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0730" windowHeight="11700" activeTab="0"/>
  </bookViews>
  <sheets>
    <sheet name="SRSA" sheetId="1" r:id="rId1"/>
    <sheet name="RLIS" sheetId="2" r:id="rId2"/>
    <sheet name="ALL" sheetId="3" r:id="rId3"/>
  </sheets>
  <definedNames>
    <definedName name="_xlnm.Print_Area" localSheetId="2">'ALL'!$A$1:$AI$201</definedName>
    <definedName name="_xlnm.Print_Titles" localSheetId="2">'ALL'!$1:$4</definedName>
    <definedName name="_xlnm.Print_Titles" localSheetId="1">'RLIS'!$8:$10</definedName>
    <definedName name="_xlnm.Print_Titles" localSheetId="0">'SRSA'!$8:$10</definedName>
  </definedNames>
  <calcPr fullCalcOnLoad="1"/>
</workbook>
</file>

<file path=xl/comments1.xml><?xml version="1.0" encoding="utf-8"?>
<comments xmlns="http://schemas.openxmlformats.org/spreadsheetml/2006/main">
  <authors>
    <author>Hitchcock, Robert</author>
  </authors>
  <commentList>
    <comment ref="C25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79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92" authorId="0">
      <text>
        <r>
          <rPr>
            <sz val="9"/>
            <rFont val="Tahoma"/>
            <family val="0"/>
          </rPr>
          <t>This District needs to submit an SRSA application.</t>
        </r>
      </text>
    </comment>
  </commentList>
</comments>
</file>

<file path=xl/sharedStrings.xml><?xml version="1.0" encoding="utf-8"?>
<sst xmlns="http://schemas.openxmlformats.org/spreadsheetml/2006/main" count="5303" uniqueCount="1383">
  <si>
    <t>FISCAL YEAR 2016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</si>
  <si>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</si>
  <si>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</si>
  <si>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</si>
  <si>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</si>
  <si>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</si>
  <si>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</si>
  <si>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</si>
  <si>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</si>
  <si>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</si>
  <si>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</si>
  <si>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</si>
  <si>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</si>
  <si>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</si>
  <si>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</si>
  <si>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</si>
  <si>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</si>
  <si>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</si>
  <si>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</si>
  <si>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</si>
  <si>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2015 Title II, Part A allocation amount</t>
  </si>
  <si>
    <t>FY 2015 Title II, Part D formula allocation amount - PLEASE LEAVE BLANK</t>
  </si>
  <si>
    <t>FY 2015 Title IV, Part A allocation amount - PLEASE LEAVE BLANK</t>
  </si>
  <si>
    <t>FY 2015 Title V allocation amount - PLEASE LEAVE BLANK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</si>
  <si>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</si>
  <si>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</si>
  <si>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</si>
  <si>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</si>
  <si>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</si>
  <si>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</si>
  <si>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</si>
  <si>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</si>
  <si>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</si>
  <si>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</si>
  <si>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</si>
  <si>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LEA Agency type</t>
  </si>
  <si>
    <t>13A</t>
  </si>
  <si>
    <t>14A</t>
  </si>
  <si>
    <t>text</t>
  </si>
  <si>
    <t>4100990</t>
  </si>
  <si>
    <t>00000000002063</t>
  </si>
  <si>
    <t>Adel SD 21</t>
  </si>
  <si>
    <t>357 N  L  St</t>
  </si>
  <si>
    <t>Lakeview</t>
  </si>
  <si>
    <t>OR</t>
  </si>
  <si>
    <t>97630</t>
  </si>
  <si>
    <t>1232</t>
  </si>
  <si>
    <t>7</t>
  </si>
  <si>
    <t>YES</t>
  </si>
  <si>
    <t>Open</t>
  </si>
  <si>
    <t>LEA</t>
  </si>
  <si>
    <t>4101020</t>
  </si>
  <si>
    <t>00000000002113</t>
  </si>
  <si>
    <t>Adrian SD 61</t>
  </si>
  <si>
    <t>PO Box 108</t>
  </si>
  <si>
    <t>Adrian</t>
  </si>
  <si>
    <t>97901</t>
  </si>
  <si>
    <t>0108</t>
  </si>
  <si>
    <t>4101200</t>
  </si>
  <si>
    <t>00000000001899</t>
  </si>
  <si>
    <t>Alsea SD 7J</t>
  </si>
  <si>
    <t>PO Box B</t>
  </si>
  <si>
    <t>Alsea</t>
  </si>
  <si>
    <t>97324</t>
  </si>
  <si>
    <t>0120</t>
  </si>
  <si>
    <t>8</t>
  </si>
  <si>
    <t>4101230</t>
  </si>
  <si>
    <t>00000000002252</t>
  </si>
  <si>
    <t>Amity SD 4J</t>
  </si>
  <si>
    <t>807 S Trade St</t>
  </si>
  <si>
    <t>Amity</t>
  </si>
  <si>
    <t>97101</t>
  </si>
  <si>
    <t>2819</t>
  </si>
  <si>
    <t>NO</t>
  </si>
  <si>
    <t>4101350</t>
  </si>
  <si>
    <t>00000000002111</t>
  </si>
  <si>
    <t>Annex SD 29</t>
  </si>
  <si>
    <t>402 Annex Rd</t>
  </si>
  <si>
    <t>Ontario</t>
  </si>
  <si>
    <t>97914</t>
  </si>
  <si>
    <t>8010</t>
  </si>
  <si>
    <t>Charter</t>
  </si>
  <si>
    <t>4101470</t>
  </si>
  <si>
    <t>00000000002005</t>
  </si>
  <si>
    <t>Arlington SD 3</t>
  </si>
  <si>
    <t>PO Box 10</t>
  </si>
  <si>
    <t>Arlington</t>
  </si>
  <si>
    <t>97812</t>
  </si>
  <si>
    <t>0010</t>
  </si>
  <si>
    <t>4101500</t>
  </si>
  <si>
    <t>00000000002115</t>
  </si>
  <si>
    <t>Arock SD 81</t>
  </si>
  <si>
    <t>c/o Malheur ESD</t>
  </si>
  <si>
    <t>Arock</t>
  </si>
  <si>
    <t>97918</t>
  </si>
  <si>
    <t/>
  </si>
  <si>
    <t>4101560</t>
  </si>
  <si>
    <t>00000000002041</t>
  </si>
  <si>
    <t>Ashland SD 5</t>
  </si>
  <si>
    <t>885 Siskiyou Blvd</t>
  </si>
  <si>
    <t>Ashland</t>
  </si>
  <si>
    <t>97520</t>
  </si>
  <si>
    <t>2197</t>
  </si>
  <si>
    <t>4</t>
  </si>
  <si>
    <t>4101590</t>
  </si>
  <si>
    <t>00000000002051</t>
  </si>
  <si>
    <t>Ashwood SD 8</t>
  </si>
  <si>
    <t>18624 NE Main</t>
  </si>
  <si>
    <t>Ashwood</t>
  </si>
  <si>
    <t>97711</t>
  </si>
  <si>
    <t>4101620</t>
  </si>
  <si>
    <t>00000000001933</t>
  </si>
  <si>
    <t>Astoria SD 1</t>
  </si>
  <si>
    <t>785 Alameda Ave</t>
  </si>
  <si>
    <t>Astoria</t>
  </si>
  <si>
    <t>97103</t>
  </si>
  <si>
    <t>5947</t>
  </si>
  <si>
    <t>6,7</t>
  </si>
  <si>
    <t>4101660</t>
  </si>
  <si>
    <t>00000000002208</t>
  </si>
  <si>
    <t>Athena-Weston SD 29RJ</t>
  </si>
  <si>
    <t>375 S 5th St</t>
  </si>
  <si>
    <t>Athena</t>
  </si>
  <si>
    <t>97813</t>
  </si>
  <si>
    <t>6065</t>
  </si>
  <si>
    <t>4101710</t>
  </si>
  <si>
    <t>00000000001894</t>
  </si>
  <si>
    <t>Baker SD 5J</t>
  </si>
  <si>
    <t>2090 Fourth St</t>
  </si>
  <si>
    <t>Baker City</t>
  </si>
  <si>
    <t>97814</t>
  </si>
  <si>
    <t>3391</t>
  </si>
  <si>
    <t>4101800</t>
  </si>
  <si>
    <t>00000000001969</t>
  </si>
  <si>
    <t>Bandon SD 54</t>
  </si>
  <si>
    <t>455 9th St SW</t>
  </si>
  <si>
    <t>Bandon</t>
  </si>
  <si>
    <t>97411</t>
  </si>
  <si>
    <t>9013</t>
  </si>
  <si>
    <t>6</t>
  </si>
  <si>
    <t>4101830</t>
  </si>
  <si>
    <t>00000000002240</t>
  </si>
  <si>
    <t>Banks SD 13</t>
  </si>
  <si>
    <t>12950 NW Main</t>
  </si>
  <si>
    <t>Banks</t>
  </si>
  <si>
    <t>97106</t>
  </si>
  <si>
    <t>4101920</t>
  </si>
  <si>
    <t>00000000002243</t>
  </si>
  <si>
    <t>Beaverton SD 48J</t>
  </si>
  <si>
    <t>16550 SW Merlo Rd</t>
  </si>
  <si>
    <t>Beaverton</t>
  </si>
  <si>
    <t>97006</t>
  </si>
  <si>
    <t>5152</t>
  </si>
  <si>
    <t>2,3,8</t>
  </si>
  <si>
    <t>4101980</t>
  </si>
  <si>
    <t>00000000001976</t>
  </si>
  <si>
    <t>Bend-LaPine Administrative SD 1</t>
  </si>
  <si>
    <t>520 NW Wall St</t>
  </si>
  <si>
    <t>Bend</t>
  </si>
  <si>
    <t>97701</t>
  </si>
  <si>
    <t>2699</t>
  </si>
  <si>
    <t>2,8</t>
  </si>
  <si>
    <t>4102040</t>
  </si>
  <si>
    <t>00000000002088</t>
  </si>
  <si>
    <t>Bethel SD 52</t>
  </si>
  <si>
    <t>4640 Barger Dr</t>
  </si>
  <si>
    <t>Eugene</t>
  </si>
  <si>
    <t>97402</t>
  </si>
  <si>
    <t>1297</t>
  </si>
  <si>
    <t>2</t>
  </si>
  <si>
    <t>4102160</t>
  </si>
  <si>
    <t>00000000002095</t>
  </si>
  <si>
    <t>Blachly SD 90</t>
  </si>
  <si>
    <t>20264 Blachly Grange Rd</t>
  </si>
  <si>
    <t>Blachly</t>
  </si>
  <si>
    <t>97412</t>
  </si>
  <si>
    <t>9714</t>
  </si>
  <si>
    <t>4102190</t>
  </si>
  <si>
    <t>00000000002052</t>
  </si>
  <si>
    <t>Black Butte SD 41</t>
  </si>
  <si>
    <t>PO Box 150</t>
  </si>
  <si>
    <t>Camp Sherman</t>
  </si>
  <si>
    <t>97730</t>
  </si>
  <si>
    <t>0150</t>
  </si>
  <si>
    <t>4102310</t>
  </si>
  <si>
    <t>00000000001974</t>
  </si>
  <si>
    <t>Brookings-Harbor SD 17C</t>
  </si>
  <si>
    <t>629 Easy St</t>
  </si>
  <si>
    <t>Brookings</t>
  </si>
  <si>
    <t>97415</t>
  </si>
  <si>
    <t>9109</t>
  </si>
  <si>
    <t>4101740</t>
  </si>
  <si>
    <t>00000000001896</t>
  </si>
  <si>
    <t>Burnt River SD 30J</t>
  </si>
  <si>
    <t>PO Box 9</t>
  </si>
  <si>
    <t>Unity</t>
  </si>
  <si>
    <t>97884</t>
  </si>
  <si>
    <t>4102580</t>
  </si>
  <si>
    <t>00000000002046</t>
  </si>
  <si>
    <t>Butte Falls SD 91</t>
  </si>
  <si>
    <t>PO Box 228</t>
  </si>
  <si>
    <t>Butte Falls</t>
  </si>
  <si>
    <t>97522</t>
  </si>
  <si>
    <t>0228</t>
  </si>
  <si>
    <t>4102610</t>
  </si>
  <si>
    <t>00000000001995</t>
  </si>
  <si>
    <t>Camas Valley SD 21J</t>
  </si>
  <si>
    <t>PO Box 57</t>
  </si>
  <si>
    <t>Camas Valley</t>
  </si>
  <si>
    <t>97416</t>
  </si>
  <si>
    <t>0057</t>
  </si>
  <si>
    <t>4102640</t>
  </si>
  <si>
    <t>00000000001929</t>
  </si>
  <si>
    <t>Canby SD 86</t>
  </si>
  <si>
    <t>1130 S Ivy St</t>
  </si>
  <si>
    <t>Canby</t>
  </si>
  <si>
    <t>97013</t>
  </si>
  <si>
    <t>4230</t>
  </si>
  <si>
    <t>3,8</t>
  </si>
  <si>
    <t>4102780</t>
  </si>
  <si>
    <t>00000000002139</t>
  </si>
  <si>
    <t>Cascade SD 5</t>
  </si>
  <si>
    <t>10226 Marion Rd SE</t>
  </si>
  <si>
    <t>Turner</t>
  </si>
  <si>
    <t>97392</t>
  </si>
  <si>
    <t>9721</t>
  </si>
  <si>
    <t>4,8</t>
  </si>
  <si>
    <t>4102800</t>
  </si>
  <si>
    <t>00000000002185</t>
  </si>
  <si>
    <t>Centennial SD 28J</t>
  </si>
  <si>
    <t>18135 SE Brooklyn St</t>
  </si>
  <si>
    <t>Portland</t>
  </si>
  <si>
    <t>97236</t>
  </si>
  <si>
    <t>1049</t>
  </si>
  <si>
    <t>1,3</t>
  </si>
  <si>
    <t>4105760</t>
  </si>
  <si>
    <t>00000000001972</t>
  </si>
  <si>
    <t>Central Curry SD 1</t>
  </si>
  <si>
    <t>29516 Ellensburg Ave</t>
  </si>
  <si>
    <t>Gold Beach</t>
  </si>
  <si>
    <t>97444</t>
  </si>
  <si>
    <t>8729</t>
  </si>
  <si>
    <t>4102910</t>
  </si>
  <si>
    <t>00000000002105</t>
  </si>
  <si>
    <t>Central Linn SD 552</t>
  </si>
  <si>
    <t>331 E Blakely Ave</t>
  </si>
  <si>
    <t>Brownsville</t>
  </si>
  <si>
    <t>97327</t>
  </si>
  <si>
    <t>2399</t>
  </si>
  <si>
    <t>4102940</t>
  </si>
  <si>
    <t>00000000002042</t>
  </si>
  <si>
    <t>Central Point SD 6</t>
  </si>
  <si>
    <t>300 Ash St</t>
  </si>
  <si>
    <t>Central Point</t>
  </si>
  <si>
    <t>97502</t>
  </si>
  <si>
    <t>2279</t>
  </si>
  <si>
    <t>4102840</t>
  </si>
  <si>
    <t>00000000002191</t>
  </si>
  <si>
    <t>Central SD 13J</t>
  </si>
  <si>
    <t>750 5th St</t>
  </si>
  <si>
    <t>Independence</t>
  </si>
  <si>
    <t>97351</t>
  </si>
  <si>
    <t>1899</t>
  </si>
  <si>
    <t>M</t>
  </si>
  <si>
    <t>4103260</t>
  </si>
  <si>
    <t>00000000001945</t>
  </si>
  <si>
    <t>Clatskanie SD 6J</t>
  </si>
  <si>
    <t>PO Box 678</t>
  </si>
  <si>
    <t>Clatskanie</t>
  </si>
  <si>
    <t>97016</t>
  </si>
  <si>
    <t>0678</t>
  </si>
  <si>
    <t>4103270</t>
  </si>
  <si>
    <t>00000000001927</t>
  </si>
  <si>
    <t>Colton SD 53</t>
  </si>
  <si>
    <t>30429 S Grays Hill Rd</t>
  </si>
  <si>
    <t>Colton</t>
  </si>
  <si>
    <t>97017</t>
  </si>
  <si>
    <t>9796</t>
  </si>
  <si>
    <t>The Dalles</t>
  </si>
  <si>
    <t>97058</t>
  </si>
  <si>
    <t>4103330</t>
  </si>
  <si>
    <t>00000000002006</t>
  </si>
  <si>
    <t>Condon SD 25J</t>
  </si>
  <si>
    <t>210 E Bayard St</t>
  </si>
  <si>
    <t>Condon</t>
  </si>
  <si>
    <t>97823</t>
  </si>
  <si>
    <t>4103660</t>
  </si>
  <si>
    <t>00000000001965</t>
  </si>
  <si>
    <t>Coos Bay SD 9</t>
  </si>
  <si>
    <t>1255 Hemlock Ave</t>
  </si>
  <si>
    <t>Coos Bay</t>
  </si>
  <si>
    <t>97420</t>
  </si>
  <si>
    <t>4103390</t>
  </si>
  <si>
    <t>00000000001964</t>
  </si>
  <si>
    <t>Coquille SD 8</t>
  </si>
  <si>
    <t>1366 N Gould St</t>
  </si>
  <si>
    <t>Coquille</t>
  </si>
  <si>
    <t>97423</t>
  </si>
  <si>
    <t>1435</t>
  </si>
  <si>
    <t>4103420</t>
  </si>
  <si>
    <t>00000000002186</t>
  </si>
  <si>
    <t>Corbett SD 39</t>
  </si>
  <si>
    <t>35800 E Hist Columbia River Hw</t>
  </si>
  <si>
    <t>Corbett</t>
  </si>
  <si>
    <t>97019</t>
  </si>
  <si>
    <t>9629</t>
  </si>
  <si>
    <t>4103480</t>
  </si>
  <si>
    <t>00000000001901</t>
  </si>
  <si>
    <t>Corvallis SD 509J</t>
  </si>
  <si>
    <t>PO Box 3509J</t>
  </si>
  <si>
    <t>Corvallis</t>
  </si>
  <si>
    <t>97339</t>
  </si>
  <si>
    <t>1198</t>
  </si>
  <si>
    <t>4103540</t>
  </si>
  <si>
    <t>00000000002216</t>
  </si>
  <si>
    <t>Cove SD 15</t>
  </si>
  <si>
    <t>PO Box 68</t>
  </si>
  <si>
    <t>Cove</t>
  </si>
  <si>
    <t>97824</t>
  </si>
  <si>
    <t>0068</t>
  </si>
  <si>
    <t>4103690</t>
  </si>
  <si>
    <t>00000000002086</t>
  </si>
  <si>
    <t>Creswell SD 40</t>
  </si>
  <si>
    <t>998 West A St</t>
  </si>
  <si>
    <t>Creswell</t>
  </si>
  <si>
    <t>97426</t>
  </si>
  <si>
    <t>9633</t>
  </si>
  <si>
    <t>4103720</t>
  </si>
  <si>
    <t>00000000001970</t>
  </si>
  <si>
    <t>Crook County SD</t>
  </si>
  <si>
    <t>471 NE Ochoco Plaza Dr</t>
  </si>
  <si>
    <t>Prineville</t>
  </si>
  <si>
    <t>97754</t>
  </si>
  <si>
    <t>8467</t>
  </si>
  <si>
    <t>4103780</t>
  </si>
  <si>
    <t>00000000002089</t>
  </si>
  <si>
    <t>Crow-Applegate-Lorane SD 66</t>
  </si>
  <si>
    <t>85955 Territorial Rd</t>
  </si>
  <si>
    <t>9206</t>
  </si>
  <si>
    <t>4103840</t>
  </si>
  <si>
    <t>00000000002050</t>
  </si>
  <si>
    <t>Culver SD 4</t>
  </si>
  <si>
    <t>4229 SW Iris Lane</t>
  </si>
  <si>
    <t>Culver</t>
  </si>
  <si>
    <t>97734</t>
  </si>
  <si>
    <t>4103860</t>
  </si>
  <si>
    <t>00000000002190</t>
  </si>
  <si>
    <t>Dallas SD 2</t>
  </si>
  <si>
    <t>111 SW Ash St</t>
  </si>
  <si>
    <t>Dallas</t>
  </si>
  <si>
    <t>97338</t>
  </si>
  <si>
    <t>2299</t>
  </si>
  <si>
    <t>4103940</t>
  </si>
  <si>
    <t>00000000002187</t>
  </si>
  <si>
    <t>David Douglas SD 40</t>
  </si>
  <si>
    <t>1500 SE 130th Ave</t>
  </si>
  <si>
    <t>97233</t>
  </si>
  <si>
    <t>1719</t>
  </si>
  <si>
    <t>1</t>
  </si>
  <si>
    <t>4103990</t>
  </si>
  <si>
    <t>00000000002253</t>
  </si>
  <si>
    <t>Dayton SD 8</t>
  </si>
  <si>
    <t>PO Box 219</t>
  </si>
  <si>
    <t>Dayton</t>
  </si>
  <si>
    <t>97114</t>
  </si>
  <si>
    <t>0219</t>
  </si>
  <si>
    <t>3</t>
  </si>
  <si>
    <t>4104020</t>
  </si>
  <si>
    <t>00000000002011</t>
  </si>
  <si>
    <t>Dayville SD 16J</t>
  </si>
  <si>
    <t>PO Box C</t>
  </si>
  <si>
    <t>Dayville</t>
  </si>
  <si>
    <t>97825</t>
  </si>
  <si>
    <t>0008</t>
  </si>
  <si>
    <t>4104170</t>
  </si>
  <si>
    <t>00000000002017</t>
  </si>
  <si>
    <t>Diamond SD 7</t>
  </si>
  <si>
    <t>40524 S Diamond Ln</t>
  </si>
  <si>
    <t>Diamond</t>
  </si>
  <si>
    <t>97722</t>
  </si>
  <si>
    <t>9304</t>
  </si>
  <si>
    <t>4104290</t>
  </si>
  <si>
    <t>00000000002021</t>
  </si>
  <si>
    <t>Double O SD 28</t>
  </si>
  <si>
    <t>PO Box 888</t>
  </si>
  <si>
    <t>Hines</t>
  </si>
  <si>
    <t>97738</t>
  </si>
  <si>
    <t>0888</t>
  </si>
  <si>
    <t>4103960</t>
  </si>
  <si>
    <t>00000000001993</t>
  </si>
  <si>
    <t>Douglas County SD 15</t>
  </si>
  <si>
    <t>Days Creek</t>
  </si>
  <si>
    <t>97429</t>
  </si>
  <si>
    <t>4110710</t>
  </si>
  <si>
    <t>00000000001991</t>
  </si>
  <si>
    <t>Douglas County SD 4</t>
  </si>
  <si>
    <t>1419 NW Valley View Dr</t>
  </si>
  <si>
    <t>Roseburg</t>
  </si>
  <si>
    <t>97471</t>
  </si>
  <si>
    <t>1767</t>
  </si>
  <si>
    <t>4104380</t>
  </si>
  <si>
    <t>00000000002019</t>
  </si>
  <si>
    <t>Drewsey SD 13</t>
  </si>
  <si>
    <t>PO Box 109</t>
  </si>
  <si>
    <t>Drewsey</t>
  </si>
  <si>
    <t>97904</t>
  </si>
  <si>
    <t>0109</t>
  </si>
  <si>
    <t>4104410</t>
  </si>
  <si>
    <t>00000000002229</t>
  </si>
  <si>
    <t>Dufur SD 29</t>
  </si>
  <si>
    <t>802 NE 5th St</t>
  </si>
  <si>
    <t>Dufur</t>
  </si>
  <si>
    <t>97021</t>
  </si>
  <si>
    <t>3034</t>
  </si>
  <si>
    <t>4104500</t>
  </si>
  <si>
    <t>00000000002043</t>
  </si>
  <si>
    <t>Eagle Point SD 9</t>
  </si>
  <si>
    <t>PO Box 548</t>
  </si>
  <si>
    <t>Eagle Point</t>
  </si>
  <si>
    <t>97524</t>
  </si>
  <si>
    <t>0548</t>
  </si>
  <si>
    <t>4104530</t>
  </si>
  <si>
    <t>00000000002203</t>
  </si>
  <si>
    <t>Echo SD 5</t>
  </si>
  <si>
    <t>600 E Gerone St</t>
  </si>
  <si>
    <t>Echo</t>
  </si>
  <si>
    <t>97826</t>
  </si>
  <si>
    <t>9600</t>
  </si>
  <si>
    <t>4104590</t>
  </si>
  <si>
    <t>00000000002217</t>
  </si>
  <si>
    <t>Elgin SD 23</t>
  </si>
  <si>
    <t>Elgin</t>
  </si>
  <si>
    <t>97827</t>
  </si>
  <si>
    <t>4104620</t>
  </si>
  <si>
    <t>00000000001998</t>
  </si>
  <si>
    <t>Elkton SD 34</t>
  </si>
  <si>
    <t>PO Box 390</t>
  </si>
  <si>
    <t>Elkton</t>
  </si>
  <si>
    <t>97436</t>
  </si>
  <si>
    <t>0390</t>
  </si>
  <si>
    <t>4105080</t>
  </si>
  <si>
    <t>00000000002221</t>
  </si>
  <si>
    <t>Enterprise SD 21</t>
  </si>
  <si>
    <t>201 SE 4th St</t>
  </si>
  <si>
    <t>Enterprise</t>
  </si>
  <si>
    <t>97828</t>
  </si>
  <si>
    <t>1350</t>
  </si>
  <si>
    <t>4104700</t>
  </si>
  <si>
    <t>00000000001930</t>
  </si>
  <si>
    <t>Estacada SD 108</t>
  </si>
  <si>
    <t>255 NE 6th Ave</t>
  </si>
  <si>
    <t>Estacada</t>
  </si>
  <si>
    <t>97023</t>
  </si>
  <si>
    <t>9719</t>
  </si>
  <si>
    <t>4104740</t>
  </si>
  <si>
    <t>00000000002082</t>
  </si>
  <si>
    <t>Eugene SD 4J</t>
  </si>
  <si>
    <t>200 N Monroe St</t>
  </si>
  <si>
    <t>4295</t>
  </si>
  <si>
    <t>2,4,8</t>
  </si>
  <si>
    <t>4100003</t>
  </si>
  <si>
    <t>00000000002193</t>
  </si>
  <si>
    <t>Falls City SD 57</t>
  </si>
  <si>
    <t>111 N Main St</t>
  </si>
  <si>
    <t>Falls City</t>
  </si>
  <si>
    <t>97344</t>
  </si>
  <si>
    <t>0107</t>
  </si>
  <si>
    <t>4104950</t>
  </si>
  <si>
    <t>00000000002084</t>
  </si>
  <si>
    <t>Fern Ridge SD 28J</t>
  </si>
  <si>
    <t>88834 Territorial Rd</t>
  </si>
  <si>
    <t>Elmira</t>
  </si>
  <si>
    <t>97437</t>
  </si>
  <si>
    <t>4105160</t>
  </si>
  <si>
    <t>00000000002241</t>
  </si>
  <si>
    <t>Forest Grove SD 15</t>
  </si>
  <si>
    <t>1728 Main St</t>
  </si>
  <si>
    <t>Forest Grove</t>
  </si>
  <si>
    <t>97116</t>
  </si>
  <si>
    <t>2737</t>
  </si>
  <si>
    <t>4105250</t>
  </si>
  <si>
    <t>00000000002248</t>
  </si>
  <si>
    <t>Fossil SD 21J</t>
  </si>
  <si>
    <t>PO Box 206</t>
  </si>
  <si>
    <t>Fossil</t>
  </si>
  <si>
    <t>97830</t>
  </si>
  <si>
    <t>0206</t>
  </si>
  <si>
    <t>4105310</t>
  </si>
  <si>
    <t>00000000002020</t>
  </si>
  <si>
    <t>Frenchglen SD 16</t>
  </si>
  <si>
    <t>39235 Hwy 205</t>
  </si>
  <si>
    <t>Frenchglen</t>
  </si>
  <si>
    <t>97736</t>
  </si>
  <si>
    <t>9704</t>
  </si>
  <si>
    <t>4105430</t>
  </si>
  <si>
    <t>00000000002245</t>
  </si>
  <si>
    <t>Gaston SD 511J</t>
  </si>
  <si>
    <t>300 Park St</t>
  </si>
  <si>
    <t>Gaston</t>
  </si>
  <si>
    <t>97119</t>
  </si>
  <si>
    <t>4100015</t>
  </si>
  <si>
    <t>00000000002137</t>
  </si>
  <si>
    <t>Gervais SD 1</t>
  </si>
  <si>
    <t>PO Box 100</t>
  </si>
  <si>
    <t>Gervais</t>
  </si>
  <si>
    <t>97026</t>
  </si>
  <si>
    <t>0100</t>
  </si>
  <si>
    <t>4105610</t>
  </si>
  <si>
    <t>00000000001931</t>
  </si>
  <si>
    <t>Gladstone SD 115</t>
  </si>
  <si>
    <t>17789 Webster Rd</t>
  </si>
  <si>
    <t>Gladstone</t>
  </si>
  <si>
    <t>97027</t>
  </si>
  <si>
    <t>1498</t>
  </si>
  <si>
    <t>4105640</t>
  </si>
  <si>
    <t>00000000002000</t>
  </si>
  <si>
    <t>Glendale SD 77</t>
  </si>
  <si>
    <t>PO Box E</t>
  </si>
  <si>
    <t>Glendale</t>
  </si>
  <si>
    <t>97442</t>
  </si>
  <si>
    <t>0605</t>
  </si>
  <si>
    <t>4105670</t>
  </si>
  <si>
    <t>00000000001992</t>
  </si>
  <si>
    <t>Glide SD 12</t>
  </si>
  <si>
    <t>301 Glide Loop Dr</t>
  </si>
  <si>
    <t>Glide</t>
  </si>
  <si>
    <t>97443</t>
  </si>
  <si>
    <t>9744</t>
  </si>
  <si>
    <t>4105910</t>
  </si>
  <si>
    <t>00000000002054</t>
  </si>
  <si>
    <t>Grants Pass SD 7</t>
  </si>
  <si>
    <t>725 NE Dean Dr</t>
  </si>
  <si>
    <t>Grants Pass</t>
  </si>
  <si>
    <t>97526</t>
  </si>
  <si>
    <t>1649</t>
  </si>
  <si>
    <t>4101120</t>
  </si>
  <si>
    <t>00000000002100</t>
  </si>
  <si>
    <t>Greater Albany Public SD 8J</t>
  </si>
  <si>
    <t>718 SW 7th St</t>
  </si>
  <si>
    <t>Albany</t>
  </si>
  <si>
    <t>97321</t>
  </si>
  <si>
    <t>2320</t>
  </si>
  <si>
    <t>4106000</t>
  </si>
  <si>
    <t>00000000002183</t>
  </si>
  <si>
    <t>Gresham-Barlow SD 10J</t>
  </si>
  <si>
    <t>1331 NW Eastman Pkwy</t>
  </si>
  <si>
    <t>Gresham</t>
  </si>
  <si>
    <t>97030</t>
  </si>
  <si>
    <t>3825</t>
  </si>
  <si>
    <t>4102490</t>
  </si>
  <si>
    <t>00000000002014</t>
  </si>
  <si>
    <t>Harney County SD 3</t>
  </si>
  <si>
    <t>550 N Court Ave</t>
  </si>
  <si>
    <t>Burns</t>
  </si>
  <si>
    <t>97720</t>
  </si>
  <si>
    <t>1590</t>
  </si>
  <si>
    <t>4103600</t>
  </si>
  <si>
    <t>00000000002015</t>
  </si>
  <si>
    <t>Harney County SD 4</t>
  </si>
  <si>
    <t>PO Box 828</t>
  </si>
  <si>
    <t>Crane</t>
  </si>
  <si>
    <t>97732</t>
  </si>
  <si>
    <t>0828</t>
  </si>
  <si>
    <t>4103630</t>
  </si>
  <si>
    <t>00000000002023</t>
  </si>
  <si>
    <t>Harney County Union High SD 1J</t>
  </si>
  <si>
    <t>4106120</t>
  </si>
  <si>
    <t>00000000002114</t>
  </si>
  <si>
    <t>Harper SD 66</t>
  </si>
  <si>
    <t>2987 Harper/Westfall Rd</t>
  </si>
  <si>
    <t>Harper</t>
  </si>
  <si>
    <t>97906</t>
  </si>
  <si>
    <t>4100019</t>
  </si>
  <si>
    <t>00000000002099</t>
  </si>
  <si>
    <t>Harrisburg SD 7J</t>
  </si>
  <si>
    <t>PO Box 208</t>
  </si>
  <si>
    <t>Harrisburg</t>
  </si>
  <si>
    <t>97446</t>
  </si>
  <si>
    <t>0208</t>
  </si>
  <si>
    <t>4106270</t>
  </si>
  <si>
    <t>00000000002201</t>
  </si>
  <si>
    <t>Helix SD 1</t>
  </si>
  <si>
    <t>PO Box 398</t>
  </si>
  <si>
    <t>Helix</t>
  </si>
  <si>
    <t>97835</t>
  </si>
  <si>
    <t>0398</t>
  </si>
  <si>
    <t>4106300</t>
  </si>
  <si>
    <t>00000000002206</t>
  </si>
  <si>
    <t>Hermiston SD 8</t>
  </si>
  <si>
    <t>502 W Standard Ave</t>
  </si>
  <si>
    <t>Hermiston</t>
  </si>
  <si>
    <t>97838</t>
  </si>
  <si>
    <t>1259</t>
  </si>
  <si>
    <t>Redmond</t>
  </si>
  <si>
    <t>97756</t>
  </si>
  <si>
    <t>4100023</t>
  </si>
  <si>
    <t>00000000002239</t>
  </si>
  <si>
    <t>Hillsboro SD 1J</t>
  </si>
  <si>
    <t>3083 NE 49th Pl</t>
  </si>
  <si>
    <t>Hillsboro</t>
  </si>
  <si>
    <t>97124</t>
  </si>
  <si>
    <t>6009</t>
  </si>
  <si>
    <t>4106510</t>
  </si>
  <si>
    <t>00000000002024</t>
  </si>
  <si>
    <t>Hood River County SD</t>
  </si>
  <si>
    <t>1011 Eugene St</t>
  </si>
  <si>
    <t>Hood River</t>
  </si>
  <si>
    <t>97031</t>
  </si>
  <si>
    <t>1415</t>
  </si>
  <si>
    <t>4106600</t>
  </si>
  <si>
    <t>00000000001895</t>
  </si>
  <si>
    <t>Huntington SD 16J</t>
  </si>
  <si>
    <t>520 3rd St E</t>
  </si>
  <si>
    <t>Huntington</t>
  </si>
  <si>
    <t>97907</t>
  </si>
  <si>
    <t>5054</t>
  </si>
  <si>
    <t>4106630</t>
  </si>
  <si>
    <t>00000000002215</t>
  </si>
  <si>
    <t>Imbler SD 11</t>
  </si>
  <si>
    <t>PO Box 164</t>
  </si>
  <si>
    <t>Imbler</t>
  </si>
  <si>
    <t>97841</t>
  </si>
  <si>
    <t>0164</t>
  </si>
  <si>
    <t>Pendleton</t>
  </si>
  <si>
    <t>97801</t>
  </si>
  <si>
    <t>4100047</t>
  </si>
  <si>
    <t>00000000003997</t>
  </si>
  <si>
    <t>Ione SD R2</t>
  </si>
  <si>
    <t>PO Box 167</t>
  </si>
  <si>
    <t>Ione</t>
  </si>
  <si>
    <t>97843</t>
  </si>
  <si>
    <t>0167</t>
  </si>
  <si>
    <t>4106740</t>
  </si>
  <si>
    <t>00000000002053</t>
  </si>
  <si>
    <t>Jefferson County SD 509J</t>
  </si>
  <si>
    <t>445 SE Buff St</t>
  </si>
  <si>
    <t>Madras</t>
  </si>
  <si>
    <t>97741</t>
  </si>
  <si>
    <t>1595</t>
  </si>
  <si>
    <t>4106710</t>
  </si>
  <si>
    <t>00000000002140</t>
  </si>
  <si>
    <t>Jefferson SD 14J</t>
  </si>
  <si>
    <t>1328 N 2nd St</t>
  </si>
  <si>
    <t>Jefferson</t>
  </si>
  <si>
    <t>97352</t>
  </si>
  <si>
    <t>9488</t>
  </si>
  <si>
    <t>4106750</t>
  </si>
  <si>
    <t>00000000001934</t>
  </si>
  <si>
    <t>Jewell SD 8</t>
  </si>
  <si>
    <t>83874 Hwy 103</t>
  </si>
  <si>
    <t>Seaside</t>
  </si>
  <si>
    <t>97138</t>
  </si>
  <si>
    <t>6154</t>
  </si>
  <si>
    <t>4106780</t>
  </si>
  <si>
    <t>00000000002008</t>
  </si>
  <si>
    <t>John Day SD 3</t>
  </si>
  <si>
    <t>401 N Canyon City Blvd</t>
  </si>
  <si>
    <t>Canyon City</t>
  </si>
  <si>
    <t>97820</t>
  </si>
  <si>
    <t>6111</t>
  </si>
  <si>
    <t>4106820</t>
  </si>
  <si>
    <t>00000000002107</t>
  </si>
  <si>
    <t>Jordan Valley SD 3</t>
  </si>
  <si>
    <t>PO Box 99</t>
  </si>
  <si>
    <t>Jordan Valley</t>
  </si>
  <si>
    <t>97910</t>
  </si>
  <si>
    <t>0099</t>
  </si>
  <si>
    <t>4106870</t>
  </si>
  <si>
    <t>00000000002219</t>
  </si>
  <si>
    <t>Joseph SD 6</t>
  </si>
  <si>
    <t>PO Box 787</t>
  </si>
  <si>
    <t>Joseph</t>
  </si>
  <si>
    <t>97846</t>
  </si>
  <si>
    <t>4106930</t>
  </si>
  <si>
    <t>00000000002091</t>
  </si>
  <si>
    <t>Junction City SD 69</t>
  </si>
  <si>
    <t>325 Maple St</t>
  </si>
  <si>
    <t>Junction City</t>
  </si>
  <si>
    <t>97448</t>
  </si>
  <si>
    <t>1359</t>
  </si>
  <si>
    <t>4106960</t>
  </si>
  <si>
    <t>00000000002109</t>
  </si>
  <si>
    <t>Juntura SD 12</t>
  </si>
  <si>
    <t>363  A  St W</t>
  </si>
  <si>
    <t>Vale</t>
  </si>
  <si>
    <t>1305</t>
  </si>
  <si>
    <t>4107020</t>
  </si>
  <si>
    <t>00000000002057</t>
  </si>
  <si>
    <t>Klamath County SD</t>
  </si>
  <si>
    <t>10501 Washburn Way</t>
  </si>
  <si>
    <t>Klamath Falls</t>
  </si>
  <si>
    <t>97603</t>
  </si>
  <si>
    <t>8626</t>
  </si>
  <si>
    <t>4107080</t>
  </si>
  <si>
    <t>00000000002056</t>
  </si>
  <si>
    <t>Klamath Falls City Schools</t>
  </si>
  <si>
    <t>1336 Avalon</t>
  </si>
  <si>
    <t>4423</t>
  </si>
  <si>
    <t>4100040</t>
  </si>
  <si>
    <t>00000000002262</t>
  </si>
  <si>
    <t>Knappa SD 4</t>
  </si>
  <si>
    <t>41535 Old Hwy 30</t>
  </si>
  <si>
    <t>8640</t>
  </si>
  <si>
    <t>4107200</t>
  </si>
  <si>
    <t>00000000002212</t>
  </si>
  <si>
    <t>La Grande SD 1</t>
  </si>
  <si>
    <t>1305 N Willow Street</t>
  </si>
  <si>
    <t>La Grande</t>
  </si>
  <si>
    <t>97850</t>
  </si>
  <si>
    <t>3822</t>
  </si>
  <si>
    <t>4107280</t>
  </si>
  <si>
    <t>00000000002059</t>
  </si>
  <si>
    <t>Lake County SD 7</t>
  </si>
  <si>
    <t>1341 S First St</t>
  </si>
  <si>
    <t>1632</t>
  </si>
  <si>
    <t>4107230</t>
  </si>
  <si>
    <t>00000000001923</t>
  </si>
  <si>
    <t>Lake Oswego SD 7J</t>
  </si>
  <si>
    <t>PO Box 70</t>
  </si>
  <si>
    <t>Lake Oswego</t>
  </si>
  <si>
    <t>97034</t>
  </si>
  <si>
    <t>0070</t>
  </si>
  <si>
    <t>4107380</t>
  </si>
  <si>
    <t>00000000002101</t>
  </si>
  <si>
    <t>Lebanon Community SD 9</t>
  </si>
  <si>
    <t>485 S 5th St</t>
  </si>
  <si>
    <t>Lebanon</t>
  </si>
  <si>
    <t>97355</t>
  </si>
  <si>
    <t>2602</t>
  </si>
  <si>
    <t>4107500</t>
  </si>
  <si>
    <t>00000000002097</t>
  </si>
  <si>
    <t>Lincoln County SD</t>
  </si>
  <si>
    <t>PO Box 1110</t>
  </si>
  <si>
    <t>Newport</t>
  </si>
  <si>
    <t>97365</t>
  </si>
  <si>
    <t>0088</t>
  </si>
  <si>
    <t>4107530</t>
  </si>
  <si>
    <t>00000000002012</t>
  </si>
  <si>
    <t>Long Creek SD 17</t>
  </si>
  <si>
    <t>PO Box 429</t>
  </si>
  <si>
    <t>Long Creek</t>
  </si>
  <si>
    <t>97856</t>
  </si>
  <si>
    <t>0429</t>
  </si>
  <si>
    <t>4107590</t>
  </si>
  <si>
    <t>00000000002092</t>
  </si>
  <si>
    <t>Lowell SD 71</t>
  </si>
  <si>
    <t>65 S Pioneer St</t>
  </si>
  <si>
    <t>Lowell</t>
  </si>
  <si>
    <t>97452</t>
  </si>
  <si>
    <t>4100042</t>
  </si>
  <si>
    <t>00000000002112</t>
  </si>
  <si>
    <t>Malheur County SD 51</t>
  </si>
  <si>
    <t>c/o Vale SD</t>
  </si>
  <si>
    <t>4107710</t>
  </si>
  <si>
    <t>00000000002085</t>
  </si>
  <si>
    <t>Mapleton SD 32</t>
  </si>
  <si>
    <t>10868 E Mapleton Rd</t>
  </si>
  <si>
    <t>Mapleton</t>
  </si>
  <si>
    <t>97453</t>
  </si>
  <si>
    <t>9603</t>
  </si>
  <si>
    <t>4107740</t>
  </si>
  <si>
    <t>00000000002094</t>
  </si>
  <si>
    <t>Marcola SD 79J</t>
  </si>
  <si>
    <t>PO Box 820</t>
  </si>
  <si>
    <t>Marcola</t>
  </si>
  <si>
    <t>97454</t>
  </si>
  <si>
    <t>0820</t>
  </si>
  <si>
    <t>4107980</t>
  </si>
  <si>
    <t>00000000002090</t>
  </si>
  <si>
    <t>McKenzie SD 68</t>
  </si>
  <si>
    <t>51187 Blue River Dr</t>
  </si>
  <si>
    <t>Finn Rock</t>
  </si>
  <si>
    <t>97488</t>
  </si>
  <si>
    <t>9602</t>
  </si>
  <si>
    <t>4108010</t>
  </si>
  <si>
    <t>00000000002256</t>
  </si>
  <si>
    <t>McMinnville SD 40</t>
  </si>
  <si>
    <t>1500 NE Baker St</t>
  </si>
  <si>
    <t>McMinnville</t>
  </si>
  <si>
    <t>97128</t>
  </si>
  <si>
    <t>3004</t>
  </si>
  <si>
    <t>4108040</t>
  </si>
  <si>
    <t>00000000002048</t>
  </si>
  <si>
    <t>Medford SD 549C</t>
  </si>
  <si>
    <t>815 S Oakdale Ave</t>
  </si>
  <si>
    <t>Medford</t>
  </si>
  <si>
    <t>97501</t>
  </si>
  <si>
    <t>3531</t>
  </si>
  <si>
    <t>4108160</t>
  </si>
  <si>
    <t>00000000002205</t>
  </si>
  <si>
    <t>Milton-Freewater Unified SD 7</t>
  </si>
  <si>
    <t>1020 South Mill St</t>
  </si>
  <si>
    <t>Milton-Freewater</t>
  </si>
  <si>
    <t>97862</t>
  </si>
  <si>
    <t>1112</t>
  </si>
  <si>
    <t>4108280</t>
  </si>
  <si>
    <t>00000000002249</t>
  </si>
  <si>
    <t>Mitchell SD 55</t>
  </si>
  <si>
    <t>PO Box 247</t>
  </si>
  <si>
    <t>Mitchell</t>
  </si>
  <si>
    <t>97750</t>
  </si>
  <si>
    <t>0247</t>
  </si>
  <si>
    <t>4108310</t>
  </si>
  <si>
    <t>00000000001925</t>
  </si>
  <si>
    <t>Molalla River SD 35</t>
  </si>
  <si>
    <t>PO Box 188</t>
  </si>
  <si>
    <t>Molalla</t>
  </si>
  <si>
    <t>97038</t>
  </si>
  <si>
    <t>0188</t>
  </si>
  <si>
    <t>4108430</t>
  </si>
  <si>
    <t>00000000001898</t>
  </si>
  <si>
    <t>Monroe SD 1J</t>
  </si>
  <si>
    <t>365 N Fifth St</t>
  </si>
  <si>
    <t>Monroe</t>
  </si>
  <si>
    <t>97456</t>
  </si>
  <si>
    <t>9506</t>
  </si>
  <si>
    <t>4108460</t>
  </si>
  <si>
    <t>00000000002010</t>
  </si>
  <si>
    <t>Monument SD 8</t>
  </si>
  <si>
    <t>PO Box 127</t>
  </si>
  <si>
    <t>Monument</t>
  </si>
  <si>
    <t>97864</t>
  </si>
  <si>
    <t>0127</t>
  </si>
  <si>
    <t>4108520</t>
  </si>
  <si>
    <t>00000000002147</t>
  </si>
  <si>
    <t>Morrow SD 1</t>
  </si>
  <si>
    <t>Irrigon</t>
  </si>
  <si>
    <t>97836</t>
  </si>
  <si>
    <t>4108550</t>
  </si>
  <si>
    <t>00000000002145</t>
  </si>
  <si>
    <t>Mt Angel SD 91</t>
  </si>
  <si>
    <t>PO Box 1129</t>
  </si>
  <si>
    <t>Mt Angel</t>
  </si>
  <si>
    <t>97362</t>
  </si>
  <si>
    <t>4100640</t>
  </si>
  <si>
    <t>00000000001968</t>
  </si>
  <si>
    <t>Myrtle Point SD 41</t>
  </si>
  <si>
    <t>413 C St</t>
  </si>
  <si>
    <t>Myrtle Point</t>
  </si>
  <si>
    <t>97458</t>
  </si>
  <si>
    <t>1299</t>
  </si>
  <si>
    <t>4108650</t>
  </si>
  <si>
    <t>00000000002198</t>
  </si>
  <si>
    <t>Neah-Kah-Nie SD 56</t>
  </si>
  <si>
    <t>PO Box 28</t>
  </si>
  <si>
    <t>Rockaway Beach</t>
  </si>
  <si>
    <t>97136</t>
  </si>
  <si>
    <t>0028</t>
  </si>
  <si>
    <t>4108700</t>
  </si>
  <si>
    <t>00000000002199</t>
  </si>
  <si>
    <t>Nestucca Valley SD 101J</t>
  </si>
  <si>
    <t>Cloverdale</t>
  </si>
  <si>
    <t>97112</t>
  </si>
  <si>
    <t>4108720</t>
  </si>
  <si>
    <t>00000000002254</t>
  </si>
  <si>
    <t>Newberg SD 29J</t>
  </si>
  <si>
    <t>714 E 6th St</t>
  </si>
  <si>
    <t>Newberg</t>
  </si>
  <si>
    <t>97132</t>
  </si>
  <si>
    <t>3406</t>
  </si>
  <si>
    <t>4108820</t>
  </si>
  <si>
    <t>00000000001966</t>
  </si>
  <si>
    <t>North Bend SD 13</t>
  </si>
  <si>
    <t>1913 Meade St</t>
  </si>
  <si>
    <t>North Bend</t>
  </si>
  <si>
    <t>97459</t>
  </si>
  <si>
    <t>3432</t>
  </si>
  <si>
    <t>4108830</t>
  </si>
  <si>
    <t>00000000001924</t>
  </si>
  <si>
    <t>North Clackamas SD 12</t>
  </si>
  <si>
    <t>4444 SE Lake Rd</t>
  </si>
  <si>
    <t>Milwaukie</t>
  </si>
  <si>
    <t>97222</t>
  </si>
  <si>
    <t>4799</t>
  </si>
  <si>
    <t>4104350</t>
  </si>
  <si>
    <t>00000000001996</t>
  </si>
  <si>
    <t>North Douglas SD 22</t>
  </si>
  <si>
    <t>PO Box 428</t>
  </si>
  <si>
    <t>Drain</t>
  </si>
  <si>
    <t>97435</t>
  </si>
  <si>
    <t>0428</t>
  </si>
  <si>
    <t>4111400</t>
  </si>
  <si>
    <t>00000000002061</t>
  </si>
  <si>
    <t>North Lake SD 14</t>
  </si>
  <si>
    <t>57566 Fort Rock Rd</t>
  </si>
  <si>
    <t>Silver Lake</t>
  </si>
  <si>
    <t>97638</t>
  </si>
  <si>
    <t>4108880</t>
  </si>
  <si>
    <t>00000000002141</t>
  </si>
  <si>
    <t>North Marion SD 15</t>
  </si>
  <si>
    <t>20256 Grim Rd NE</t>
  </si>
  <si>
    <t>Aurora</t>
  </si>
  <si>
    <t>97002</t>
  </si>
  <si>
    <t>9499</t>
  </si>
  <si>
    <t>4108940</t>
  </si>
  <si>
    <t>00000000002214</t>
  </si>
  <si>
    <t>North Powder SD 8J</t>
  </si>
  <si>
    <t>North Powder</t>
  </si>
  <si>
    <t>97867</t>
  </si>
  <si>
    <t>4100020</t>
  </si>
  <si>
    <t>00000000002143</t>
  </si>
  <si>
    <t>North Santiam SD 29J</t>
  </si>
  <si>
    <t>1155 N 3rd Ave</t>
  </si>
  <si>
    <t>Stayton</t>
  </si>
  <si>
    <t>97383</t>
  </si>
  <si>
    <t>1801</t>
  </si>
  <si>
    <t>4100048</t>
  </si>
  <si>
    <t>00000000004131</t>
  </si>
  <si>
    <t>North Wasco County SD 21</t>
  </si>
  <si>
    <t>3632 W 10th St</t>
  </si>
  <si>
    <t>4397</t>
  </si>
  <si>
    <t>4109000</t>
  </si>
  <si>
    <t>00000000002110</t>
  </si>
  <si>
    <t>Nyssa SD 26</t>
  </si>
  <si>
    <t>804 Adrian Blvd</t>
  </si>
  <si>
    <t>Nyssa</t>
  </si>
  <si>
    <t>97913</t>
  </si>
  <si>
    <t>3642</t>
  </si>
  <si>
    <t>4109120</t>
  </si>
  <si>
    <t>00000000001990</t>
  </si>
  <si>
    <t>Oakland SD 1</t>
  </si>
  <si>
    <t>Oakland</t>
  </si>
  <si>
    <t>97462</t>
  </si>
  <si>
    <t>4109150</t>
  </si>
  <si>
    <t>00000000002093</t>
  </si>
  <si>
    <t>Oakridge SD 76</t>
  </si>
  <si>
    <t>76499 Rose St</t>
  </si>
  <si>
    <t>Oakridge</t>
  </si>
  <si>
    <t>97463</t>
  </si>
  <si>
    <t>9434</t>
  </si>
  <si>
    <t>Salem</t>
  </si>
  <si>
    <t>4109270</t>
  </si>
  <si>
    <t>00000000002108</t>
  </si>
  <si>
    <t>Ontario SD 8C</t>
  </si>
  <si>
    <t>195 SW 3rd Ave</t>
  </si>
  <si>
    <t>2723</t>
  </si>
  <si>
    <t>4109330</t>
  </si>
  <si>
    <t>00000000001928</t>
  </si>
  <si>
    <t>Oregon City SD 62</t>
  </si>
  <si>
    <t>PO Box 2110</t>
  </si>
  <si>
    <t>Oregon City</t>
  </si>
  <si>
    <t>97045</t>
  </si>
  <si>
    <t>5010</t>
  </si>
  <si>
    <t>4110890</t>
  </si>
  <si>
    <t>00000000001926</t>
  </si>
  <si>
    <t>Oregon Trail SD 46</t>
  </si>
  <si>
    <t>PO Box 547</t>
  </si>
  <si>
    <t>Sandy</t>
  </si>
  <si>
    <t>97055</t>
  </si>
  <si>
    <t>0547</t>
  </si>
  <si>
    <t>4109430</t>
  </si>
  <si>
    <t>00000000002060</t>
  </si>
  <si>
    <t>Paisley SD 11</t>
  </si>
  <si>
    <t>PO Box 97</t>
  </si>
  <si>
    <t>Paisley</t>
  </si>
  <si>
    <t>97636</t>
  </si>
  <si>
    <t>0097</t>
  </si>
  <si>
    <t>4109480</t>
  </si>
  <si>
    <t>00000000002181</t>
  </si>
  <si>
    <t>Parkrose SD 3</t>
  </si>
  <si>
    <t>10636 NE Prescott St</t>
  </si>
  <si>
    <t>97220</t>
  </si>
  <si>
    <t>4109510</t>
  </si>
  <si>
    <t>00000000002207</t>
  </si>
  <si>
    <t>Pendleton SD 16</t>
  </si>
  <si>
    <t>1100 Southgate</t>
  </si>
  <si>
    <t>4109530</t>
  </si>
  <si>
    <t>00000000002192</t>
  </si>
  <si>
    <t>Perrydale SD 21</t>
  </si>
  <si>
    <t>7445 Perrydale Rd</t>
  </si>
  <si>
    <t>9725</t>
  </si>
  <si>
    <t>4109600</t>
  </si>
  <si>
    <t>00000000001900</t>
  </si>
  <si>
    <t>Philomath SD 17J</t>
  </si>
  <si>
    <t>535 S 19th St</t>
  </si>
  <si>
    <t>Philomath</t>
  </si>
  <si>
    <t>97370</t>
  </si>
  <si>
    <t>9516</t>
  </si>
  <si>
    <t>4109630</t>
  </si>
  <si>
    <t>00000000002039</t>
  </si>
  <si>
    <t>Phoenix-Talent SD 4</t>
  </si>
  <si>
    <t>PO Box 698</t>
  </si>
  <si>
    <t>Phoenix</t>
  </si>
  <si>
    <t>97535</t>
  </si>
  <si>
    <t>0698</t>
  </si>
  <si>
    <t>2,4</t>
  </si>
  <si>
    <t>4109660</t>
  </si>
  <si>
    <t>00000000002202</t>
  </si>
  <si>
    <t>Pilot Rock SD 2</t>
  </si>
  <si>
    <t>PO Box BB</t>
  </si>
  <si>
    <t>Pilot Rock</t>
  </si>
  <si>
    <t>97868</t>
  </si>
  <si>
    <t>0420</t>
  </si>
  <si>
    <t>4109690</t>
  </si>
  <si>
    <t>00000000002016</t>
  </si>
  <si>
    <t>Pine Creek SD 5</t>
  </si>
  <si>
    <t>79654 Pine Creek Rd</t>
  </si>
  <si>
    <t>5712</t>
  </si>
  <si>
    <t>4109720</t>
  </si>
  <si>
    <t>00000000001897</t>
  </si>
  <si>
    <t>Pine Eagle SD 61</t>
  </si>
  <si>
    <t>375 North Main St</t>
  </si>
  <si>
    <t>Halfway</t>
  </si>
  <si>
    <t>97834</t>
  </si>
  <si>
    <t>8153</t>
  </si>
  <si>
    <t>4109750</t>
  </si>
  <si>
    <t>00000000002047</t>
  </si>
  <si>
    <t>Pinehurst SD 94</t>
  </si>
  <si>
    <t>15337 Hwy 66</t>
  </si>
  <si>
    <t>9438</t>
  </si>
  <si>
    <t>4109870</t>
  </si>
  <si>
    <t>00000000002081</t>
  </si>
  <si>
    <t>Pleasant Hill SD 1</t>
  </si>
  <si>
    <t>36386 Hwy 58</t>
  </si>
  <si>
    <t>Pleasant Hill</t>
  </si>
  <si>
    <t>97455</t>
  </si>
  <si>
    <t>9614</t>
  </si>
  <si>
    <t>4109960</t>
  </si>
  <si>
    <t>00000000002062</t>
  </si>
  <si>
    <t>Plush SD 18</t>
  </si>
  <si>
    <t>18254 Morris Ln</t>
  </si>
  <si>
    <t>Plush</t>
  </si>
  <si>
    <t>97637</t>
  </si>
  <si>
    <t>4110020</t>
  </si>
  <si>
    <t>00000000001973</t>
  </si>
  <si>
    <t>Port Orford-Langlois SD 2CJ</t>
  </si>
  <si>
    <t>PO Box 8</t>
  </si>
  <si>
    <t>Port Orford</t>
  </si>
  <si>
    <t>97465</t>
  </si>
  <si>
    <t>4110040</t>
  </si>
  <si>
    <t>00000000002180</t>
  </si>
  <si>
    <t>Portland SD 1J</t>
  </si>
  <si>
    <t>PO Box 3107</t>
  </si>
  <si>
    <t>97208</t>
  </si>
  <si>
    <t>3107</t>
  </si>
  <si>
    <t>1,2,8</t>
  </si>
  <si>
    <t>4110080</t>
  </si>
  <si>
    <t>00000000001967</t>
  </si>
  <si>
    <t>Powers SD 31</t>
  </si>
  <si>
    <t>PO Box 479</t>
  </si>
  <si>
    <t>Powers</t>
  </si>
  <si>
    <t>97466</t>
  </si>
  <si>
    <t>0479</t>
  </si>
  <si>
    <t>4110110</t>
  </si>
  <si>
    <t>00000000002009</t>
  </si>
  <si>
    <t>Prairie City SD 4</t>
  </si>
  <si>
    <t>PO Box 345</t>
  </si>
  <si>
    <t>Prairie City</t>
  </si>
  <si>
    <t>97869</t>
  </si>
  <si>
    <t>0345</t>
  </si>
  <si>
    <t>4110200</t>
  </si>
  <si>
    <t>00000000002045</t>
  </si>
  <si>
    <t>Prospect SD 59</t>
  </si>
  <si>
    <t>PO Box 40</t>
  </si>
  <si>
    <t>Prospect</t>
  </si>
  <si>
    <t>97536</t>
  </si>
  <si>
    <t>0040</t>
  </si>
  <si>
    <t>4103265</t>
  </si>
  <si>
    <t>00000000001946</t>
  </si>
  <si>
    <t>Rainier SD 13</t>
  </si>
  <si>
    <t>28168 Old Rainier Rd</t>
  </si>
  <si>
    <t>Rainier</t>
  </si>
  <si>
    <t>97048</t>
  </si>
  <si>
    <t>3017</t>
  </si>
  <si>
    <t>4110350</t>
  </si>
  <si>
    <t>00000000001977</t>
  </si>
  <si>
    <t>Redmond SD 2J</t>
  </si>
  <si>
    <t>145 SE Salmon Ave</t>
  </si>
  <si>
    <t>8422</t>
  </si>
  <si>
    <t>4110410</t>
  </si>
  <si>
    <t>00000000002001</t>
  </si>
  <si>
    <t>Reedsport SD 105</t>
  </si>
  <si>
    <t>100 Ranch Rd</t>
  </si>
  <si>
    <t>Reedsport</t>
  </si>
  <si>
    <t>97467</t>
  </si>
  <si>
    <t>1799</t>
  </si>
  <si>
    <t>4110520</t>
  </si>
  <si>
    <t>00000000002182</t>
  </si>
  <si>
    <t>Reynolds SD 7</t>
  </si>
  <si>
    <t>1204 NE 201st Ave</t>
  </si>
  <si>
    <t>Fairview</t>
  </si>
  <si>
    <t>97024</t>
  </si>
  <si>
    <t>2499</t>
  </si>
  <si>
    <t>4110530</t>
  </si>
  <si>
    <t>00000000001999</t>
  </si>
  <si>
    <t>Riddle SD 70</t>
  </si>
  <si>
    <t>PO Box 45</t>
  </si>
  <si>
    <t>Riddle</t>
  </si>
  <si>
    <t>97469</t>
  </si>
  <si>
    <t>0045</t>
  </si>
  <si>
    <t>4110560</t>
  </si>
  <si>
    <t>00000000002188</t>
  </si>
  <si>
    <t>Riverdale SD 51J</t>
  </si>
  <si>
    <t>11733 SW Breyman Ave</t>
  </si>
  <si>
    <t>97219</t>
  </si>
  <si>
    <t>8409</t>
  </si>
  <si>
    <t>4110680</t>
  </si>
  <si>
    <t>00000000002044</t>
  </si>
  <si>
    <t>Rogue River SD 35</t>
  </si>
  <si>
    <t>PO Box 1045</t>
  </si>
  <si>
    <t>Rogue River</t>
  </si>
  <si>
    <t>97537</t>
  </si>
  <si>
    <t>1045</t>
  </si>
  <si>
    <t>4110820</t>
  </si>
  <si>
    <t>00000000002142</t>
  </si>
  <si>
    <t>Salem-Keizer SD 24J</t>
  </si>
  <si>
    <t>PO Box 12024</t>
  </si>
  <si>
    <t>97309</t>
  </si>
  <si>
    <t>0024</t>
  </si>
  <si>
    <t>4108100</t>
  </si>
  <si>
    <t>00000000002104</t>
  </si>
  <si>
    <t>Santiam Canyon SD 129J</t>
  </si>
  <si>
    <t>PO Box 197</t>
  </si>
  <si>
    <t>Mill City</t>
  </si>
  <si>
    <t>97360</t>
  </si>
  <si>
    <t>0197</t>
  </si>
  <si>
    <t>4110980</t>
  </si>
  <si>
    <t>00000000001944</t>
  </si>
  <si>
    <t>Scappoose SD 1J</t>
  </si>
  <si>
    <t>33589 High School Way</t>
  </si>
  <si>
    <t>Scappoose</t>
  </si>
  <si>
    <t>97056</t>
  </si>
  <si>
    <t>3326</t>
  </si>
  <si>
    <t>4111040</t>
  </si>
  <si>
    <t>00000000002103</t>
  </si>
  <si>
    <t>Scio SD 95</t>
  </si>
  <si>
    <t>38875 NW First Ave</t>
  </si>
  <si>
    <t>Scio</t>
  </si>
  <si>
    <t>97374</t>
  </si>
  <si>
    <t>9502</t>
  </si>
  <si>
    <t>4111100</t>
  </si>
  <si>
    <t>00000000001935</t>
  </si>
  <si>
    <t>Seaside SD 10</t>
  </si>
  <si>
    <t>1801 S Franklin St</t>
  </si>
  <si>
    <t>5299</t>
  </si>
  <si>
    <t>4111220</t>
  </si>
  <si>
    <t>00000000002257</t>
  </si>
  <si>
    <t>Sheridan SD 48J</t>
  </si>
  <si>
    <t>435 S Bridge St</t>
  </si>
  <si>
    <t>Sheridan</t>
  </si>
  <si>
    <t>97378</t>
  </si>
  <si>
    <t>1811</t>
  </si>
  <si>
    <t>4111250</t>
  </si>
  <si>
    <t>00000000002195</t>
  </si>
  <si>
    <t>Sherman County SD</t>
  </si>
  <si>
    <t>Moro</t>
  </si>
  <si>
    <t>97029</t>
  </si>
  <si>
    <t>4111290</t>
  </si>
  <si>
    <t>00000000002244</t>
  </si>
  <si>
    <t>Sherwood SD 88J</t>
  </si>
  <si>
    <t>23295 SW Main St</t>
  </si>
  <si>
    <t>Sherwood</t>
  </si>
  <si>
    <t>97140</t>
  </si>
  <si>
    <t>9104</t>
  </si>
  <si>
    <t>4111450</t>
  </si>
  <si>
    <t>00000000002138</t>
  </si>
  <si>
    <t>Silver Falls SD 4J</t>
  </si>
  <si>
    <t>802 Schlador St</t>
  </si>
  <si>
    <t>Silverton</t>
  </si>
  <si>
    <t>97381</t>
  </si>
  <si>
    <t>1035</t>
  </si>
  <si>
    <t>4111490</t>
  </si>
  <si>
    <t>00000000001978</t>
  </si>
  <si>
    <t>Sisters SD 6</t>
  </si>
  <si>
    <t>525 E Cascade Ave</t>
  </si>
  <si>
    <t>Sisters</t>
  </si>
  <si>
    <t>97759</t>
  </si>
  <si>
    <t>5039</t>
  </si>
  <si>
    <t>4105100</t>
  </si>
  <si>
    <t>00000000002096</t>
  </si>
  <si>
    <t>Siuslaw SD 97J</t>
  </si>
  <si>
    <t>2111 Oak St</t>
  </si>
  <si>
    <t>Florence</t>
  </si>
  <si>
    <t>97439</t>
  </si>
  <si>
    <t>9618</t>
  </si>
  <si>
    <t>4105020</t>
  </si>
  <si>
    <t>00000000002022</t>
  </si>
  <si>
    <t>South Harney SD 33</t>
  </si>
  <si>
    <t>23657 Fields-Denio Rd</t>
  </si>
  <si>
    <t>Fields</t>
  </si>
  <si>
    <t>97710</t>
  </si>
  <si>
    <t>8000</t>
  </si>
  <si>
    <t>4111580</t>
  </si>
  <si>
    <t>00000000002087</t>
  </si>
  <si>
    <t>South Lane SD 45J3</t>
  </si>
  <si>
    <t>PO Box 218</t>
  </si>
  <si>
    <t>Cottage Grove</t>
  </si>
  <si>
    <t>97424</t>
  </si>
  <si>
    <t>0218</t>
  </si>
  <si>
    <t>4111610</t>
  </si>
  <si>
    <t>00000000001994</t>
  </si>
  <si>
    <t>South Umpqua SD 19</t>
  </si>
  <si>
    <t>558 SW Chadwick Ln</t>
  </si>
  <si>
    <t>Myrtle Creek</t>
  </si>
  <si>
    <t>97457</t>
  </si>
  <si>
    <t>8702</t>
  </si>
  <si>
    <t>4100021</t>
  </si>
  <si>
    <t>00000000002225</t>
  </si>
  <si>
    <t>South Wasco County SD 1</t>
  </si>
  <si>
    <t>PO Box 347</t>
  </si>
  <si>
    <t>Maupin</t>
  </si>
  <si>
    <t>97037</t>
  </si>
  <si>
    <t>0347</t>
  </si>
  <si>
    <t>4111640</t>
  </si>
  <si>
    <t>00000000002247</t>
  </si>
  <si>
    <t>Spray SD 1</t>
  </si>
  <si>
    <t>PO Box 230</t>
  </si>
  <si>
    <t>Spray</t>
  </si>
  <si>
    <t>97874</t>
  </si>
  <si>
    <t>0230</t>
  </si>
  <si>
    <t>4111670</t>
  </si>
  <si>
    <t>00000000002083</t>
  </si>
  <si>
    <t>Springfield SD 19</t>
  </si>
  <si>
    <t>525 Mill St</t>
  </si>
  <si>
    <t>Springfield</t>
  </si>
  <si>
    <t>97477</t>
  </si>
  <si>
    <t>4598</t>
  </si>
  <si>
    <t>4111720</t>
  </si>
  <si>
    <t>00000000001948</t>
  </si>
  <si>
    <t>St Helens SD 502</t>
  </si>
  <si>
    <t>474 N 16th St</t>
  </si>
  <si>
    <t>St Helens</t>
  </si>
  <si>
    <t>97051</t>
  </si>
  <si>
    <t>1340</t>
  </si>
  <si>
    <t>4111760</t>
  </si>
  <si>
    <t>00000000002144</t>
  </si>
  <si>
    <t>St Paul SD 45</t>
  </si>
  <si>
    <t>20449 Main St NE</t>
  </si>
  <si>
    <t>St Paul</t>
  </si>
  <si>
    <t>97137</t>
  </si>
  <si>
    <t>9701</t>
  </si>
  <si>
    <t>4111790</t>
  </si>
  <si>
    <t>00000000002209</t>
  </si>
  <si>
    <t>Stanfield SD 61</t>
  </si>
  <si>
    <t>1120 N Main St</t>
  </si>
  <si>
    <t>Stanfield</t>
  </si>
  <si>
    <t>97875</t>
  </si>
  <si>
    <t>9700</t>
  </si>
  <si>
    <t>4111910</t>
  </si>
  <si>
    <t>00000000002018</t>
  </si>
  <si>
    <t>Suntex SD 10</t>
  </si>
  <si>
    <t>PO Box 805</t>
  </si>
  <si>
    <t>Riley</t>
  </si>
  <si>
    <t>0708</t>
  </si>
  <si>
    <t>4111940</t>
  </si>
  <si>
    <t>00000000002003</t>
  </si>
  <si>
    <t>Sutherlin SD 130</t>
  </si>
  <si>
    <t>531 E Central Ave</t>
  </si>
  <si>
    <t>Sutherlin</t>
  </si>
  <si>
    <t>97479</t>
  </si>
  <si>
    <t>9532</t>
  </si>
  <si>
    <t>4111970</t>
  </si>
  <si>
    <t>00000000002102</t>
  </si>
  <si>
    <t>Sweet Home SD 55</t>
  </si>
  <si>
    <t>1920 Long St</t>
  </si>
  <si>
    <t>Sweet Home</t>
  </si>
  <si>
    <t>97386</t>
  </si>
  <si>
    <t>2395</t>
  </si>
  <si>
    <t>4106900</t>
  </si>
  <si>
    <t>00000000002055</t>
  </si>
  <si>
    <t>Three Rivers/Josephine County SD</t>
  </si>
  <si>
    <t>PO Box 160</t>
  </si>
  <si>
    <t>97533</t>
  </si>
  <si>
    <t>0160</t>
  </si>
  <si>
    <t>4112240</t>
  </si>
  <si>
    <t>00000000002242</t>
  </si>
  <si>
    <t>Tigard-Tualatin SD 23J</t>
  </si>
  <si>
    <t>6960 SW Sandburg St</t>
  </si>
  <si>
    <t>Tigard</t>
  </si>
  <si>
    <t>97223</t>
  </si>
  <si>
    <t>8039</t>
  </si>
  <si>
    <t>4112320</t>
  </si>
  <si>
    <t>00000000002197</t>
  </si>
  <si>
    <t>Tillamook SD 9</t>
  </si>
  <si>
    <t>2510 1st St</t>
  </si>
  <si>
    <t>Tillamook</t>
  </si>
  <si>
    <t>97141</t>
  </si>
  <si>
    <t>2599</t>
  </si>
  <si>
    <t>4112360</t>
  </si>
  <si>
    <t>00000000002222</t>
  </si>
  <si>
    <t>Troy SD 54</t>
  </si>
  <si>
    <t>66247 Redmond Grade Ln</t>
  </si>
  <si>
    <t>5088</t>
  </si>
  <si>
    <t>4112540</t>
  </si>
  <si>
    <t>00000000002210</t>
  </si>
  <si>
    <t>Ukiah SD 80R</t>
  </si>
  <si>
    <t>Ukiah</t>
  </si>
  <si>
    <t>97880</t>
  </si>
  <si>
    <t>4112600</t>
  </si>
  <si>
    <t>00000000002204</t>
  </si>
  <si>
    <t>Umatilla SD 6R</t>
  </si>
  <si>
    <t>1001 6th St</t>
  </si>
  <si>
    <t>Umatilla</t>
  </si>
  <si>
    <t>97882</t>
  </si>
  <si>
    <t>6201</t>
  </si>
  <si>
    <t>4112690</t>
  </si>
  <si>
    <t>00000000002213</t>
  </si>
  <si>
    <t>Union SD 5</t>
  </si>
  <si>
    <t>PO Box K</t>
  </si>
  <si>
    <t>Union</t>
  </si>
  <si>
    <t>97883</t>
  </si>
  <si>
    <t>0500</t>
  </si>
  <si>
    <t>4100014</t>
  </si>
  <si>
    <t>00000000002116</t>
  </si>
  <si>
    <t>Vale SD 84</t>
  </si>
  <si>
    <t>403  E  St W</t>
  </si>
  <si>
    <t>1599</t>
  </si>
  <si>
    <t>4112930</t>
  </si>
  <si>
    <t>00000000001947</t>
  </si>
  <si>
    <t>Vernonia SD 47J</t>
  </si>
  <si>
    <t>1201 Texas Ave</t>
  </si>
  <si>
    <t>Vernonia</t>
  </si>
  <si>
    <t>97064</t>
  </si>
  <si>
    <t>1447</t>
  </si>
  <si>
    <t>4112990</t>
  </si>
  <si>
    <t>00000000002220</t>
  </si>
  <si>
    <t>Wallowa SD 12</t>
  </si>
  <si>
    <t>PO Box 425</t>
  </si>
  <si>
    <t>Wallowa</t>
  </si>
  <si>
    <t>97885</t>
  </si>
  <si>
    <t>0425</t>
  </si>
  <si>
    <t>4113080</t>
  </si>
  <si>
    <t>00000000001936</t>
  </si>
  <si>
    <t>Warrenton-Hammond SD 30</t>
  </si>
  <si>
    <t>820 SW Cedar St</t>
  </si>
  <si>
    <t>Warrenton</t>
  </si>
  <si>
    <t>97146</t>
  </si>
  <si>
    <t>9799</t>
  </si>
  <si>
    <t>4113170</t>
  </si>
  <si>
    <t>00000000001922</t>
  </si>
  <si>
    <t>West Linn-Wilsonville SD 3J</t>
  </si>
  <si>
    <t>22210 SW Stafford Rd</t>
  </si>
  <si>
    <t>Tualatin</t>
  </si>
  <si>
    <t>97062</t>
  </si>
  <si>
    <t>4113350</t>
  </si>
  <si>
    <t>00000000002255</t>
  </si>
  <si>
    <t>Willamina SD 30J</t>
  </si>
  <si>
    <t>PO Box 1000</t>
  </si>
  <si>
    <t>Willamina</t>
  </si>
  <si>
    <t>97396</t>
  </si>
  <si>
    <t>4113490</t>
  </si>
  <si>
    <t>00000000002002</t>
  </si>
  <si>
    <t>Winston-Dillard SD 116</t>
  </si>
  <si>
    <t>620 NW Elwood</t>
  </si>
  <si>
    <t>Winston</t>
  </si>
  <si>
    <t>97496</t>
  </si>
  <si>
    <t>8568</t>
  </si>
  <si>
    <t>4113530</t>
  </si>
  <si>
    <t>00000000002146</t>
  </si>
  <si>
    <t>Woodburn SD 103</t>
  </si>
  <si>
    <t>965 N Boones Ferry Rd</t>
  </si>
  <si>
    <t>Woodburn</t>
  </si>
  <si>
    <t>97071</t>
  </si>
  <si>
    <t>4100016</t>
  </si>
  <si>
    <t>00000000002251</t>
  </si>
  <si>
    <t>Yamhill Carlton SD 1</t>
  </si>
  <si>
    <t>120 N Larch Pl</t>
  </si>
  <si>
    <t>Yamhill</t>
  </si>
  <si>
    <t>97148</t>
  </si>
  <si>
    <t>8667</t>
  </si>
  <si>
    <t>4113650</t>
  </si>
  <si>
    <t>00000000001997</t>
  </si>
  <si>
    <t>Yoncalla SD 32</t>
  </si>
  <si>
    <t>PO Box 568</t>
  </si>
  <si>
    <t>Yoncalla</t>
  </si>
  <si>
    <t>97499</t>
  </si>
  <si>
    <t>0568</t>
  </si>
  <si>
    <t>Oregon School Districts</t>
  </si>
  <si>
    <t>No</t>
  </si>
  <si>
    <t>Yes</t>
  </si>
  <si>
    <t>LEAs ELIGIBLE for the 2016 Small Rural School Achievement Program (SRSA)</t>
  </si>
  <si>
    <t xml:space="preserve">All Local Educational Agencies (LEAs) listed on this page are eligible for the SRSA program for Fiscal Year 2016.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</si>
  <si>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</si>
  <si>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</si>
  <si>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2015-16 will not receive an SRSA grant allocation.  (However, even if it does not receive an SRSA grant award, that district could still exercise REAP-Flex authority).  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</si>
  <si>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</si>
  <si>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</si>
  <si>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LEAs ELIGIBLE for the 2016 Rural Low Income Schools (RLIS) Program</t>
  </si>
  <si>
    <t>US Department of Education</t>
  </si>
  <si>
    <t>*Central Linn SD 552</t>
  </si>
  <si>
    <t>*Port Orford-Langlois SD 2CJ</t>
  </si>
  <si>
    <t>*Troy SD 54</t>
  </si>
  <si>
    <t>SRSA Rural Eligible2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</si>
</sst>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sz val="9"/>
      <name val="Tahoma"/>
      <family val="0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medium">
        <color indexed="63"/>
      </left>
      <right style="medium">
        <color indexed="63"/>
      </right>
      <top/>
      <bottom style="hair"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hair"/>
      <right style="hair"/>
      <top/>
      <bottom style="hair">
        <color indexed="63"/>
      </bottom>
    </border>
    <border>
      <left style="hair"/>
      <right style="hair"/>
      <top style="hair"/>
      <bottom style="hair"/>
    </border>
    <border>
      <left style="hair">
        <color indexed="63"/>
      </left>
      <right style="medium"/>
      <top/>
      <bottom style="hair">
        <color indexed="63"/>
      </bottom>
    </border>
    <border>
      <left style="hair">
        <color indexed="63"/>
      </left>
      <right style="medium"/>
      <top style="hair">
        <color indexed="63"/>
      </top>
      <bottom style="hair">
        <color indexed="63"/>
      </bottom>
    </border>
    <border>
      <left/>
      <right style="medium"/>
      <top style="hair"/>
      <bottom/>
    </border>
    <border>
      <left style="medium"/>
      <right style="hair"/>
      <top style="hair"/>
      <bottom/>
    </border>
    <border>
      <left style="medium"/>
      <right style="hair"/>
      <top style="medium"/>
      <bottom style="medium"/>
    </border>
    <border>
      <left style="medium"/>
      <right style="hair">
        <color indexed="63"/>
      </right>
      <top/>
      <bottom style="hair">
        <color indexed="63"/>
      </bottom>
    </border>
    <border>
      <left style="medium"/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medium"/>
      <top style="hair"/>
      <bottom/>
    </border>
    <border>
      <left style="medium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medium"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medium"/>
      <top style="hair">
        <color indexed="63"/>
      </top>
      <bottom>
        <color indexed="63"/>
      </bottom>
    </border>
  </borders>
  <cellStyleXfs count="5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5" fillId="25" borderId="0" applyNumberFormat="0" applyBorder="0" applyAlignment="0" applyProtection="0"/>
    <xf numFmtId="0" fontId="29" fillId="26" borderId="0" applyNumberFormat="0" applyBorder="0" applyAlignment="0" applyProtection="0"/>
    <xf numFmtId="0" fontId="5" fillId="17" borderId="0" applyNumberFormat="0" applyBorder="0" applyAlignment="0" applyProtection="0"/>
    <xf numFmtId="0" fontId="29" fillId="27" borderId="0" applyNumberFormat="0" applyBorder="0" applyAlignment="0" applyProtection="0"/>
    <xf numFmtId="0" fontId="5" fillId="19" borderId="0" applyNumberFormat="0" applyBorder="0" applyAlignment="0" applyProtection="0"/>
    <xf numFmtId="0" fontId="29" fillId="28" borderId="0" applyNumberFormat="0" applyBorder="0" applyAlignment="0" applyProtection="0"/>
    <xf numFmtId="0" fontId="5" fillId="29" borderId="0" applyNumberFormat="0" applyBorder="0" applyAlignment="0" applyProtection="0"/>
    <xf numFmtId="0" fontId="29" fillId="30" borderId="0" applyNumberFormat="0" applyBorder="0" applyAlignment="0" applyProtection="0"/>
    <xf numFmtId="0" fontId="5" fillId="31" borderId="0" applyNumberFormat="0" applyBorder="0" applyAlignment="0" applyProtection="0"/>
    <xf numFmtId="0" fontId="29" fillId="32" borderId="0" applyNumberFormat="0" applyBorder="0" applyAlignment="0" applyProtection="0"/>
    <xf numFmtId="0" fontId="5" fillId="33" borderId="0" applyNumberFormat="0" applyBorder="0" applyAlignment="0" applyProtection="0"/>
    <xf numFmtId="0" fontId="29" fillId="34" borderId="0" applyNumberFormat="0" applyBorder="0" applyAlignment="0" applyProtection="0"/>
    <xf numFmtId="0" fontId="5" fillId="35" borderId="0" applyNumberFormat="0" applyBorder="0" applyAlignment="0" applyProtection="0"/>
    <xf numFmtId="0" fontId="29" fillId="36" borderId="0" applyNumberFormat="0" applyBorder="0" applyAlignment="0" applyProtection="0"/>
    <xf numFmtId="0" fontId="5" fillId="37" borderId="0" applyNumberFormat="0" applyBorder="0" applyAlignment="0" applyProtection="0"/>
    <xf numFmtId="0" fontId="29" fillId="38" borderId="0" applyNumberFormat="0" applyBorder="0" applyAlignment="0" applyProtection="0"/>
    <xf numFmtId="0" fontId="5" fillId="39" borderId="0" applyNumberFormat="0" applyBorder="0" applyAlignment="0" applyProtection="0"/>
    <xf numFmtId="0" fontId="29" fillId="40" borderId="0" applyNumberFormat="0" applyBorder="0" applyAlignment="0" applyProtection="0"/>
    <xf numFmtId="0" fontId="5" fillId="29" borderId="0" applyNumberFormat="0" applyBorder="0" applyAlignment="0" applyProtection="0"/>
    <xf numFmtId="0" fontId="29" fillId="41" borderId="0" applyNumberFormat="0" applyBorder="0" applyAlignment="0" applyProtection="0"/>
    <xf numFmtId="0" fontId="5" fillId="31" borderId="0" applyNumberFormat="0" applyBorder="0" applyAlignment="0" applyProtection="0"/>
    <xf numFmtId="0" fontId="29" fillId="42" borderId="0" applyNumberFormat="0" applyBorder="0" applyAlignment="0" applyProtection="0"/>
    <xf numFmtId="0" fontId="5" fillId="43" borderId="0" applyNumberFormat="0" applyBorder="0" applyAlignment="0" applyProtection="0"/>
    <xf numFmtId="0" fontId="30" fillId="44" borderId="0" applyNumberFormat="0" applyBorder="0" applyAlignment="0" applyProtection="0"/>
    <xf numFmtId="0" fontId="6" fillId="5" borderId="0" applyNumberFormat="0" applyBorder="0" applyAlignment="0" applyProtection="0"/>
    <xf numFmtId="0" fontId="31" fillId="45" borderId="1" applyNumberFormat="0" applyAlignment="0" applyProtection="0"/>
    <xf numFmtId="0" fontId="7" fillId="46" borderId="2" applyNumberFormat="0" applyAlignment="0" applyProtection="0"/>
    <xf numFmtId="0" fontId="32" fillId="47" borderId="3" applyNumberFormat="0" applyAlignment="0" applyProtection="0"/>
    <xf numFmtId="0" fontId="8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10" fillId="7" borderId="0" applyNumberFormat="0" applyBorder="0" applyAlignment="0" applyProtection="0"/>
    <xf numFmtId="0" fontId="36" fillId="0" borderId="5" applyNumberFormat="0" applyFill="0" applyAlignment="0" applyProtection="0"/>
    <xf numFmtId="0" fontId="11" fillId="0" borderId="6" applyNumberFormat="0" applyFill="0" applyAlignment="0" applyProtection="0"/>
    <xf numFmtId="0" fontId="37" fillId="0" borderId="7" applyNumberFormat="0" applyFill="0" applyAlignment="0" applyProtection="0"/>
    <xf numFmtId="0" fontId="12" fillId="0" borderId="8" applyNumberFormat="0" applyFill="0" applyAlignment="0" applyProtection="0"/>
    <xf numFmtId="0" fontId="38" fillId="0" borderId="9" applyNumberFormat="0" applyFill="0" applyAlignment="0" applyProtection="0"/>
    <xf numFmtId="0" fontId="13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9" fillId="50" borderId="1" applyNumberFormat="0" applyAlignment="0" applyProtection="0"/>
    <xf numFmtId="0" fontId="14" fillId="13" borderId="2" applyNumberFormat="0" applyAlignment="0" applyProtection="0"/>
    <xf numFmtId="0" fontId="40" fillId="0" borderId="11" applyNumberFormat="0" applyFill="0" applyAlignment="0" applyProtection="0"/>
    <xf numFmtId="0" fontId="15" fillId="0" borderId="12" applyNumberFormat="0" applyFill="0" applyAlignment="0" applyProtection="0"/>
    <xf numFmtId="0" fontId="41" fillId="51" borderId="0" applyNumberFormat="0" applyBorder="0" applyAlignment="0" applyProtection="0"/>
    <xf numFmtId="0" fontId="16" fillId="5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53" borderId="13" applyNumberFormat="0" applyFont="0" applyAlignment="0" applyProtection="0"/>
    <xf numFmtId="0" fontId="4" fillId="54" borderId="14" applyNumberFormat="0" applyFont="0" applyAlignment="0" applyProtection="0"/>
    <xf numFmtId="0" fontId="42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19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86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46" borderId="0" xfId="0" applyNumberFormat="1" applyFont="1" applyFill="1" applyBorder="1" applyAlignment="1">
      <alignment horizontal="center" wrapText="1"/>
    </xf>
    <xf numFmtId="165" fontId="2" fillId="46" borderId="0" xfId="0" applyNumberFormat="1" applyFont="1" applyFill="1" applyBorder="1" applyAlignment="1">
      <alignment horizontal="center" wrapText="1"/>
    </xf>
    <xf numFmtId="0" fontId="2" fillId="46" borderId="0" xfId="0" applyFont="1" applyFill="1" applyBorder="1" applyAlignment="1">
      <alignment horizontal="center" wrapText="1"/>
    </xf>
    <xf numFmtId="2" fontId="2" fillId="46" borderId="0" xfId="0" applyNumberFormat="1" applyFont="1" applyFill="1" applyBorder="1" applyAlignment="1">
      <alignment horizontal="center" wrapText="1"/>
    </xf>
    <xf numFmtId="166" fontId="2" fillId="46" borderId="0" xfId="0" applyNumberFormat="1" applyFont="1" applyFill="1" applyBorder="1" applyAlignment="1">
      <alignment horizontal="center" wrapText="1"/>
    </xf>
    <xf numFmtId="0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2" fontId="2" fillId="0" borderId="21" xfId="0" applyNumberFormat="1" applyFont="1" applyFill="1" applyBorder="1" applyAlignment="1" applyProtection="1">
      <alignment horizontal="center"/>
      <protection/>
    </xf>
    <xf numFmtId="2" fontId="2" fillId="0" borderId="23" xfId="0" applyNumberFormat="1" applyFont="1" applyFill="1" applyBorder="1" applyAlignment="1" applyProtection="1">
      <alignment horizontal="center"/>
      <protection/>
    </xf>
    <xf numFmtId="0" fontId="2" fillId="55" borderId="21" xfId="0" applyFont="1" applyFill="1" applyBorder="1" applyAlignment="1" applyProtection="1">
      <alignment horizontal="center"/>
      <protection/>
    </xf>
    <xf numFmtId="0" fontId="2" fillId="0" borderId="24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4" fillId="46" borderId="27" xfId="0" applyFont="1" applyFill="1" applyBorder="1" applyAlignment="1">
      <alignment/>
    </xf>
    <xf numFmtId="0" fontId="4" fillId="46" borderId="28" xfId="0" applyFont="1" applyFill="1" applyBorder="1" applyAlignment="1">
      <alignment/>
    </xf>
    <xf numFmtId="0" fontId="4" fillId="46" borderId="29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56" borderId="30" xfId="0" applyFont="1" applyFill="1" applyBorder="1" applyAlignment="1">
      <alignment horizontal="left" textRotation="75" wrapText="1"/>
    </xf>
    <xf numFmtId="14" fontId="2" fillId="56" borderId="31" xfId="0" applyNumberFormat="1" applyFont="1" applyFill="1" applyBorder="1" applyAlignment="1" applyProtection="1">
      <alignment horizontal="left" textRotation="75" wrapText="1"/>
      <protection/>
    </xf>
    <xf numFmtId="0" fontId="2" fillId="56" borderId="32" xfId="0" applyFont="1" applyFill="1" applyBorder="1" applyAlignment="1" applyProtection="1">
      <alignment horizontal="left" textRotation="75" wrapText="1"/>
      <protection/>
    </xf>
    <xf numFmtId="0" fontId="2" fillId="23" borderId="30" xfId="0" applyFont="1" applyFill="1" applyBorder="1" applyAlignment="1">
      <alignment horizontal="left" textRotation="75" wrapText="1"/>
    </xf>
    <xf numFmtId="2" fontId="2" fillId="0" borderId="31" xfId="0" applyNumberFormat="1" applyFont="1" applyFill="1" applyBorder="1" applyAlignment="1">
      <alignment horizontal="left" textRotation="75" wrapText="1"/>
    </xf>
    <xf numFmtId="2" fontId="2" fillId="0" borderId="33" xfId="0" applyNumberFormat="1" applyFont="1" applyFill="1" applyBorder="1" applyAlignment="1">
      <alignment horizontal="left" textRotation="75" wrapText="1"/>
    </xf>
    <xf numFmtId="0" fontId="2" fillId="32" borderId="30" xfId="0" applyFont="1" applyFill="1" applyBorder="1" applyAlignment="1" applyProtection="1">
      <alignment horizontal="left" textRotation="75" wrapText="1"/>
      <protection/>
    </xf>
    <xf numFmtId="0" fontId="2" fillId="0" borderId="31" xfId="0" applyFont="1" applyFill="1" applyBorder="1" applyAlignment="1" applyProtection="1">
      <alignment horizontal="left" textRotation="75" wrapText="1"/>
      <protection locked="0"/>
    </xf>
    <xf numFmtId="0" fontId="2" fillId="0" borderId="30" xfId="0" applyFont="1" applyFill="1" applyBorder="1" applyAlignment="1" applyProtection="1">
      <alignment horizontal="left" textRotation="75" wrapText="1"/>
      <protection locked="0"/>
    </xf>
    <xf numFmtId="0" fontId="2" fillId="0" borderId="32" xfId="0" applyFont="1" applyFill="1" applyBorder="1" applyAlignment="1" applyProtection="1">
      <alignment horizontal="left" textRotation="75" wrapText="1"/>
      <protection locked="0"/>
    </xf>
    <xf numFmtId="0" fontId="2" fillId="57" borderId="34" xfId="0" applyFont="1" applyFill="1" applyBorder="1" applyAlignment="1" applyProtection="1">
      <alignment horizontal="center" textRotation="75" wrapText="1"/>
      <protection locked="0"/>
    </xf>
    <xf numFmtId="0" fontId="2" fillId="57" borderId="35" xfId="0" applyFont="1" applyFill="1" applyBorder="1" applyAlignment="1" applyProtection="1">
      <alignment horizontal="center" textRotation="75" wrapText="1"/>
      <protection locked="0"/>
    </xf>
    <xf numFmtId="0" fontId="4" fillId="46" borderId="36" xfId="0" applyFont="1" applyFill="1" applyBorder="1" applyAlignment="1">
      <alignment/>
    </xf>
    <xf numFmtId="0" fontId="4" fillId="46" borderId="37" xfId="0" applyFont="1" applyFill="1" applyBorder="1" applyAlignment="1">
      <alignment/>
    </xf>
    <xf numFmtId="0" fontId="4" fillId="46" borderId="3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46" borderId="37" xfId="0" applyFont="1" applyFill="1" applyBorder="1" applyAlignment="1">
      <alignment horizontal="center"/>
    </xf>
    <xf numFmtId="167" fontId="4" fillId="46" borderId="28" xfId="0" applyNumberFormat="1" applyFont="1" applyFill="1" applyBorder="1" applyAlignment="1">
      <alignment/>
    </xf>
    <xf numFmtId="168" fontId="4" fillId="46" borderId="28" xfId="0" applyNumberFormat="1" applyFont="1" applyFill="1" applyBorder="1" applyAlignment="1">
      <alignment/>
    </xf>
    <xf numFmtId="0" fontId="4" fillId="46" borderId="28" xfId="0" applyFont="1" applyFill="1" applyBorder="1" applyAlignment="1">
      <alignment horizontal="center"/>
    </xf>
    <xf numFmtId="0" fontId="4" fillId="0" borderId="28" xfId="0" applyFont="1" applyFill="1" applyBorder="1" applyAlignment="1" applyProtection="1">
      <alignment horizontal="center"/>
      <protection locked="0"/>
    </xf>
    <xf numFmtId="2" fontId="4" fillId="0" borderId="28" xfId="0" applyNumberFormat="1" applyFont="1" applyFill="1" applyBorder="1" applyAlignment="1" applyProtection="1">
      <alignment/>
      <protection locked="0"/>
    </xf>
    <xf numFmtId="169" fontId="4" fillId="0" borderId="28" xfId="0" applyNumberFormat="1" applyFont="1" applyFill="1" applyBorder="1" applyAlignment="1" applyProtection="1">
      <alignment/>
      <protection locked="0"/>
    </xf>
    <xf numFmtId="169" fontId="4" fillId="58" borderId="28" xfId="0" applyNumberFormat="1" applyFont="1" applyFill="1" applyBorder="1" applyAlignment="1" applyProtection="1">
      <alignment/>
      <protection locked="0"/>
    </xf>
    <xf numFmtId="3" fontId="4" fillId="46" borderId="28" xfId="0" applyNumberFormat="1" applyFont="1" applyFill="1" applyBorder="1" applyAlignment="1">
      <alignment/>
    </xf>
    <xf numFmtId="3" fontId="4" fillId="46" borderId="39" xfId="0" applyNumberFormat="1" applyFont="1" applyFill="1" applyBorder="1" applyAlignment="1">
      <alignment/>
    </xf>
    <xf numFmtId="167" fontId="4" fillId="46" borderId="37" xfId="0" applyNumberFormat="1" applyFont="1" applyFill="1" applyBorder="1" applyAlignment="1">
      <alignment/>
    </xf>
    <xf numFmtId="168" fontId="4" fillId="46" borderId="37" xfId="0" applyNumberFormat="1" applyFont="1" applyFill="1" applyBorder="1" applyAlignment="1">
      <alignment/>
    </xf>
    <xf numFmtId="0" fontId="4" fillId="0" borderId="37" xfId="0" applyFont="1" applyFill="1" applyBorder="1" applyAlignment="1" applyProtection="1">
      <alignment horizontal="center"/>
      <protection locked="0"/>
    </xf>
    <xf numFmtId="2" fontId="4" fillId="0" borderId="37" xfId="0" applyNumberFormat="1" applyFont="1" applyFill="1" applyBorder="1" applyAlignment="1" applyProtection="1">
      <alignment/>
      <protection locked="0"/>
    </xf>
    <xf numFmtId="169" fontId="4" fillId="0" borderId="37" xfId="0" applyNumberFormat="1" applyFont="1" applyFill="1" applyBorder="1" applyAlignment="1" applyProtection="1">
      <alignment/>
      <protection locked="0"/>
    </xf>
    <xf numFmtId="169" fontId="4" fillId="58" borderId="37" xfId="0" applyNumberFormat="1" applyFont="1" applyFill="1" applyBorder="1" applyAlignment="1" applyProtection="1">
      <alignment/>
      <protection locked="0"/>
    </xf>
    <xf numFmtId="3" fontId="4" fillId="46" borderId="37" xfId="0" applyNumberFormat="1" applyFont="1" applyFill="1" applyBorder="1" applyAlignment="1">
      <alignment/>
    </xf>
    <xf numFmtId="3" fontId="4" fillId="46" borderId="40" xfId="0" applyNumberFormat="1" applyFont="1" applyFill="1" applyBorder="1" applyAlignment="1">
      <alignment/>
    </xf>
    <xf numFmtId="166" fontId="4" fillId="46" borderId="27" xfId="0" applyNumberFormat="1" applyFont="1" applyFill="1" applyBorder="1" applyAlignment="1">
      <alignment/>
    </xf>
    <xf numFmtId="166" fontId="4" fillId="46" borderId="36" xfId="0" applyNumberFormat="1" applyFont="1" applyFill="1" applyBorder="1" applyAlignment="1">
      <alignment/>
    </xf>
    <xf numFmtId="4" fontId="4" fillId="0" borderId="27" xfId="0" applyNumberFormat="1" applyFont="1" applyFill="1" applyBorder="1" applyAlignment="1" applyProtection="1">
      <alignment/>
      <protection locked="0"/>
    </xf>
    <xf numFmtId="4" fontId="4" fillId="0" borderId="36" xfId="0" applyNumberFormat="1" applyFont="1" applyFill="1" applyBorder="1" applyAlignment="1" applyProtection="1">
      <alignment/>
      <protection locked="0"/>
    </xf>
    <xf numFmtId="0" fontId="2" fillId="56" borderId="33" xfId="0" applyFont="1" applyFill="1" applyBorder="1" applyAlignment="1" applyProtection="1">
      <alignment horizontal="left" textRotation="75" wrapText="1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4" fillId="0" borderId="41" xfId="0" applyFont="1" applyFill="1" applyBorder="1" applyAlignment="1" applyProtection="1">
      <alignment horizontal="center"/>
      <protection locked="0"/>
    </xf>
    <xf numFmtId="0" fontId="4" fillId="0" borderId="42" xfId="0" applyFont="1" applyFill="1" applyBorder="1" applyAlignment="1" applyProtection="1">
      <alignment horizontal="center"/>
      <protection locked="0"/>
    </xf>
    <xf numFmtId="0" fontId="2" fillId="23" borderId="43" xfId="0" applyFont="1" applyFill="1" applyBorder="1" applyAlignment="1" applyProtection="1">
      <alignment horizontal="left" textRotation="75" wrapText="1"/>
      <protection/>
    </xf>
    <xf numFmtId="0" fontId="2" fillId="0" borderId="24" xfId="0" applyFont="1" applyBorder="1" applyAlignment="1" applyProtection="1">
      <alignment horizontal="center"/>
      <protection/>
    </xf>
    <xf numFmtId="0" fontId="4" fillId="46" borderId="41" xfId="0" applyFont="1" applyFill="1" applyBorder="1" applyAlignment="1">
      <alignment horizontal="center"/>
    </xf>
    <xf numFmtId="0" fontId="4" fillId="46" borderId="42" xfId="0" applyFont="1" applyFill="1" applyBorder="1" applyAlignment="1">
      <alignment horizontal="center"/>
    </xf>
    <xf numFmtId="0" fontId="2" fillId="32" borderId="33" xfId="0" applyFont="1" applyFill="1" applyBorder="1" applyAlignment="1" applyProtection="1">
      <alignment horizontal="left" textRotation="75" wrapText="1"/>
      <protection/>
    </xf>
    <xf numFmtId="0" fontId="2" fillId="55" borderId="23" xfId="0" applyFont="1" applyFill="1" applyBorder="1" applyAlignment="1" applyProtection="1">
      <alignment horizontal="center"/>
      <protection/>
    </xf>
    <xf numFmtId="169" fontId="4" fillId="58" borderId="41" xfId="0" applyNumberFormat="1" applyFont="1" applyFill="1" applyBorder="1" applyAlignment="1" applyProtection="1">
      <alignment/>
      <protection locked="0"/>
    </xf>
    <xf numFmtId="169" fontId="4" fillId="58" borderId="42" xfId="0" applyNumberFormat="1" applyFont="1" applyFill="1" applyBorder="1" applyAlignment="1" applyProtection="1">
      <alignment/>
      <protection locked="0"/>
    </xf>
    <xf numFmtId="164" fontId="4" fillId="46" borderId="38" xfId="0" applyNumberFormat="1" applyFont="1" applyFill="1" applyBorder="1" applyAlignment="1">
      <alignment/>
    </xf>
    <xf numFmtId="0" fontId="4" fillId="46" borderId="29" xfId="0" applyFont="1" applyFill="1" applyBorder="1" applyAlignment="1">
      <alignment/>
    </xf>
    <xf numFmtId="0" fontId="4" fillId="46" borderId="38" xfId="0" applyFont="1" applyFill="1" applyBorder="1" applyAlignment="1">
      <alignment/>
    </xf>
    <xf numFmtId="2" fontId="2" fillId="0" borderId="19" xfId="0" applyNumberFormat="1" applyFont="1" applyBorder="1" applyAlignment="1">
      <alignment horizontal="center"/>
    </xf>
    <xf numFmtId="0" fontId="2" fillId="46" borderId="44" xfId="0" applyFont="1" applyFill="1" applyBorder="1" applyAlignment="1">
      <alignment horizontal="left" textRotation="75" wrapText="1"/>
    </xf>
    <xf numFmtId="0" fontId="2" fillId="0" borderId="45" xfId="0" applyFont="1" applyBorder="1" applyAlignment="1">
      <alignment horizontal="center"/>
    </xf>
    <xf numFmtId="0" fontId="4" fillId="46" borderId="46" xfId="0" applyFont="1" applyFill="1" applyBorder="1" applyAlignment="1">
      <alignment horizontal="left"/>
    </xf>
    <xf numFmtId="0" fontId="4" fillId="46" borderId="47" xfId="0" applyFont="1" applyFill="1" applyBorder="1" applyAlignment="1">
      <alignment horizontal="left"/>
    </xf>
    <xf numFmtId="0" fontId="2" fillId="23" borderId="44" xfId="0" applyFont="1" applyFill="1" applyBorder="1" applyAlignment="1">
      <alignment horizontal="center" textRotation="75" wrapText="1"/>
    </xf>
    <xf numFmtId="0" fontId="2" fillId="0" borderId="45" xfId="0" applyFont="1" applyBorder="1" applyAlignment="1" applyProtection="1">
      <alignment horizontal="center"/>
      <protection/>
    </xf>
    <xf numFmtId="2" fontId="4" fillId="46" borderId="46" xfId="0" applyNumberFormat="1" applyFont="1" applyFill="1" applyBorder="1" applyAlignment="1">
      <alignment horizontal="center"/>
    </xf>
    <xf numFmtId="2" fontId="4" fillId="46" borderId="47" xfId="0" applyNumberFormat="1" applyFont="1" applyFill="1" applyBorder="1" applyAlignment="1">
      <alignment horizontal="center"/>
    </xf>
    <xf numFmtId="0" fontId="2" fillId="0" borderId="44" xfId="0" applyFont="1" applyFill="1" applyBorder="1" applyAlignment="1" applyProtection="1">
      <alignment horizontal="left" textRotation="75" wrapText="1"/>
      <protection/>
    </xf>
    <xf numFmtId="3" fontId="2" fillId="0" borderId="45" xfId="0" applyNumberFormat="1" applyFont="1" applyFill="1" applyBorder="1" applyAlignment="1" applyProtection="1">
      <alignment horizontal="center"/>
      <protection/>
    </xf>
    <xf numFmtId="169" fontId="4" fillId="0" borderId="46" xfId="0" applyNumberFormat="1" applyFont="1" applyFill="1" applyBorder="1" applyAlignment="1" applyProtection="1">
      <alignment/>
      <protection locked="0"/>
    </xf>
    <xf numFmtId="169" fontId="4" fillId="0" borderId="47" xfId="0" applyNumberFormat="1" applyFont="1" applyFill="1" applyBorder="1" applyAlignment="1" applyProtection="1">
      <alignment/>
      <protection locked="0"/>
    </xf>
    <xf numFmtId="0" fontId="2" fillId="56" borderId="48" xfId="0" applyFont="1" applyFill="1" applyBorder="1" applyAlignment="1" applyProtection="1">
      <alignment horizontal="left" textRotation="75" wrapText="1"/>
      <protection locked="0"/>
    </xf>
    <xf numFmtId="0" fontId="2" fillId="23" borderId="48" xfId="0" applyFont="1" applyFill="1" applyBorder="1" applyAlignment="1" applyProtection="1">
      <alignment horizontal="left" textRotation="75" wrapText="1"/>
      <protection locked="0"/>
    </xf>
    <xf numFmtId="164" fontId="4" fillId="0" borderId="29" xfId="0" applyNumberFormat="1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166" fontId="4" fillId="0" borderId="27" xfId="0" applyNumberFormat="1" applyFont="1" applyFill="1" applyBorder="1" applyAlignment="1">
      <alignment/>
    </xf>
    <xf numFmtId="167" fontId="4" fillId="0" borderId="28" xfId="0" applyNumberFormat="1" applyFont="1" applyFill="1" applyBorder="1" applyAlignment="1">
      <alignment/>
    </xf>
    <xf numFmtId="168" fontId="4" fillId="0" borderId="28" xfId="0" applyNumberFormat="1" applyFont="1" applyFill="1" applyBorder="1" applyAlignment="1">
      <alignment/>
    </xf>
    <xf numFmtId="0" fontId="4" fillId="0" borderId="46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center"/>
    </xf>
    <xf numFmtId="2" fontId="4" fillId="0" borderId="46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169" fontId="4" fillId="0" borderId="41" xfId="0" applyNumberFormat="1" applyFont="1" applyFill="1" applyBorder="1" applyAlignment="1" applyProtection="1">
      <alignment/>
      <protection locked="0"/>
    </xf>
    <xf numFmtId="0" fontId="4" fillId="0" borderId="29" xfId="0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164" fontId="4" fillId="0" borderId="38" xfId="0" applyNumberFormat="1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166" fontId="4" fillId="0" borderId="36" xfId="0" applyNumberFormat="1" applyFont="1" applyFill="1" applyBorder="1" applyAlignment="1">
      <alignment/>
    </xf>
    <xf numFmtId="167" fontId="4" fillId="0" borderId="37" xfId="0" applyNumberFormat="1" applyFont="1" applyFill="1" applyBorder="1" applyAlignment="1">
      <alignment/>
    </xf>
    <xf numFmtId="168" fontId="4" fillId="0" borderId="37" xfId="0" applyNumberFormat="1" applyFont="1" applyFill="1" applyBorder="1" applyAlignment="1">
      <alignment/>
    </xf>
    <xf numFmtId="0" fontId="4" fillId="0" borderId="47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center"/>
    </xf>
    <xf numFmtId="2" fontId="4" fillId="0" borderId="47" xfId="0" applyNumberFormat="1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169" fontId="4" fillId="0" borderId="42" xfId="0" applyNumberFormat="1" applyFont="1" applyFill="1" applyBorder="1" applyAlignment="1" applyProtection="1">
      <alignment/>
      <protection locked="0"/>
    </xf>
    <xf numFmtId="0" fontId="4" fillId="0" borderId="38" xfId="0" applyFont="1" applyFill="1" applyBorder="1" applyAlignment="1">
      <alignment horizontal="center"/>
    </xf>
    <xf numFmtId="3" fontId="4" fillId="0" borderId="37" xfId="0" applyNumberFormat="1" applyFont="1" applyFill="1" applyBorder="1" applyAlignment="1">
      <alignment/>
    </xf>
    <xf numFmtId="3" fontId="4" fillId="0" borderId="40" xfId="0" applyNumberFormat="1" applyFont="1" applyFill="1" applyBorder="1" applyAlignment="1">
      <alignment/>
    </xf>
    <xf numFmtId="0" fontId="0" fillId="59" borderId="0" xfId="0" applyFill="1" applyBorder="1" applyAlignment="1">
      <alignment/>
    </xf>
    <xf numFmtId="164" fontId="4" fillId="59" borderId="38" xfId="0" applyNumberFormat="1" applyFont="1" applyFill="1" applyBorder="1" applyAlignment="1">
      <alignment/>
    </xf>
    <xf numFmtId="0" fontId="4" fillId="59" borderId="38" xfId="0" applyFont="1" applyFill="1" applyBorder="1" applyAlignment="1">
      <alignment/>
    </xf>
    <xf numFmtId="0" fontId="4" fillId="59" borderId="36" xfId="0" applyFont="1" applyFill="1" applyBorder="1" applyAlignment="1">
      <alignment/>
    </xf>
    <xf numFmtId="0" fontId="4" fillId="59" borderId="37" xfId="0" applyFont="1" applyFill="1" applyBorder="1" applyAlignment="1">
      <alignment/>
    </xf>
    <xf numFmtId="166" fontId="4" fillId="59" borderId="36" xfId="0" applyNumberFormat="1" applyFont="1" applyFill="1" applyBorder="1" applyAlignment="1">
      <alignment/>
    </xf>
    <xf numFmtId="167" fontId="4" fillId="59" borderId="37" xfId="0" applyNumberFormat="1" applyFont="1" applyFill="1" applyBorder="1" applyAlignment="1">
      <alignment/>
    </xf>
    <xf numFmtId="168" fontId="4" fillId="59" borderId="37" xfId="0" applyNumberFormat="1" applyFont="1" applyFill="1" applyBorder="1" applyAlignment="1">
      <alignment/>
    </xf>
    <xf numFmtId="0" fontId="4" fillId="59" borderId="47" xfId="0" applyFont="1" applyFill="1" applyBorder="1" applyAlignment="1">
      <alignment horizontal="left"/>
    </xf>
    <xf numFmtId="0" fontId="4" fillId="59" borderId="37" xfId="0" applyFont="1" applyFill="1" applyBorder="1" applyAlignment="1">
      <alignment horizontal="center"/>
    </xf>
    <xf numFmtId="0" fontId="4" fillId="59" borderId="42" xfId="0" applyFont="1" applyFill="1" applyBorder="1" applyAlignment="1" applyProtection="1">
      <alignment horizontal="center"/>
      <protection locked="0"/>
    </xf>
    <xf numFmtId="4" fontId="4" fillId="59" borderId="36" xfId="0" applyNumberFormat="1" applyFont="1" applyFill="1" applyBorder="1" applyAlignment="1" applyProtection="1">
      <alignment/>
      <protection locked="0"/>
    </xf>
    <xf numFmtId="0" fontId="4" fillId="59" borderId="37" xfId="0" applyFont="1" applyFill="1" applyBorder="1" applyAlignment="1" applyProtection="1">
      <alignment horizontal="center"/>
      <protection locked="0"/>
    </xf>
    <xf numFmtId="2" fontId="4" fillId="59" borderId="47" xfId="0" applyNumberFormat="1" applyFont="1" applyFill="1" applyBorder="1" applyAlignment="1">
      <alignment horizontal="center"/>
    </xf>
    <xf numFmtId="2" fontId="4" fillId="59" borderId="37" xfId="0" applyNumberFormat="1" applyFont="1" applyFill="1" applyBorder="1" applyAlignment="1" applyProtection="1">
      <alignment/>
      <protection locked="0"/>
    </xf>
    <xf numFmtId="0" fontId="4" fillId="59" borderId="42" xfId="0" applyFont="1" applyFill="1" applyBorder="1" applyAlignment="1">
      <alignment horizontal="center"/>
    </xf>
    <xf numFmtId="169" fontId="4" fillId="59" borderId="47" xfId="0" applyNumberFormat="1" applyFont="1" applyFill="1" applyBorder="1" applyAlignment="1" applyProtection="1">
      <alignment/>
      <protection locked="0"/>
    </xf>
    <xf numFmtId="169" fontId="4" fillId="59" borderId="37" xfId="0" applyNumberFormat="1" applyFont="1" applyFill="1" applyBorder="1" applyAlignment="1" applyProtection="1">
      <alignment/>
      <protection locked="0"/>
    </xf>
    <xf numFmtId="169" fontId="4" fillId="59" borderId="42" xfId="0" applyNumberFormat="1" applyFont="1" applyFill="1" applyBorder="1" applyAlignment="1" applyProtection="1">
      <alignment/>
      <protection locked="0"/>
    </xf>
    <xf numFmtId="0" fontId="4" fillId="59" borderId="38" xfId="0" applyFont="1" applyFill="1" applyBorder="1" applyAlignment="1">
      <alignment horizontal="center"/>
    </xf>
    <xf numFmtId="3" fontId="4" fillId="59" borderId="37" xfId="0" applyNumberFormat="1" applyFont="1" applyFill="1" applyBorder="1" applyAlignment="1">
      <alignment/>
    </xf>
    <xf numFmtId="3" fontId="4" fillId="59" borderId="40" xfId="0" applyNumberFormat="1" applyFont="1" applyFill="1" applyBorder="1" applyAlignment="1">
      <alignment/>
    </xf>
    <xf numFmtId="164" fontId="4" fillId="0" borderId="49" xfId="0" applyNumberFormat="1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0" fontId="4" fillId="0" borderId="51" xfId="0" applyFont="1" applyFill="1" applyBorder="1" applyAlignment="1">
      <alignment/>
    </xf>
    <xf numFmtId="166" fontId="4" fillId="0" borderId="50" xfId="0" applyNumberFormat="1" applyFont="1" applyFill="1" applyBorder="1" applyAlignment="1">
      <alignment/>
    </xf>
    <xf numFmtId="167" fontId="4" fillId="0" borderId="51" xfId="0" applyNumberFormat="1" applyFont="1" applyFill="1" applyBorder="1" applyAlignment="1">
      <alignment/>
    </xf>
    <xf numFmtId="168" fontId="4" fillId="0" borderId="51" xfId="0" applyNumberFormat="1" applyFont="1" applyFill="1" applyBorder="1" applyAlignment="1">
      <alignment/>
    </xf>
    <xf numFmtId="0" fontId="4" fillId="0" borderId="52" xfId="0" applyFont="1" applyFill="1" applyBorder="1" applyAlignment="1">
      <alignment horizontal="left"/>
    </xf>
    <xf numFmtId="0" fontId="4" fillId="0" borderId="51" xfId="0" applyFont="1" applyFill="1" applyBorder="1" applyAlignment="1">
      <alignment horizontal="center"/>
    </xf>
    <xf numFmtId="0" fontId="4" fillId="0" borderId="53" xfId="0" applyFont="1" applyFill="1" applyBorder="1" applyAlignment="1" applyProtection="1">
      <alignment horizontal="center"/>
      <protection locked="0"/>
    </xf>
    <xf numFmtId="4" fontId="4" fillId="0" borderId="50" xfId="0" applyNumberFormat="1" applyFont="1" applyFill="1" applyBorder="1" applyAlignment="1" applyProtection="1">
      <alignment/>
      <protection locked="0"/>
    </xf>
    <xf numFmtId="0" fontId="4" fillId="0" borderId="51" xfId="0" applyFont="1" applyFill="1" applyBorder="1" applyAlignment="1" applyProtection="1">
      <alignment horizontal="center"/>
      <protection locked="0"/>
    </xf>
    <xf numFmtId="2" fontId="4" fillId="0" borderId="52" xfId="0" applyNumberFormat="1" applyFont="1" applyFill="1" applyBorder="1" applyAlignment="1">
      <alignment horizontal="center"/>
    </xf>
    <xf numFmtId="2" fontId="4" fillId="0" borderId="51" xfId="0" applyNumberFormat="1" applyFont="1" applyFill="1" applyBorder="1" applyAlignment="1" applyProtection="1">
      <alignment/>
      <protection locked="0"/>
    </xf>
    <xf numFmtId="0" fontId="4" fillId="0" borderId="53" xfId="0" applyFont="1" applyFill="1" applyBorder="1" applyAlignment="1">
      <alignment horizontal="center"/>
    </xf>
    <xf numFmtId="169" fontId="4" fillId="0" borderId="52" xfId="0" applyNumberFormat="1" applyFont="1" applyFill="1" applyBorder="1" applyAlignment="1" applyProtection="1">
      <alignment/>
      <protection locked="0"/>
    </xf>
    <xf numFmtId="169" fontId="4" fillId="0" borderId="51" xfId="0" applyNumberFormat="1" applyFont="1" applyFill="1" applyBorder="1" applyAlignment="1" applyProtection="1">
      <alignment/>
      <protection locked="0"/>
    </xf>
    <xf numFmtId="169" fontId="4" fillId="0" borderId="53" xfId="0" applyNumberFormat="1" applyFont="1" applyFill="1" applyBorder="1" applyAlignment="1" applyProtection="1">
      <alignment/>
      <protection locked="0"/>
    </xf>
    <xf numFmtId="0" fontId="4" fillId="0" borderId="49" xfId="0" applyFont="1" applyFill="1" applyBorder="1" applyAlignment="1">
      <alignment horizontal="center"/>
    </xf>
    <xf numFmtId="3" fontId="4" fillId="0" borderId="51" xfId="0" applyNumberFormat="1" applyFont="1" applyFill="1" applyBorder="1" applyAlignment="1">
      <alignment/>
    </xf>
    <xf numFmtId="0" fontId="4" fillId="0" borderId="0" xfId="114" applyFont="1" applyAlignment="1" applyProtection="1">
      <alignment vertical="center" wrapText="1"/>
      <protection/>
    </xf>
    <xf numFmtId="0" fontId="0" fillId="0" borderId="0" xfId="114" applyFont="1" applyAlignment="1" applyProtection="1">
      <alignment/>
      <protection/>
    </xf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114" applyAlignment="1" applyProtection="1">
      <alignment/>
      <protection/>
    </xf>
    <xf numFmtId="0" fontId="0" fillId="0" borderId="0" xfId="114" applyFont="1" applyAlignment="1" applyProtection="1">
      <alignment vertical="top"/>
      <protection/>
    </xf>
    <xf numFmtId="0" fontId="2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114" applyFont="1" applyAlignment="1" applyProtection="1">
      <alignment vertical="center" wrapText="1"/>
      <protection/>
    </xf>
  </cellXfs>
  <cellStyles count="55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omma 2 2 2" xfId="73"/>
    <cellStyle name="Comma 2 3" xfId="74"/>
    <cellStyle name="Comma 2 4" xfId="75"/>
    <cellStyle name="Comma 2 5" xfId="76"/>
    <cellStyle name="Comma 3" xfId="77"/>
    <cellStyle name="Comma 3 2" xfId="78"/>
    <cellStyle name="Comma 3 3" xfId="79"/>
    <cellStyle name="Comma 3 4" xfId="80"/>
    <cellStyle name="Comma 4" xfId="81"/>
    <cellStyle name="Comma 5" xfId="82"/>
    <cellStyle name="Comma 5 2" xfId="83"/>
    <cellStyle name="Comma 6" xfId="84"/>
    <cellStyle name="Comma 7" xfId="85"/>
    <cellStyle name="Comma 7 2" xfId="86"/>
    <cellStyle name="Comma 7 3" xfId="87"/>
    <cellStyle name="Comma 8" xfId="88"/>
    <cellStyle name="Currency" xfId="89"/>
    <cellStyle name="Currency [0]" xfId="90"/>
    <cellStyle name="Currency 2" xfId="91"/>
    <cellStyle name="Currency 2 2" xfId="92"/>
    <cellStyle name="Currency 2 3" xfId="93"/>
    <cellStyle name="Currency 3" xfId="94"/>
    <cellStyle name="Currency 3 2" xfId="95"/>
    <cellStyle name="Currency 3 3" xfId="96"/>
    <cellStyle name="Currency 4" xfId="97"/>
    <cellStyle name="Currency 5" xfId="98"/>
    <cellStyle name="Currency 5 2" xfId="99"/>
    <cellStyle name="Currency 6" xfId="100"/>
    <cellStyle name="Explanatory Text" xfId="101"/>
    <cellStyle name="Explanatory Text 2" xfId="102"/>
    <cellStyle name="Followed Hyperlink" xfId="103"/>
    <cellStyle name="Good" xfId="104"/>
    <cellStyle name="Good 2" xfId="105"/>
    <cellStyle name="Heading 1" xfId="106"/>
    <cellStyle name="Heading 1 2" xfId="107"/>
    <cellStyle name="Heading 2" xfId="108"/>
    <cellStyle name="Heading 2 2" xfId="109"/>
    <cellStyle name="Heading 3" xfId="110"/>
    <cellStyle name="Heading 3 2" xfId="111"/>
    <cellStyle name="Heading 4" xfId="112"/>
    <cellStyle name="Heading 4 2" xfId="113"/>
    <cellStyle name="Hyperlink" xfId="114"/>
    <cellStyle name="Input" xfId="115"/>
    <cellStyle name="Input 2" xfId="116"/>
    <cellStyle name="Linked Cell" xfId="117"/>
    <cellStyle name="Linked Cell 2" xfId="118"/>
    <cellStyle name="Neutral" xfId="119"/>
    <cellStyle name="Neutral 2" xfId="120"/>
    <cellStyle name="Normal 10" xfId="121"/>
    <cellStyle name="Normal 10 2" xfId="122"/>
    <cellStyle name="Normal 10 3" xfId="123"/>
    <cellStyle name="Normal 11" xfId="124"/>
    <cellStyle name="Normal 11 2" xfId="125"/>
    <cellStyle name="Normal 11 3" xfId="126"/>
    <cellStyle name="Normal 12" xfId="127"/>
    <cellStyle name="Normal 12 2" xfId="128"/>
    <cellStyle name="Normal 12 3" xfId="129"/>
    <cellStyle name="Normal 13" xfId="130"/>
    <cellStyle name="Normal 13 2" xfId="131"/>
    <cellStyle name="Normal 13 3" xfId="132"/>
    <cellStyle name="Normal 14" xfId="133"/>
    <cellStyle name="Normal 14 2" xfId="134"/>
    <cellStyle name="Normal 14 3" xfId="135"/>
    <cellStyle name="Normal 15" xfId="136"/>
    <cellStyle name="Normal 15 2" xfId="137"/>
    <cellStyle name="Normal 15 3" xfId="138"/>
    <cellStyle name="Normal 16" xfId="139"/>
    <cellStyle name="Normal 16 2" xfId="140"/>
    <cellStyle name="Normal 16 3" xfId="141"/>
    <cellStyle name="Normal 17" xfId="142"/>
    <cellStyle name="Normal 17 2" xfId="143"/>
    <cellStyle name="Normal 17 3" xfId="144"/>
    <cellStyle name="Normal 18" xfId="145"/>
    <cellStyle name="Normal 18 2" xfId="146"/>
    <cellStyle name="Normal 18 3" xfId="147"/>
    <cellStyle name="Normal 19" xfId="148"/>
    <cellStyle name="Normal 19 2" xfId="149"/>
    <cellStyle name="Normal 19 3" xfId="150"/>
    <cellStyle name="Normal 2" xfId="151"/>
    <cellStyle name="Normal 2 10" xfId="152"/>
    <cellStyle name="Normal 2 10 2" xfId="153"/>
    <cellStyle name="Normal 2 10 2 2" xfId="154"/>
    <cellStyle name="Normal 2 10 2 2 2" xfId="155"/>
    <cellStyle name="Normal 2 10 2 3" xfId="156"/>
    <cellStyle name="Normal 2 10 2 4" xfId="157"/>
    <cellStyle name="Normal 2 10 3" xfId="158"/>
    <cellStyle name="Normal 2 10 3 2" xfId="159"/>
    <cellStyle name="Normal 2 10 4" xfId="160"/>
    <cellStyle name="Normal 2 10 5" xfId="161"/>
    <cellStyle name="Normal 2 11" xfId="162"/>
    <cellStyle name="Normal 2 11 2" xfId="163"/>
    <cellStyle name="Normal 2 11 2 2" xfId="164"/>
    <cellStyle name="Normal 2 11 2 2 2" xfId="165"/>
    <cellStyle name="Normal 2 11 2 3" xfId="166"/>
    <cellStyle name="Normal 2 11 2 4" xfId="167"/>
    <cellStyle name="Normal 2 11 3" xfId="168"/>
    <cellStyle name="Normal 2 11 3 2" xfId="169"/>
    <cellStyle name="Normal 2 11 4" xfId="170"/>
    <cellStyle name="Normal 2 11 5" xfId="171"/>
    <cellStyle name="Normal 2 12" xfId="172"/>
    <cellStyle name="Normal 2 12 2" xfId="173"/>
    <cellStyle name="Normal 2 12 2 2" xfId="174"/>
    <cellStyle name="Normal 2 12 2 2 2" xfId="175"/>
    <cellStyle name="Normal 2 12 2 3" xfId="176"/>
    <cellStyle name="Normal 2 12 2 4" xfId="177"/>
    <cellStyle name="Normal 2 12 3" xfId="178"/>
    <cellStyle name="Normal 2 12 3 2" xfId="179"/>
    <cellStyle name="Normal 2 12 4" xfId="180"/>
    <cellStyle name="Normal 2 12 5" xfId="181"/>
    <cellStyle name="Normal 2 13" xfId="182"/>
    <cellStyle name="Normal 2 13 2" xfId="183"/>
    <cellStyle name="Normal 2 13 2 2" xfId="184"/>
    <cellStyle name="Normal 2 13 2 2 2" xfId="185"/>
    <cellStyle name="Normal 2 13 2 3" xfId="186"/>
    <cellStyle name="Normal 2 13 2 4" xfId="187"/>
    <cellStyle name="Normal 2 13 3" xfId="188"/>
    <cellStyle name="Normal 2 13 3 2" xfId="189"/>
    <cellStyle name="Normal 2 13 4" xfId="190"/>
    <cellStyle name="Normal 2 13 5" xfId="191"/>
    <cellStyle name="Normal 2 14" xfId="192"/>
    <cellStyle name="Normal 2 14 2" xfId="193"/>
    <cellStyle name="Normal 2 14 2 2" xfId="194"/>
    <cellStyle name="Normal 2 14 2 2 2" xfId="195"/>
    <cellStyle name="Normal 2 14 2 3" xfId="196"/>
    <cellStyle name="Normal 2 14 2 4" xfId="197"/>
    <cellStyle name="Normal 2 14 3" xfId="198"/>
    <cellStyle name="Normal 2 14 3 2" xfId="199"/>
    <cellStyle name="Normal 2 14 4" xfId="200"/>
    <cellStyle name="Normal 2 14 5" xfId="201"/>
    <cellStyle name="Normal 2 15" xfId="202"/>
    <cellStyle name="Normal 2 15 2" xfId="203"/>
    <cellStyle name="Normal 2 15 2 2" xfId="204"/>
    <cellStyle name="Normal 2 15 2 2 2" xfId="205"/>
    <cellStyle name="Normal 2 15 2 3" xfId="206"/>
    <cellStyle name="Normal 2 15 2 4" xfId="207"/>
    <cellStyle name="Normal 2 15 3" xfId="208"/>
    <cellStyle name="Normal 2 15 3 2" xfId="209"/>
    <cellStyle name="Normal 2 15 4" xfId="210"/>
    <cellStyle name="Normal 2 15 5" xfId="211"/>
    <cellStyle name="Normal 2 16" xfId="212"/>
    <cellStyle name="Normal 2 16 2" xfId="213"/>
    <cellStyle name="Normal 2 16 2 2" xfId="214"/>
    <cellStyle name="Normal 2 16 2 2 2" xfId="215"/>
    <cellStyle name="Normal 2 16 2 3" xfId="216"/>
    <cellStyle name="Normal 2 16 2 4" xfId="217"/>
    <cellStyle name="Normal 2 16 3" xfId="218"/>
    <cellStyle name="Normal 2 16 3 2" xfId="219"/>
    <cellStyle name="Normal 2 16 4" xfId="220"/>
    <cellStyle name="Normal 2 16 5" xfId="221"/>
    <cellStyle name="Normal 2 17" xfId="222"/>
    <cellStyle name="Normal 2 17 2" xfId="223"/>
    <cellStyle name="Normal 2 17 2 2" xfId="224"/>
    <cellStyle name="Normal 2 17 2 2 2" xfId="225"/>
    <cellStyle name="Normal 2 17 2 3" xfId="226"/>
    <cellStyle name="Normal 2 17 2 4" xfId="227"/>
    <cellStyle name="Normal 2 17 3" xfId="228"/>
    <cellStyle name="Normal 2 17 3 2" xfId="229"/>
    <cellStyle name="Normal 2 17 4" xfId="230"/>
    <cellStyle name="Normal 2 17 5" xfId="231"/>
    <cellStyle name="Normal 2 18" xfId="232"/>
    <cellStyle name="Normal 2 18 2" xfId="233"/>
    <cellStyle name="Normal 2 18 2 2" xfId="234"/>
    <cellStyle name="Normal 2 18 2 2 2" xfId="235"/>
    <cellStyle name="Normal 2 18 2 3" xfId="236"/>
    <cellStyle name="Normal 2 18 2 4" xfId="237"/>
    <cellStyle name="Normal 2 18 3" xfId="238"/>
    <cellStyle name="Normal 2 18 3 2" xfId="239"/>
    <cellStyle name="Normal 2 18 4" xfId="240"/>
    <cellStyle name="Normal 2 18 5" xfId="241"/>
    <cellStyle name="Normal 2 19" xfId="242"/>
    <cellStyle name="Normal 2 19 2" xfId="243"/>
    <cellStyle name="Normal 2 19 2 2" xfId="244"/>
    <cellStyle name="Normal 2 19 2 2 2" xfId="245"/>
    <cellStyle name="Normal 2 19 2 3" xfId="246"/>
    <cellStyle name="Normal 2 19 2 4" xfId="247"/>
    <cellStyle name="Normal 2 19 3" xfId="248"/>
    <cellStyle name="Normal 2 19 3 2" xfId="249"/>
    <cellStyle name="Normal 2 19 4" xfId="250"/>
    <cellStyle name="Normal 2 19 5" xfId="251"/>
    <cellStyle name="Normal 2 2" xfId="252"/>
    <cellStyle name="Normal 2 2 10" xfId="253"/>
    <cellStyle name="Normal 2 2 10 2" xfId="254"/>
    <cellStyle name="Normal 2 2 10 3" xfId="255"/>
    <cellStyle name="Normal 2 2 11" xfId="256"/>
    <cellStyle name="Normal 2 2 11 2" xfId="257"/>
    <cellStyle name="Normal 2 2 11 3" xfId="258"/>
    <cellStyle name="Normal 2 2 12" xfId="259"/>
    <cellStyle name="Normal 2 2 12 2" xfId="260"/>
    <cellStyle name="Normal 2 2 12 3" xfId="261"/>
    <cellStyle name="Normal 2 2 13" xfId="262"/>
    <cellStyle name="Normal 2 2 13 2" xfId="263"/>
    <cellStyle name="Normal 2 2 13 3" xfId="264"/>
    <cellStyle name="Normal 2 2 14" xfId="265"/>
    <cellStyle name="Normal 2 2 14 2" xfId="266"/>
    <cellStyle name="Normal 2 2 14 3" xfId="267"/>
    <cellStyle name="Normal 2 2 15" xfId="268"/>
    <cellStyle name="Normal 2 2 15 2" xfId="269"/>
    <cellStyle name="Normal 2 2 15 3" xfId="270"/>
    <cellStyle name="Normal 2 2 16" xfId="271"/>
    <cellStyle name="Normal 2 2 16 2" xfId="272"/>
    <cellStyle name="Normal 2 2 16 3" xfId="273"/>
    <cellStyle name="Normal 2 2 17" xfId="274"/>
    <cellStyle name="Normal 2 2 17 2" xfId="275"/>
    <cellStyle name="Normal 2 2 17 3" xfId="276"/>
    <cellStyle name="Normal 2 2 18" xfId="277"/>
    <cellStyle name="Normal 2 2 18 2" xfId="278"/>
    <cellStyle name="Normal 2 2 18 3" xfId="279"/>
    <cellStyle name="Normal 2 2 19" xfId="280"/>
    <cellStyle name="Normal 2 2 19 2" xfId="281"/>
    <cellStyle name="Normal 2 2 19 3" xfId="282"/>
    <cellStyle name="Normal 2 2 2" xfId="283"/>
    <cellStyle name="Normal 2 2 2 2" xfId="284"/>
    <cellStyle name="Normal 2 2 2 3" xfId="285"/>
    <cellStyle name="Normal 2 2 20" xfId="286"/>
    <cellStyle name="Normal 2 2 20 2" xfId="287"/>
    <cellStyle name="Normal 2 2 20 3" xfId="288"/>
    <cellStyle name="Normal 2 2 21" xfId="289"/>
    <cellStyle name="Normal 2 2 21 2" xfId="290"/>
    <cellStyle name="Normal 2 2 21 3" xfId="291"/>
    <cellStyle name="Normal 2 2 22" xfId="292"/>
    <cellStyle name="Normal 2 2 22 2" xfId="293"/>
    <cellStyle name="Normal 2 2 22 3" xfId="294"/>
    <cellStyle name="Normal 2 2 23" xfId="295"/>
    <cellStyle name="Normal 2 2 23 2" xfId="296"/>
    <cellStyle name="Normal 2 2 23 3" xfId="297"/>
    <cellStyle name="Normal 2 2 24" xfId="298"/>
    <cellStyle name="Normal 2 2 24 2" xfId="299"/>
    <cellStyle name="Normal 2 2 24 3" xfId="300"/>
    <cellStyle name="Normal 2 2 25" xfId="301"/>
    <cellStyle name="Normal 2 2 25 2" xfId="302"/>
    <cellStyle name="Normal 2 2 25 2 2" xfId="303"/>
    <cellStyle name="Normal 2 2 25 2 2 2" xfId="304"/>
    <cellStyle name="Normal 2 2 25 2 3" xfId="305"/>
    <cellStyle name="Normal 2 2 25 2 4" xfId="306"/>
    <cellStyle name="Normal 2 2 25 3" xfId="307"/>
    <cellStyle name="Normal 2 2 25 3 2" xfId="308"/>
    <cellStyle name="Normal 2 2 25 4" xfId="309"/>
    <cellStyle name="Normal 2 2 25 5" xfId="310"/>
    <cellStyle name="Normal 2 2 26" xfId="311"/>
    <cellStyle name="Normal 2 2 3" xfId="312"/>
    <cellStyle name="Normal 2 2 3 2" xfId="313"/>
    <cellStyle name="Normal 2 2 3 3" xfId="314"/>
    <cellStyle name="Normal 2 2 4" xfId="315"/>
    <cellStyle name="Normal 2 2 4 2" xfId="316"/>
    <cellStyle name="Normal 2 2 4 3" xfId="317"/>
    <cellStyle name="Normal 2 2 5" xfId="318"/>
    <cellStyle name="Normal 2 2 5 2" xfId="319"/>
    <cellStyle name="Normal 2 2 5 3" xfId="320"/>
    <cellStyle name="Normal 2 2 6" xfId="321"/>
    <cellStyle name="Normal 2 2 6 2" xfId="322"/>
    <cellStyle name="Normal 2 2 6 3" xfId="323"/>
    <cellStyle name="Normal 2 2 7" xfId="324"/>
    <cellStyle name="Normal 2 2 7 2" xfId="325"/>
    <cellStyle name="Normal 2 2 7 3" xfId="326"/>
    <cellStyle name="Normal 2 2 8" xfId="327"/>
    <cellStyle name="Normal 2 2 8 2" xfId="328"/>
    <cellStyle name="Normal 2 2 8 3" xfId="329"/>
    <cellStyle name="Normal 2 2 9" xfId="330"/>
    <cellStyle name="Normal 2 2 9 2" xfId="331"/>
    <cellStyle name="Normal 2 2 9 3" xfId="332"/>
    <cellStyle name="Normal 2 20" xfId="333"/>
    <cellStyle name="Normal 2 20 2" xfId="334"/>
    <cellStyle name="Normal 2 20 2 2" xfId="335"/>
    <cellStyle name="Normal 2 20 2 2 2" xfId="336"/>
    <cellStyle name="Normal 2 20 2 3" xfId="337"/>
    <cellStyle name="Normal 2 20 2 4" xfId="338"/>
    <cellStyle name="Normal 2 20 3" xfId="339"/>
    <cellStyle name="Normal 2 20 3 2" xfId="340"/>
    <cellStyle name="Normal 2 20 4" xfId="341"/>
    <cellStyle name="Normal 2 20 5" xfId="342"/>
    <cellStyle name="Normal 2 21" xfId="343"/>
    <cellStyle name="Normal 2 21 2" xfId="344"/>
    <cellStyle name="Normal 2 21 2 2" xfId="345"/>
    <cellStyle name="Normal 2 21 2 2 2" xfId="346"/>
    <cellStyle name="Normal 2 21 2 3" xfId="347"/>
    <cellStyle name="Normal 2 21 2 4" xfId="348"/>
    <cellStyle name="Normal 2 21 3" xfId="349"/>
    <cellStyle name="Normal 2 21 3 2" xfId="350"/>
    <cellStyle name="Normal 2 21 4" xfId="351"/>
    <cellStyle name="Normal 2 21 5" xfId="352"/>
    <cellStyle name="Normal 2 22" xfId="353"/>
    <cellStyle name="Normal 2 22 2" xfId="354"/>
    <cellStyle name="Normal 2 22 2 2" xfId="355"/>
    <cellStyle name="Normal 2 22 2 2 2" xfId="356"/>
    <cellStyle name="Normal 2 22 2 3" xfId="357"/>
    <cellStyle name="Normal 2 22 2 4" xfId="358"/>
    <cellStyle name="Normal 2 22 3" xfId="359"/>
    <cellStyle name="Normal 2 22 3 2" xfId="360"/>
    <cellStyle name="Normal 2 22 4" xfId="361"/>
    <cellStyle name="Normal 2 22 5" xfId="362"/>
    <cellStyle name="Normal 2 23" xfId="363"/>
    <cellStyle name="Normal 2 23 2" xfId="364"/>
    <cellStyle name="Normal 2 23 2 2" xfId="365"/>
    <cellStyle name="Normal 2 23 2 2 2" xfId="366"/>
    <cellStyle name="Normal 2 23 2 3" xfId="367"/>
    <cellStyle name="Normal 2 23 2 4" xfId="368"/>
    <cellStyle name="Normal 2 23 3" xfId="369"/>
    <cellStyle name="Normal 2 23 3 2" xfId="370"/>
    <cellStyle name="Normal 2 23 4" xfId="371"/>
    <cellStyle name="Normal 2 23 5" xfId="372"/>
    <cellStyle name="Normal 2 24" xfId="373"/>
    <cellStyle name="Normal 2 24 2" xfId="374"/>
    <cellStyle name="Normal 2 24 2 2" xfId="375"/>
    <cellStyle name="Normal 2 24 2 2 2" xfId="376"/>
    <cellStyle name="Normal 2 24 2 3" xfId="377"/>
    <cellStyle name="Normal 2 24 2 4" xfId="378"/>
    <cellStyle name="Normal 2 24 3" xfId="379"/>
    <cellStyle name="Normal 2 24 3 2" xfId="380"/>
    <cellStyle name="Normal 2 24 4" xfId="381"/>
    <cellStyle name="Normal 2 24 5" xfId="382"/>
    <cellStyle name="Normal 2 25" xfId="383"/>
    <cellStyle name="Normal 2 25 2" xfId="384"/>
    <cellStyle name="Normal 2 25 2 2" xfId="385"/>
    <cellStyle name="Normal 2 25 2 2 2" xfId="386"/>
    <cellStyle name="Normal 2 25 2 3" xfId="387"/>
    <cellStyle name="Normal 2 25 2 4" xfId="388"/>
    <cellStyle name="Normal 2 25 3" xfId="389"/>
    <cellStyle name="Normal 2 25 3 2" xfId="390"/>
    <cellStyle name="Normal 2 25 4" xfId="391"/>
    <cellStyle name="Normal 2 25 5" xfId="392"/>
    <cellStyle name="Normal 2 26" xfId="393"/>
    <cellStyle name="Normal 2 26 2" xfId="394"/>
    <cellStyle name="Normal 2 26 2 2" xfId="395"/>
    <cellStyle name="Normal 2 26 2 2 2" xfId="396"/>
    <cellStyle name="Normal 2 26 2 3" xfId="397"/>
    <cellStyle name="Normal 2 26 2 4" xfId="398"/>
    <cellStyle name="Normal 2 26 3" xfId="399"/>
    <cellStyle name="Normal 2 26 3 2" xfId="400"/>
    <cellStyle name="Normal 2 26 4" xfId="401"/>
    <cellStyle name="Normal 2 26 5" xfId="402"/>
    <cellStyle name="Normal 2 27" xfId="403"/>
    <cellStyle name="Normal 2 27 2" xfId="404"/>
    <cellStyle name="Normal 2 27 2 2" xfId="405"/>
    <cellStyle name="Normal 2 27 2 2 2" xfId="406"/>
    <cellStyle name="Normal 2 27 2 3" xfId="407"/>
    <cellStyle name="Normal 2 27 2 4" xfId="408"/>
    <cellStyle name="Normal 2 27 3" xfId="409"/>
    <cellStyle name="Normal 2 27 3 2" xfId="410"/>
    <cellStyle name="Normal 2 27 4" xfId="411"/>
    <cellStyle name="Normal 2 27 5" xfId="412"/>
    <cellStyle name="Normal 2 28" xfId="413"/>
    <cellStyle name="Normal 2 29" xfId="414"/>
    <cellStyle name="Normal 2 3" xfId="415"/>
    <cellStyle name="Normal 2 3 2" xfId="416"/>
    <cellStyle name="Normal 2 3 2 2" xfId="417"/>
    <cellStyle name="Normal 2 30" xfId="418"/>
    <cellStyle name="Normal 2 31" xfId="419"/>
    <cellStyle name="Normal 2 4" xfId="420"/>
    <cellStyle name="Normal 2 4 2" xfId="421"/>
    <cellStyle name="Normal 2 4 2 2" xfId="422"/>
    <cellStyle name="Normal 2 5" xfId="423"/>
    <cellStyle name="Normal 2 5 2" xfId="424"/>
    <cellStyle name="Normal 2 5 2 2" xfId="425"/>
    <cellStyle name="Normal 2 6" xfId="426"/>
    <cellStyle name="Normal 2 6 2" xfId="427"/>
    <cellStyle name="Normal 2 6 2 2" xfId="428"/>
    <cellStyle name="Normal 2 6 2 2 2" xfId="429"/>
    <cellStyle name="Normal 2 6 2 2 2 2" xfId="430"/>
    <cellStyle name="Normal 2 6 2 2 3" xfId="431"/>
    <cellStyle name="Normal 2 6 2 2 4" xfId="432"/>
    <cellStyle name="Normal 2 6 2 3" xfId="433"/>
    <cellStyle name="Normal 2 6 2 3 2" xfId="434"/>
    <cellStyle name="Normal 2 6 2 4" xfId="435"/>
    <cellStyle name="Normal 2 6 2 5" xfId="436"/>
    <cellStyle name="Normal 2 6 3" xfId="437"/>
    <cellStyle name="Normal 2 6 3 2" xfId="438"/>
    <cellStyle name="Normal 2 6 3 2 2" xfId="439"/>
    <cellStyle name="Normal 2 6 3 3" xfId="440"/>
    <cellStyle name="Normal 2 6 3 4" xfId="441"/>
    <cellStyle name="Normal 2 6 4" xfId="442"/>
    <cellStyle name="Normal 2 6 4 2" xfId="443"/>
    <cellStyle name="Normal 2 6 5" xfId="444"/>
    <cellStyle name="Normal 2 6 6" xfId="445"/>
    <cellStyle name="Normal 2 7" xfId="446"/>
    <cellStyle name="Normal 2 7 2" xfId="447"/>
    <cellStyle name="Normal 2 7 2 2" xfId="448"/>
    <cellStyle name="Normal 2 7 2 2 2" xfId="449"/>
    <cellStyle name="Normal 2 7 2 3" xfId="450"/>
    <cellStyle name="Normal 2 7 2 4" xfId="451"/>
    <cellStyle name="Normal 2 7 3" xfId="452"/>
    <cellStyle name="Normal 2 7 3 2" xfId="453"/>
    <cellStyle name="Normal 2 7 4" xfId="454"/>
    <cellStyle name="Normal 2 7 5" xfId="455"/>
    <cellStyle name="Normal 2 8" xfId="456"/>
    <cellStyle name="Normal 2 8 2" xfId="457"/>
    <cellStyle name="Normal 2 8 2 2" xfId="458"/>
    <cellStyle name="Normal 2 8 2 2 2" xfId="459"/>
    <cellStyle name="Normal 2 8 2 3" xfId="460"/>
    <cellStyle name="Normal 2 8 2 4" xfId="461"/>
    <cellStyle name="Normal 2 8 3" xfId="462"/>
    <cellStyle name="Normal 2 8 3 2" xfId="463"/>
    <cellStyle name="Normal 2 8 4" xfId="464"/>
    <cellStyle name="Normal 2 8 5" xfId="465"/>
    <cellStyle name="Normal 2 9" xfId="466"/>
    <cellStyle name="Normal 2 9 2" xfId="467"/>
    <cellStyle name="Normal 2 9 2 2" xfId="468"/>
    <cellStyle name="Normal 2 9 2 2 2" xfId="469"/>
    <cellStyle name="Normal 2 9 2 3" xfId="470"/>
    <cellStyle name="Normal 2 9 2 4" xfId="471"/>
    <cellStyle name="Normal 2 9 3" xfId="472"/>
    <cellStyle name="Normal 2 9 3 2" xfId="473"/>
    <cellStyle name="Normal 2 9 4" xfId="474"/>
    <cellStyle name="Normal 2 9 5" xfId="475"/>
    <cellStyle name="Normal 20" xfId="476"/>
    <cellStyle name="Normal 20 2" xfId="477"/>
    <cellStyle name="Normal 20 3" xfId="478"/>
    <cellStyle name="Normal 21" xfId="479"/>
    <cellStyle name="Normal 21 2" xfId="480"/>
    <cellStyle name="Normal 21 3" xfId="481"/>
    <cellStyle name="Normal 22" xfId="482"/>
    <cellStyle name="Normal 22 2" xfId="483"/>
    <cellStyle name="Normal 22 3" xfId="484"/>
    <cellStyle name="Normal 23" xfId="485"/>
    <cellStyle name="Normal 23 2" xfId="486"/>
    <cellStyle name="Normal 23 3" xfId="487"/>
    <cellStyle name="Normal 24" xfId="488"/>
    <cellStyle name="Normal 24 2" xfId="489"/>
    <cellStyle name="Normal 24 3" xfId="490"/>
    <cellStyle name="Normal 25" xfId="491"/>
    <cellStyle name="Normal 25 2" xfId="492"/>
    <cellStyle name="Normal 25 3" xfId="493"/>
    <cellStyle name="Normal 26" xfId="494"/>
    <cellStyle name="Normal 26 2" xfId="495"/>
    <cellStyle name="Normal 27" xfId="496"/>
    <cellStyle name="Normal 28" xfId="497"/>
    <cellStyle name="Normal 28 2" xfId="498"/>
    <cellStyle name="Normal 3" xfId="499"/>
    <cellStyle name="Normal 3 2" xfId="500"/>
    <cellStyle name="Normal 3 2 2" xfId="501"/>
    <cellStyle name="Normal 4" xfId="502"/>
    <cellStyle name="Normal 4 2" xfId="503"/>
    <cellStyle name="Normal 4 2 2" xfId="504"/>
    <cellStyle name="Normal 4 2 2 2" xfId="505"/>
    <cellStyle name="Normal 4 2 2 2 2" xfId="506"/>
    <cellStyle name="Normal 4 2 2 3" xfId="507"/>
    <cellStyle name="Normal 4 2 2 4" xfId="508"/>
    <cellStyle name="Normal 4 2 3" xfId="509"/>
    <cellStyle name="Normal 4 2 3 2" xfId="510"/>
    <cellStyle name="Normal 4 2 4" xfId="511"/>
    <cellStyle name="Normal 4 2 5" xfId="512"/>
    <cellStyle name="Normal 4 3" xfId="513"/>
    <cellStyle name="Normal 4 3 2" xfId="514"/>
    <cellStyle name="Normal 4 3 2 2" xfId="515"/>
    <cellStyle name="Normal 4 3 3" xfId="516"/>
    <cellStyle name="Normal 4 3 4" xfId="517"/>
    <cellStyle name="Normal 4 4" xfId="518"/>
    <cellStyle name="Normal 4 4 2" xfId="519"/>
    <cellStyle name="Normal 4 5" xfId="520"/>
    <cellStyle name="Normal 4 6" xfId="521"/>
    <cellStyle name="Normal 5" xfId="522"/>
    <cellStyle name="Normal 5 2" xfId="523"/>
    <cellStyle name="Normal 5 3" xfId="524"/>
    <cellStyle name="Normal 6" xfId="525"/>
    <cellStyle name="Normal 6 2" xfId="526"/>
    <cellStyle name="Normal 6 3" xfId="527"/>
    <cellStyle name="Normal 7" xfId="528"/>
    <cellStyle name="Normal 7 2" xfId="529"/>
    <cellStyle name="Normal 7 3" xfId="530"/>
    <cellStyle name="Normal 8" xfId="531"/>
    <cellStyle name="Normal 8 2" xfId="532"/>
    <cellStyle name="Normal 8 3" xfId="533"/>
    <cellStyle name="Normal 9" xfId="534"/>
    <cellStyle name="Normal 9 2" xfId="535"/>
    <cellStyle name="Normal 9 3" xfId="536"/>
    <cellStyle name="Note" xfId="537"/>
    <cellStyle name="Note 2" xfId="538"/>
    <cellStyle name="Output" xfId="539"/>
    <cellStyle name="Output 2" xfId="540"/>
    <cellStyle name="Percent" xfId="541"/>
    <cellStyle name="Percent 2" xfId="542"/>
    <cellStyle name="Percent 2 2" xfId="543"/>
    <cellStyle name="Percent 2 3" xfId="544"/>
    <cellStyle name="Percent 2 4" xfId="545"/>
    <cellStyle name="Percent 3" xfId="546"/>
    <cellStyle name="Percent 3 2" xfId="547"/>
    <cellStyle name="Percent 3 2 2" xfId="548"/>
    <cellStyle name="Percent 4" xfId="549"/>
    <cellStyle name="Percent 4 2" xfId="550"/>
    <cellStyle name="Percent 4 3" xfId="551"/>
    <cellStyle name="Percent 4 4" xfId="552"/>
    <cellStyle name="Percent 5" xfId="553"/>
    <cellStyle name="Percent 6" xfId="554"/>
    <cellStyle name="Percent 6 2" xfId="555"/>
    <cellStyle name="Percent 7" xfId="556"/>
    <cellStyle name="Percent 8" xfId="557"/>
    <cellStyle name="Percent 8 2" xfId="558"/>
    <cellStyle name="Percent 8 3" xfId="559"/>
    <cellStyle name="Percent 9" xfId="560"/>
    <cellStyle name="Title" xfId="561"/>
    <cellStyle name="Title 2" xfId="562"/>
    <cellStyle name="Total" xfId="563"/>
    <cellStyle name="Total 2" xfId="564"/>
    <cellStyle name="Warning Text" xfId="565"/>
    <cellStyle name="Warning Text 2" xfId="5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AI97" comment="" totalsRowShown="0">
  <autoFilter ref="A9:AI97"/>
  <tableColumns count="35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5 Title II, Part A allocation amount"/>
    <tableColumn id="21" name="FY 2015 Title II, Part D formula allocation amount - PLEASE LEAVE BLANK"/>
    <tableColumn id="22" name="FY 2015 Title IV, Part A allocation amount - PLEASE LEAVE BLANK"/>
    <tableColumn id="23" name="FY 2015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  <tableColumn id="33" name="SRSA, Not RLIS eligible"/>
    <tableColumn id="34" name="LEA Operational Status"/>
    <tableColumn id="35" name="LEA Agency typ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3:AH37" comment="" totalsRowShown="0">
  <autoFilter ref="A3:AH37"/>
  <tableColumns count="34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5 Title II, Part A allocation amount"/>
    <tableColumn id="21" name="FY 2015 Title II, Part D formula allocation amount - PLEASE LEAVE BLANK"/>
    <tableColumn id="22" name="FY 2015 Title IV, Part A allocation amount - PLEASE LEAVE BLANK"/>
    <tableColumn id="23" name="FY 2015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  <tableColumn id="33" name="SRSA, Not RLIS eligible"/>
    <tableColumn id="34" name="LEA Operational Status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table" Target="../tables/table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7"/>
  <sheetViews>
    <sheetView tabSelected="1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5"/>
  <cols>
    <col min="1" max="1" width="10.57421875" style="0" customWidth="1"/>
    <col min="2" max="2" width="17.421875" style="0" bestFit="1" customWidth="1"/>
    <col min="3" max="3" width="30.00390625" style="0" bestFit="1" customWidth="1"/>
    <col min="4" max="4" width="25.140625" style="0" bestFit="1" customWidth="1"/>
    <col min="5" max="5" width="14.8515625" style="0" bestFit="1" customWidth="1"/>
    <col min="6" max="6" width="7.421875" style="0" hidden="1" customWidth="1"/>
    <col min="7" max="7" width="12.7109375" style="0" customWidth="1"/>
    <col min="8" max="8" width="5.8515625" style="0" hidden="1" customWidth="1"/>
    <col min="9" max="9" width="15.421875" style="0" bestFit="1" customWidth="1"/>
    <col min="10" max="12" width="9.7109375" style="0" bestFit="1" customWidth="1"/>
    <col min="13" max="13" width="7.57421875" style="0" bestFit="1" customWidth="1"/>
    <col min="14" max="14" width="12.140625" style="0" bestFit="1" customWidth="1"/>
    <col min="15" max="17" width="6.57421875" style="0" hidden="1" customWidth="1"/>
    <col min="18" max="18" width="11.7109375" style="0" hidden="1" customWidth="1"/>
    <col min="19" max="19" width="0" style="0" hidden="1" customWidth="1"/>
    <col min="20" max="20" width="9.7109375" style="0" bestFit="1" customWidth="1"/>
    <col min="21" max="23" width="12.140625" style="0" bestFit="1" customWidth="1"/>
    <col min="24" max="27" width="5.7109375" style="0" hidden="1" customWidth="1"/>
    <col min="28" max="28" width="7.00390625" style="0" bestFit="1" customWidth="1"/>
    <col min="29" max="31" width="5.7109375" style="0" hidden="1" customWidth="1"/>
    <col min="32" max="32" width="4.28125" style="0" hidden="1" customWidth="1"/>
    <col min="33" max="33" width="6.57421875" style="0" hidden="1" customWidth="1"/>
    <col min="34" max="34" width="6.421875" style="0" hidden="1" customWidth="1"/>
    <col min="35" max="35" width="7.7109375" style="0" hidden="1" customWidth="1"/>
    <col min="36" max="36" width="0" style="0" hidden="1" customWidth="1"/>
  </cols>
  <sheetData>
    <row r="1" spans="1:25" ht="18" customHeight="1">
      <c r="A1" s="179" t="s">
        <v>1370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</row>
    <row r="2" spans="1:25" ht="15">
      <c r="A2" s="178" t="s">
        <v>1371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</row>
    <row r="3" spans="1:25" ht="15">
      <c r="A3" s="181" t="s">
        <v>1372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</row>
    <row r="4" spans="1:25" ht="15.75" customHeight="1">
      <c r="A4" s="182" t="s">
        <v>1373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</row>
    <row r="5" spans="1:25" ht="31.5" customHeight="1">
      <c r="A5" s="183" t="s">
        <v>1374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</row>
    <row r="6" spans="1:25" ht="15">
      <c r="A6" s="185" t="s">
        <v>1375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</row>
    <row r="7" spans="1:25" ht="15">
      <c r="A7" s="176" t="s">
        <v>1376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</row>
    <row r="8" spans="1:33" s="33" customFormat="1" ht="18">
      <c r="A8" s="9" t="s">
        <v>1367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34"/>
      <c r="Q8" s="4"/>
      <c r="R8" s="4"/>
      <c r="S8" s="35"/>
      <c r="T8" s="3"/>
      <c r="U8" s="8"/>
      <c r="V8" s="8"/>
      <c r="W8" s="8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5" ht="159.75" customHeight="1" thickBot="1">
      <c r="A9" s="10" t="s">
        <v>1</v>
      </c>
      <c r="B9" s="11" t="s">
        <v>2</v>
      </c>
      <c r="C9" s="12" t="s">
        <v>3</v>
      </c>
      <c r="D9" s="12" t="s">
        <v>4</v>
      </c>
      <c r="E9" s="12" t="s">
        <v>5</v>
      </c>
      <c r="F9" s="13" t="s">
        <v>6</v>
      </c>
      <c r="G9" s="14" t="s">
        <v>7</v>
      </c>
      <c r="H9" s="13" t="s">
        <v>8</v>
      </c>
      <c r="I9" s="12" t="s">
        <v>9</v>
      </c>
      <c r="J9" s="90" t="s">
        <v>10</v>
      </c>
      <c r="K9" s="36" t="s">
        <v>11</v>
      </c>
      <c r="L9" s="74" t="s">
        <v>12</v>
      </c>
      <c r="M9" s="37" t="s">
        <v>13</v>
      </c>
      <c r="N9" s="38" t="s">
        <v>14</v>
      </c>
      <c r="O9" s="94" t="s">
        <v>15</v>
      </c>
      <c r="P9" s="39" t="s">
        <v>16</v>
      </c>
      <c r="Q9" s="40" t="s">
        <v>17</v>
      </c>
      <c r="R9" s="41" t="s">
        <v>18</v>
      </c>
      <c r="S9" s="78" t="s">
        <v>19</v>
      </c>
      <c r="T9" s="98" t="s">
        <v>20</v>
      </c>
      <c r="U9" s="42" t="s">
        <v>21</v>
      </c>
      <c r="V9" s="42" t="s">
        <v>22</v>
      </c>
      <c r="W9" s="82" t="s">
        <v>23</v>
      </c>
      <c r="X9" s="43" t="s">
        <v>24</v>
      </c>
      <c r="Y9" s="44" t="s">
        <v>25</v>
      </c>
      <c r="Z9" s="44" t="s">
        <v>1382</v>
      </c>
      <c r="AA9" s="45" t="s">
        <v>27</v>
      </c>
      <c r="AB9" s="102" t="s">
        <v>28</v>
      </c>
      <c r="AC9" s="43" t="s">
        <v>29</v>
      </c>
      <c r="AD9" s="44" t="s">
        <v>30</v>
      </c>
      <c r="AE9" s="45" t="s">
        <v>31</v>
      </c>
      <c r="AF9" s="103" t="s">
        <v>32</v>
      </c>
      <c r="AG9" s="43" t="s">
        <v>33</v>
      </c>
      <c r="AH9" s="46" t="s">
        <v>34</v>
      </c>
      <c r="AI9" s="47" t="s">
        <v>35</v>
      </c>
    </row>
    <row r="10" spans="1:35" s="51" customFormat="1" ht="15.75" thickBot="1">
      <c r="A10" s="15">
        <v>1</v>
      </c>
      <c r="B10" s="15">
        <v>2</v>
      </c>
      <c r="C10" s="16">
        <v>3</v>
      </c>
      <c r="D10" s="17">
        <v>4</v>
      </c>
      <c r="E10" s="17">
        <v>5</v>
      </c>
      <c r="F10" s="89"/>
      <c r="G10" s="18">
        <v>6</v>
      </c>
      <c r="H10" s="19"/>
      <c r="I10" s="20">
        <v>7</v>
      </c>
      <c r="J10" s="91">
        <v>8</v>
      </c>
      <c r="K10" s="17">
        <v>9</v>
      </c>
      <c r="L10" s="75">
        <v>10</v>
      </c>
      <c r="M10" s="21">
        <v>11</v>
      </c>
      <c r="N10" s="22">
        <v>12</v>
      </c>
      <c r="O10" s="95">
        <v>13</v>
      </c>
      <c r="P10" s="23">
        <v>14</v>
      </c>
      <c r="Q10" s="24" t="s">
        <v>36</v>
      </c>
      <c r="R10" s="25" t="s">
        <v>37</v>
      </c>
      <c r="S10" s="79">
        <v>15</v>
      </c>
      <c r="T10" s="99">
        <v>16</v>
      </c>
      <c r="U10" s="26">
        <v>17</v>
      </c>
      <c r="V10" s="26">
        <v>18</v>
      </c>
      <c r="W10" s="83">
        <v>19</v>
      </c>
      <c r="X10" s="27" t="s">
        <v>38</v>
      </c>
      <c r="Y10" s="15" t="s">
        <v>38</v>
      </c>
      <c r="Z10" s="15" t="s">
        <v>38</v>
      </c>
      <c r="AA10" s="15" t="s">
        <v>38</v>
      </c>
      <c r="AB10" s="15">
        <v>20</v>
      </c>
      <c r="AC10" s="27" t="s">
        <v>38</v>
      </c>
      <c r="AD10" s="15" t="s">
        <v>38</v>
      </c>
      <c r="AE10" s="15" t="s">
        <v>38</v>
      </c>
      <c r="AF10" s="15">
        <v>21</v>
      </c>
      <c r="AG10" s="27" t="s">
        <v>38</v>
      </c>
      <c r="AH10" s="28">
        <v>22</v>
      </c>
      <c r="AI10" s="29">
        <v>23</v>
      </c>
    </row>
    <row r="11" spans="1:36" s="3" customFormat="1" ht="12.75" customHeight="1">
      <c r="A11" s="104" t="s">
        <v>39</v>
      </c>
      <c r="B11" s="105" t="s">
        <v>40</v>
      </c>
      <c r="C11" s="106" t="s">
        <v>41</v>
      </c>
      <c r="D11" s="107" t="s">
        <v>42</v>
      </c>
      <c r="E11" s="107" t="s">
        <v>43</v>
      </c>
      <c r="F11" s="105" t="s">
        <v>44</v>
      </c>
      <c r="G11" s="108" t="s">
        <v>45</v>
      </c>
      <c r="H11" s="109" t="s">
        <v>46</v>
      </c>
      <c r="I11" s="110">
        <v>5419475418</v>
      </c>
      <c r="J11" s="111" t="s">
        <v>47</v>
      </c>
      <c r="K11" s="112" t="s">
        <v>48</v>
      </c>
      <c r="L11" s="76" t="s">
        <v>1368</v>
      </c>
      <c r="M11" s="72">
        <v>13.319560139376872</v>
      </c>
      <c r="N11" s="56" t="s">
        <v>1369</v>
      </c>
      <c r="O11" s="113">
        <v>23.0769</v>
      </c>
      <c r="P11" s="112" t="s">
        <v>48</v>
      </c>
      <c r="Q11" s="57"/>
      <c r="R11" s="56"/>
      <c r="S11" s="114" t="s">
        <v>48</v>
      </c>
      <c r="T11" s="100">
        <v>1359.2780156458136</v>
      </c>
      <c r="U11" s="58"/>
      <c r="V11" s="58"/>
      <c r="W11" s="115"/>
      <c r="X11" s="106">
        <f aca="true" t="shared" si="0" ref="X11:X42">IF(OR(K11="YES",TRIM(L11)="YES"),1,0)</f>
        <v>1</v>
      </c>
      <c r="Y11" s="107">
        <f aca="true" t="shared" si="1" ref="Y11:Y42">IF(OR(AND(ISNUMBER(M11),AND(M11&gt;0,M11&lt;600)),AND(ISNUMBER(M11),AND(M11&gt;0,N11="YES"))),1,0)</f>
        <v>1</v>
      </c>
      <c r="Z11" s="107">
        <f aca="true" t="shared" si="2" ref="Z11:Z42">IF(AND(OR(K11="YES",TRIM(L11)="YES"),(X11=0)),"Trouble",0)</f>
        <v>0</v>
      </c>
      <c r="AA11" s="107">
        <f aca="true" t="shared" si="3" ref="AA11:AA42">IF(AND(OR(AND(ISNUMBER(M11),AND(M11&gt;0,M11&lt;600)),AND(ISNUMBER(M11),AND(M11&gt;0,N11="YES"))),(Y11=0)),"Trouble",0)</f>
        <v>0</v>
      </c>
      <c r="AB11" s="116" t="str">
        <f aca="true" t="shared" si="4" ref="AB11:AB42">IF(AND(X11=1,Y11=1),"SRSA","-")</f>
        <v>SRSA</v>
      </c>
      <c r="AC11" s="106">
        <f aca="true" t="shared" si="5" ref="AC11:AC42">IF(S11="YES",1,0)</f>
        <v>1</v>
      </c>
      <c r="AD11" s="107">
        <f aca="true" t="shared" si="6" ref="AD11:AD42">IF(OR(AND(ISNUMBER(Q11),Q11&gt;=20),(AND(ISNUMBER(Q11)=FALSE,AND(ISNUMBER(O11),O11&gt;=20)))),1,0)</f>
        <v>1</v>
      </c>
      <c r="AE11" s="107" t="str">
        <f aca="true" t="shared" si="7" ref="AE11:AE42">IF(AND(AC11=1,AD11=1),"Initial",0)</f>
        <v>Initial</v>
      </c>
      <c r="AF11" s="116" t="str">
        <f aca="true" t="shared" si="8" ref="AF11:AF42">IF(AND(AND(AE11="Initial",AG11=0),AND(ISNUMBER(M11),M11&gt;0)),"RLIS","-")</f>
        <v>-</v>
      </c>
      <c r="AG11" s="106" t="str">
        <f aca="true" t="shared" si="9" ref="AG11:AG42">IF(AND(AB11="SRSA",AE11="Initial"),"SRSA",0)</f>
        <v>SRSA</v>
      </c>
      <c r="AH11" s="117" t="s">
        <v>49</v>
      </c>
      <c r="AI11" s="118" t="s">
        <v>50</v>
      </c>
      <c r="AJ11" s="3" t="s">
        <v>39</v>
      </c>
    </row>
    <row r="12" spans="1:36" s="3" customFormat="1" ht="12.75" customHeight="1">
      <c r="A12" s="119" t="s">
        <v>51</v>
      </c>
      <c r="B12" s="120" t="s">
        <v>52</v>
      </c>
      <c r="C12" s="121" t="s">
        <v>53</v>
      </c>
      <c r="D12" s="122" t="s">
        <v>54</v>
      </c>
      <c r="E12" s="122" t="s">
        <v>55</v>
      </c>
      <c r="F12" s="120" t="s">
        <v>44</v>
      </c>
      <c r="G12" s="123" t="s">
        <v>56</v>
      </c>
      <c r="H12" s="124" t="s">
        <v>57</v>
      </c>
      <c r="I12" s="125">
        <v>5413722335</v>
      </c>
      <c r="J12" s="126" t="s">
        <v>47</v>
      </c>
      <c r="K12" s="127" t="s">
        <v>48</v>
      </c>
      <c r="L12" s="77" t="s">
        <v>1368</v>
      </c>
      <c r="M12" s="73">
        <v>250.86000000000016</v>
      </c>
      <c r="N12" s="64" t="s">
        <v>1368</v>
      </c>
      <c r="O12" s="128">
        <v>25.3521</v>
      </c>
      <c r="P12" s="127" t="s">
        <v>48</v>
      </c>
      <c r="Q12" s="65"/>
      <c r="R12" s="64"/>
      <c r="S12" s="129" t="s">
        <v>48</v>
      </c>
      <c r="T12" s="101">
        <v>12676.292971878602</v>
      </c>
      <c r="U12" s="66"/>
      <c r="V12" s="66"/>
      <c r="W12" s="130"/>
      <c r="X12" s="121">
        <f t="shared" si="0"/>
        <v>1</v>
      </c>
      <c r="Y12" s="122">
        <f t="shared" si="1"/>
        <v>1</v>
      </c>
      <c r="Z12" s="122">
        <f t="shared" si="2"/>
        <v>0</v>
      </c>
      <c r="AA12" s="122">
        <f t="shared" si="3"/>
        <v>0</v>
      </c>
      <c r="AB12" s="131" t="str">
        <f t="shared" si="4"/>
        <v>SRSA</v>
      </c>
      <c r="AC12" s="121">
        <f t="shared" si="5"/>
        <v>1</v>
      </c>
      <c r="AD12" s="122">
        <f t="shared" si="6"/>
        <v>1</v>
      </c>
      <c r="AE12" s="122" t="str">
        <f t="shared" si="7"/>
        <v>Initial</v>
      </c>
      <c r="AF12" s="131" t="str">
        <f t="shared" si="8"/>
        <v>-</v>
      </c>
      <c r="AG12" s="121" t="str">
        <f t="shared" si="9"/>
        <v>SRSA</v>
      </c>
      <c r="AH12" s="132" t="s">
        <v>49</v>
      </c>
      <c r="AI12" s="133" t="s">
        <v>50</v>
      </c>
      <c r="AJ12" s="3" t="s">
        <v>51</v>
      </c>
    </row>
    <row r="13" spans="1:36" s="3" customFormat="1" ht="12.75" customHeight="1">
      <c r="A13" s="119" t="s">
        <v>58</v>
      </c>
      <c r="B13" s="120" t="s">
        <v>59</v>
      </c>
      <c r="C13" s="121" t="s">
        <v>60</v>
      </c>
      <c r="D13" s="122" t="s">
        <v>61</v>
      </c>
      <c r="E13" s="122" t="s">
        <v>62</v>
      </c>
      <c r="F13" s="120" t="s">
        <v>44</v>
      </c>
      <c r="G13" s="123" t="s">
        <v>63</v>
      </c>
      <c r="H13" s="124" t="s">
        <v>64</v>
      </c>
      <c r="I13" s="125">
        <v>5414874305</v>
      </c>
      <c r="J13" s="126" t="s">
        <v>65</v>
      </c>
      <c r="K13" s="127" t="s">
        <v>48</v>
      </c>
      <c r="L13" s="77" t="s">
        <v>1368</v>
      </c>
      <c r="M13" s="73">
        <v>155.8284717523107</v>
      </c>
      <c r="N13" s="64" t="s">
        <v>1368</v>
      </c>
      <c r="O13" s="128">
        <v>20</v>
      </c>
      <c r="P13" s="127" t="s">
        <v>48</v>
      </c>
      <c r="Q13" s="65"/>
      <c r="R13" s="64"/>
      <c r="S13" s="129" t="s">
        <v>48</v>
      </c>
      <c r="T13" s="101">
        <v>12072.304512885088</v>
      </c>
      <c r="U13" s="66"/>
      <c r="V13" s="66"/>
      <c r="W13" s="130"/>
      <c r="X13" s="121">
        <f t="shared" si="0"/>
        <v>1</v>
      </c>
      <c r="Y13" s="122">
        <f t="shared" si="1"/>
        <v>1</v>
      </c>
      <c r="Z13" s="122">
        <f t="shared" si="2"/>
        <v>0</v>
      </c>
      <c r="AA13" s="122">
        <f t="shared" si="3"/>
        <v>0</v>
      </c>
      <c r="AB13" s="131" t="str">
        <f t="shared" si="4"/>
        <v>SRSA</v>
      </c>
      <c r="AC13" s="121">
        <f t="shared" si="5"/>
        <v>1</v>
      </c>
      <c r="AD13" s="122">
        <f t="shared" si="6"/>
        <v>1</v>
      </c>
      <c r="AE13" s="122" t="str">
        <f t="shared" si="7"/>
        <v>Initial</v>
      </c>
      <c r="AF13" s="131" t="str">
        <f t="shared" si="8"/>
        <v>-</v>
      </c>
      <c r="AG13" s="121" t="str">
        <f t="shared" si="9"/>
        <v>SRSA</v>
      </c>
      <c r="AH13" s="132" t="s">
        <v>49</v>
      </c>
      <c r="AI13" s="133" t="s">
        <v>50</v>
      </c>
      <c r="AJ13" s="3" t="s">
        <v>58</v>
      </c>
    </row>
    <row r="14" spans="1:36" s="3" customFormat="1" ht="12.75" customHeight="1">
      <c r="A14" s="119" t="s">
        <v>74</v>
      </c>
      <c r="B14" s="120" t="s">
        <v>75</v>
      </c>
      <c r="C14" s="121" t="s">
        <v>76</v>
      </c>
      <c r="D14" s="122" t="s">
        <v>77</v>
      </c>
      <c r="E14" s="122" t="s">
        <v>78</v>
      </c>
      <c r="F14" s="120" t="s">
        <v>44</v>
      </c>
      <c r="G14" s="123" t="s">
        <v>79</v>
      </c>
      <c r="H14" s="124" t="s">
        <v>80</v>
      </c>
      <c r="I14" s="125">
        <v>5412623280</v>
      </c>
      <c r="J14" s="126" t="s">
        <v>47</v>
      </c>
      <c r="K14" s="127" t="s">
        <v>48</v>
      </c>
      <c r="L14" s="77" t="s">
        <v>1368</v>
      </c>
      <c r="M14" s="73">
        <v>79.76353391931485</v>
      </c>
      <c r="N14" s="64" t="s">
        <v>1368</v>
      </c>
      <c r="O14" s="128">
        <v>35.1852</v>
      </c>
      <c r="P14" s="127" t="s">
        <v>48</v>
      </c>
      <c r="Q14" s="65"/>
      <c r="R14" s="64"/>
      <c r="S14" s="129" t="s">
        <v>48</v>
      </c>
      <c r="T14" s="101">
        <v>2183.9258376807793</v>
      </c>
      <c r="U14" s="66"/>
      <c r="V14" s="66"/>
      <c r="W14" s="130"/>
      <c r="X14" s="121">
        <f t="shared" si="0"/>
        <v>1</v>
      </c>
      <c r="Y14" s="122">
        <f t="shared" si="1"/>
        <v>1</v>
      </c>
      <c r="Z14" s="122">
        <f t="shared" si="2"/>
        <v>0</v>
      </c>
      <c r="AA14" s="122">
        <f t="shared" si="3"/>
        <v>0</v>
      </c>
      <c r="AB14" s="131" t="str">
        <f t="shared" si="4"/>
        <v>SRSA</v>
      </c>
      <c r="AC14" s="121">
        <f t="shared" si="5"/>
        <v>1</v>
      </c>
      <c r="AD14" s="122">
        <f t="shared" si="6"/>
        <v>1</v>
      </c>
      <c r="AE14" s="122" t="str">
        <f t="shared" si="7"/>
        <v>Initial</v>
      </c>
      <c r="AF14" s="131" t="str">
        <f t="shared" si="8"/>
        <v>-</v>
      </c>
      <c r="AG14" s="121" t="str">
        <f t="shared" si="9"/>
        <v>SRSA</v>
      </c>
      <c r="AH14" s="132" t="s">
        <v>49</v>
      </c>
      <c r="AI14" s="133" t="s">
        <v>81</v>
      </c>
      <c r="AJ14" s="3" t="s">
        <v>74</v>
      </c>
    </row>
    <row r="15" spans="1:36" s="3" customFormat="1" ht="12.75" customHeight="1">
      <c r="A15" s="119" t="s">
        <v>82</v>
      </c>
      <c r="B15" s="120" t="s">
        <v>83</v>
      </c>
      <c r="C15" s="121" t="s">
        <v>84</v>
      </c>
      <c r="D15" s="122" t="s">
        <v>85</v>
      </c>
      <c r="E15" s="122" t="s">
        <v>86</v>
      </c>
      <c r="F15" s="120" t="s">
        <v>44</v>
      </c>
      <c r="G15" s="123" t="s">
        <v>87</v>
      </c>
      <c r="H15" s="124" t="s">
        <v>88</v>
      </c>
      <c r="I15" s="125">
        <v>5414542632</v>
      </c>
      <c r="J15" s="126" t="s">
        <v>47</v>
      </c>
      <c r="K15" s="127" t="s">
        <v>48</v>
      </c>
      <c r="L15" s="77" t="s">
        <v>1368</v>
      </c>
      <c r="M15" s="73">
        <v>129.17158812729502</v>
      </c>
      <c r="N15" s="64" t="s">
        <v>1369</v>
      </c>
      <c r="O15" s="128">
        <v>30.2326</v>
      </c>
      <c r="P15" s="127" t="s">
        <v>48</v>
      </c>
      <c r="Q15" s="65"/>
      <c r="R15" s="64"/>
      <c r="S15" s="129" t="s">
        <v>48</v>
      </c>
      <c r="T15" s="101">
        <v>4455.149111029439</v>
      </c>
      <c r="U15" s="66"/>
      <c r="V15" s="66"/>
      <c r="W15" s="130"/>
      <c r="X15" s="121">
        <f t="shared" si="0"/>
        <v>1</v>
      </c>
      <c r="Y15" s="122">
        <f t="shared" si="1"/>
        <v>1</v>
      </c>
      <c r="Z15" s="122">
        <f t="shared" si="2"/>
        <v>0</v>
      </c>
      <c r="AA15" s="122">
        <f t="shared" si="3"/>
        <v>0</v>
      </c>
      <c r="AB15" s="131" t="str">
        <f t="shared" si="4"/>
        <v>SRSA</v>
      </c>
      <c r="AC15" s="121">
        <f t="shared" si="5"/>
        <v>1</v>
      </c>
      <c r="AD15" s="122">
        <f t="shared" si="6"/>
        <v>1</v>
      </c>
      <c r="AE15" s="122" t="str">
        <f t="shared" si="7"/>
        <v>Initial</v>
      </c>
      <c r="AF15" s="131" t="str">
        <f t="shared" si="8"/>
        <v>-</v>
      </c>
      <c r="AG15" s="121" t="str">
        <f t="shared" si="9"/>
        <v>SRSA</v>
      </c>
      <c r="AH15" s="132" t="s">
        <v>49</v>
      </c>
      <c r="AI15" s="133" t="s">
        <v>81</v>
      </c>
      <c r="AJ15" s="3" t="s">
        <v>82</v>
      </c>
    </row>
    <row r="16" spans="1:36" s="3" customFormat="1" ht="12.75" customHeight="1">
      <c r="A16" s="119" t="s">
        <v>89</v>
      </c>
      <c r="B16" s="120" t="s">
        <v>90</v>
      </c>
      <c r="C16" s="121" t="s">
        <v>91</v>
      </c>
      <c r="D16" s="122" t="s">
        <v>92</v>
      </c>
      <c r="E16" s="122" t="s">
        <v>93</v>
      </c>
      <c r="F16" s="120" t="s">
        <v>44</v>
      </c>
      <c r="G16" s="123" t="s">
        <v>94</v>
      </c>
      <c r="H16" s="124" t="s">
        <v>95</v>
      </c>
      <c r="I16" s="125">
        <v>5415862325</v>
      </c>
      <c r="J16" s="126" t="s">
        <v>47</v>
      </c>
      <c r="K16" s="127" t="s">
        <v>48</v>
      </c>
      <c r="L16" s="77" t="s">
        <v>1368</v>
      </c>
      <c r="M16" s="73">
        <v>13.651408450704228</v>
      </c>
      <c r="N16" s="64" t="s">
        <v>1368</v>
      </c>
      <c r="O16" s="128">
        <v>37.5</v>
      </c>
      <c r="P16" s="127" t="s">
        <v>48</v>
      </c>
      <c r="Q16" s="65"/>
      <c r="R16" s="64"/>
      <c r="S16" s="129" t="s">
        <v>48</v>
      </c>
      <c r="T16" s="101">
        <v>1808.0069618646571</v>
      </c>
      <c r="U16" s="66"/>
      <c r="V16" s="66"/>
      <c r="W16" s="130"/>
      <c r="X16" s="121">
        <f t="shared" si="0"/>
        <v>1</v>
      </c>
      <c r="Y16" s="122">
        <f t="shared" si="1"/>
        <v>1</v>
      </c>
      <c r="Z16" s="122">
        <f t="shared" si="2"/>
        <v>0</v>
      </c>
      <c r="AA16" s="122">
        <f t="shared" si="3"/>
        <v>0</v>
      </c>
      <c r="AB16" s="131" t="str">
        <f t="shared" si="4"/>
        <v>SRSA</v>
      </c>
      <c r="AC16" s="121">
        <f t="shared" si="5"/>
        <v>1</v>
      </c>
      <c r="AD16" s="122">
        <f t="shared" si="6"/>
        <v>1</v>
      </c>
      <c r="AE16" s="122" t="str">
        <f t="shared" si="7"/>
        <v>Initial</v>
      </c>
      <c r="AF16" s="131" t="str">
        <f t="shared" si="8"/>
        <v>-</v>
      </c>
      <c r="AG16" s="121" t="str">
        <f t="shared" si="9"/>
        <v>SRSA</v>
      </c>
      <c r="AH16" s="132" t="s">
        <v>49</v>
      </c>
      <c r="AI16" s="133" t="s">
        <v>50</v>
      </c>
      <c r="AJ16" s="3" t="s">
        <v>89</v>
      </c>
    </row>
    <row r="17" spans="1:36" s="3" customFormat="1" ht="12.75" customHeight="1">
      <c r="A17" s="119" t="s">
        <v>104</v>
      </c>
      <c r="B17" s="120" t="s">
        <v>105</v>
      </c>
      <c r="C17" s="121" t="s">
        <v>106</v>
      </c>
      <c r="D17" s="122" t="s">
        <v>107</v>
      </c>
      <c r="E17" s="122" t="s">
        <v>108</v>
      </c>
      <c r="F17" s="120" t="s">
        <v>44</v>
      </c>
      <c r="G17" s="123" t="s">
        <v>109</v>
      </c>
      <c r="H17" s="124" t="s">
        <v>95</v>
      </c>
      <c r="I17" s="125">
        <v>5414893433</v>
      </c>
      <c r="J17" s="126" t="s">
        <v>47</v>
      </c>
      <c r="K17" s="127" t="s">
        <v>48</v>
      </c>
      <c r="L17" s="77" t="s">
        <v>1368</v>
      </c>
      <c r="M17" s="73">
        <v>5.549358038213459</v>
      </c>
      <c r="N17" s="64" t="s">
        <v>1368</v>
      </c>
      <c r="O17" s="128">
        <v>33.3333</v>
      </c>
      <c r="P17" s="127" t="s">
        <v>48</v>
      </c>
      <c r="Q17" s="65"/>
      <c r="R17" s="64"/>
      <c r="S17" s="129" t="s">
        <v>48</v>
      </c>
      <c r="T17" s="101">
        <v>1640.4656304507162</v>
      </c>
      <c r="U17" s="66"/>
      <c r="V17" s="66"/>
      <c r="W17" s="130"/>
      <c r="X17" s="121">
        <f t="shared" si="0"/>
        <v>1</v>
      </c>
      <c r="Y17" s="122">
        <f t="shared" si="1"/>
        <v>1</v>
      </c>
      <c r="Z17" s="122">
        <f t="shared" si="2"/>
        <v>0</v>
      </c>
      <c r="AA17" s="122">
        <f t="shared" si="3"/>
        <v>0</v>
      </c>
      <c r="AB17" s="131" t="str">
        <f t="shared" si="4"/>
        <v>SRSA</v>
      </c>
      <c r="AC17" s="121">
        <f t="shared" si="5"/>
        <v>1</v>
      </c>
      <c r="AD17" s="122">
        <f t="shared" si="6"/>
        <v>1</v>
      </c>
      <c r="AE17" s="122" t="str">
        <f t="shared" si="7"/>
        <v>Initial</v>
      </c>
      <c r="AF17" s="131" t="str">
        <f t="shared" si="8"/>
        <v>-</v>
      </c>
      <c r="AG17" s="121" t="str">
        <f t="shared" si="9"/>
        <v>SRSA</v>
      </c>
      <c r="AH17" s="132" t="s">
        <v>49</v>
      </c>
      <c r="AI17" s="133" t="s">
        <v>50</v>
      </c>
      <c r="AJ17" s="3" t="s">
        <v>104</v>
      </c>
    </row>
    <row r="18" spans="1:36" s="3" customFormat="1" ht="12.75" customHeight="1">
      <c r="A18" s="119" t="s">
        <v>118</v>
      </c>
      <c r="B18" s="120" t="s">
        <v>119</v>
      </c>
      <c r="C18" s="121" t="s">
        <v>120</v>
      </c>
      <c r="D18" s="122" t="s">
        <v>121</v>
      </c>
      <c r="E18" s="122" t="s">
        <v>122</v>
      </c>
      <c r="F18" s="120" t="s">
        <v>44</v>
      </c>
      <c r="G18" s="123" t="s">
        <v>123</v>
      </c>
      <c r="H18" s="124" t="s">
        <v>124</v>
      </c>
      <c r="I18" s="125">
        <v>5415663551</v>
      </c>
      <c r="J18" s="126" t="s">
        <v>47</v>
      </c>
      <c r="K18" s="127" t="s">
        <v>48</v>
      </c>
      <c r="L18" s="77" t="s">
        <v>1368</v>
      </c>
      <c r="M18" s="73">
        <v>529.1141319942615</v>
      </c>
      <c r="N18" s="64" t="s">
        <v>1368</v>
      </c>
      <c r="O18" s="128">
        <v>28.8382</v>
      </c>
      <c r="P18" s="127" t="s">
        <v>48</v>
      </c>
      <c r="Q18" s="65"/>
      <c r="R18" s="64"/>
      <c r="S18" s="129" t="s">
        <v>48</v>
      </c>
      <c r="T18" s="101">
        <v>24015.93387740121</v>
      </c>
      <c r="U18" s="66"/>
      <c r="V18" s="66"/>
      <c r="W18" s="130"/>
      <c r="X18" s="121">
        <f t="shared" si="0"/>
        <v>1</v>
      </c>
      <c r="Y18" s="122">
        <f t="shared" si="1"/>
        <v>1</v>
      </c>
      <c r="Z18" s="122">
        <f t="shared" si="2"/>
        <v>0</v>
      </c>
      <c r="AA18" s="122">
        <f t="shared" si="3"/>
        <v>0</v>
      </c>
      <c r="AB18" s="131" t="str">
        <f t="shared" si="4"/>
        <v>SRSA</v>
      </c>
      <c r="AC18" s="121">
        <f t="shared" si="5"/>
        <v>1</v>
      </c>
      <c r="AD18" s="122">
        <f t="shared" si="6"/>
        <v>1</v>
      </c>
      <c r="AE18" s="122" t="str">
        <f t="shared" si="7"/>
        <v>Initial</v>
      </c>
      <c r="AF18" s="131" t="str">
        <f t="shared" si="8"/>
        <v>-</v>
      </c>
      <c r="AG18" s="121" t="str">
        <f t="shared" si="9"/>
        <v>SRSA</v>
      </c>
      <c r="AH18" s="132" t="s">
        <v>49</v>
      </c>
      <c r="AI18" s="133" t="s">
        <v>50</v>
      </c>
      <c r="AJ18" s="3" t="s">
        <v>118</v>
      </c>
    </row>
    <row r="19" spans="1:36" s="3" customFormat="1" ht="12.75" customHeight="1">
      <c r="A19" s="119" t="s">
        <v>170</v>
      </c>
      <c r="B19" s="120" t="s">
        <v>171</v>
      </c>
      <c r="C19" s="121" t="s">
        <v>172</v>
      </c>
      <c r="D19" s="122" t="s">
        <v>173</v>
      </c>
      <c r="E19" s="122" t="s">
        <v>174</v>
      </c>
      <c r="F19" s="120" t="s">
        <v>44</v>
      </c>
      <c r="G19" s="123" t="s">
        <v>175</v>
      </c>
      <c r="H19" s="124" t="s">
        <v>176</v>
      </c>
      <c r="I19" s="125">
        <v>5419253262</v>
      </c>
      <c r="J19" s="126" t="s">
        <v>65</v>
      </c>
      <c r="K19" s="127" t="s">
        <v>48</v>
      </c>
      <c r="L19" s="77" t="s">
        <v>1368</v>
      </c>
      <c r="M19" s="73">
        <v>216.1479031694924</v>
      </c>
      <c r="N19" s="64" t="s">
        <v>1368</v>
      </c>
      <c r="O19" s="128">
        <v>22</v>
      </c>
      <c r="P19" s="127" t="s">
        <v>48</v>
      </c>
      <c r="Q19" s="65"/>
      <c r="R19" s="64"/>
      <c r="S19" s="129" t="s">
        <v>48</v>
      </c>
      <c r="T19" s="101">
        <v>4886.532953706688</v>
      </c>
      <c r="U19" s="66"/>
      <c r="V19" s="66"/>
      <c r="W19" s="130"/>
      <c r="X19" s="121">
        <f t="shared" si="0"/>
        <v>1</v>
      </c>
      <c r="Y19" s="122">
        <f t="shared" si="1"/>
        <v>1</v>
      </c>
      <c r="Z19" s="122">
        <f t="shared" si="2"/>
        <v>0</v>
      </c>
      <c r="AA19" s="122">
        <f t="shared" si="3"/>
        <v>0</v>
      </c>
      <c r="AB19" s="131" t="str">
        <f t="shared" si="4"/>
        <v>SRSA</v>
      </c>
      <c r="AC19" s="121">
        <f t="shared" si="5"/>
        <v>1</v>
      </c>
      <c r="AD19" s="122">
        <f t="shared" si="6"/>
        <v>1</v>
      </c>
      <c r="AE19" s="122" t="str">
        <f t="shared" si="7"/>
        <v>Initial</v>
      </c>
      <c r="AF19" s="131" t="str">
        <f t="shared" si="8"/>
        <v>-</v>
      </c>
      <c r="AG19" s="121" t="str">
        <f t="shared" si="9"/>
        <v>SRSA</v>
      </c>
      <c r="AH19" s="132" t="s">
        <v>49</v>
      </c>
      <c r="AI19" s="133" t="s">
        <v>81</v>
      </c>
      <c r="AJ19" s="3" t="s">
        <v>170</v>
      </c>
    </row>
    <row r="20" spans="1:36" s="3" customFormat="1" ht="12.75" customHeight="1">
      <c r="A20" s="119" t="s">
        <v>177</v>
      </c>
      <c r="B20" s="120" t="s">
        <v>178</v>
      </c>
      <c r="C20" s="121" t="s">
        <v>179</v>
      </c>
      <c r="D20" s="122" t="s">
        <v>180</v>
      </c>
      <c r="E20" s="122" t="s">
        <v>181</v>
      </c>
      <c r="F20" s="120" t="s">
        <v>44</v>
      </c>
      <c r="G20" s="123" t="s">
        <v>182</v>
      </c>
      <c r="H20" s="124" t="s">
        <v>183</v>
      </c>
      <c r="I20" s="125">
        <v>5415956203</v>
      </c>
      <c r="J20" s="126" t="s">
        <v>47</v>
      </c>
      <c r="K20" s="127" t="s">
        <v>48</v>
      </c>
      <c r="L20" s="77" t="s">
        <v>1368</v>
      </c>
      <c r="M20" s="73">
        <v>29.670042464986004</v>
      </c>
      <c r="N20" s="64" t="s">
        <v>1368</v>
      </c>
      <c r="O20" s="128">
        <v>19.2308</v>
      </c>
      <c r="P20" s="127" t="s">
        <v>73</v>
      </c>
      <c r="Q20" s="65"/>
      <c r="R20" s="64"/>
      <c r="S20" s="129" t="s">
        <v>48</v>
      </c>
      <c r="T20" s="101">
        <v>1176.447759491627</v>
      </c>
      <c r="U20" s="66"/>
      <c r="V20" s="66"/>
      <c r="W20" s="130"/>
      <c r="X20" s="121">
        <f t="shared" si="0"/>
        <v>1</v>
      </c>
      <c r="Y20" s="122">
        <f t="shared" si="1"/>
        <v>1</v>
      </c>
      <c r="Z20" s="122">
        <f t="shared" si="2"/>
        <v>0</v>
      </c>
      <c r="AA20" s="122">
        <f t="shared" si="3"/>
        <v>0</v>
      </c>
      <c r="AB20" s="131" t="str">
        <f t="shared" si="4"/>
        <v>SRSA</v>
      </c>
      <c r="AC20" s="121">
        <f t="shared" si="5"/>
        <v>1</v>
      </c>
      <c r="AD20" s="122">
        <f t="shared" si="6"/>
        <v>0</v>
      </c>
      <c r="AE20" s="122">
        <f t="shared" si="7"/>
        <v>0</v>
      </c>
      <c r="AF20" s="131" t="str">
        <f t="shared" si="8"/>
        <v>-</v>
      </c>
      <c r="AG20" s="121">
        <f t="shared" si="9"/>
        <v>0</v>
      </c>
      <c r="AH20" s="132" t="s">
        <v>49</v>
      </c>
      <c r="AI20" s="133" t="s">
        <v>50</v>
      </c>
      <c r="AJ20" s="3" t="s">
        <v>177</v>
      </c>
    </row>
    <row r="21" spans="1:36" s="3" customFormat="1" ht="12.75" customHeight="1">
      <c r="A21" s="119" t="s">
        <v>191</v>
      </c>
      <c r="B21" s="120" t="s">
        <v>192</v>
      </c>
      <c r="C21" s="121" t="s">
        <v>193</v>
      </c>
      <c r="D21" s="122" t="s">
        <v>194</v>
      </c>
      <c r="E21" s="122" t="s">
        <v>195</v>
      </c>
      <c r="F21" s="120" t="s">
        <v>44</v>
      </c>
      <c r="G21" s="123" t="s">
        <v>196</v>
      </c>
      <c r="H21" s="124" t="s">
        <v>95</v>
      </c>
      <c r="I21" s="125">
        <v>5414463466</v>
      </c>
      <c r="J21" s="126" t="s">
        <v>47</v>
      </c>
      <c r="K21" s="127" t="s">
        <v>48</v>
      </c>
      <c r="L21" s="77" t="s">
        <v>1368</v>
      </c>
      <c r="M21" s="73">
        <v>31.72210809488872</v>
      </c>
      <c r="N21" s="64" t="s">
        <v>1369</v>
      </c>
      <c r="O21" s="128">
        <v>20.5128</v>
      </c>
      <c r="P21" s="127" t="s">
        <v>48</v>
      </c>
      <c r="Q21" s="65"/>
      <c r="R21" s="64"/>
      <c r="S21" s="129" t="s">
        <v>48</v>
      </c>
      <c r="T21" s="101">
        <v>1852.9462642433205</v>
      </c>
      <c r="U21" s="66"/>
      <c r="V21" s="66"/>
      <c r="W21" s="130"/>
      <c r="X21" s="121">
        <f t="shared" si="0"/>
        <v>1</v>
      </c>
      <c r="Y21" s="122">
        <f t="shared" si="1"/>
        <v>1</v>
      </c>
      <c r="Z21" s="122">
        <f t="shared" si="2"/>
        <v>0</v>
      </c>
      <c r="AA21" s="122">
        <f t="shared" si="3"/>
        <v>0</v>
      </c>
      <c r="AB21" s="131" t="str">
        <f t="shared" si="4"/>
        <v>SRSA</v>
      </c>
      <c r="AC21" s="121">
        <f t="shared" si="5"/>
        <v>1</v>
      </c>
      <c r="AD21" s="122">
        <f t="shared" si="6"/>
        <v>1</v>
      </c>
      <c r="AE21" s="122" t="str">
        <f t="shared" si="7"/>
        <v>Initial</v>
      </c>
      <c r="AF21" s="131" t="str">
        <f t="shared" si="8"/>
        <v>-</v>
      </c>
      <c r="AG21" s="121" t="str">
        <f t="shared" si="9"/>
        <v>SRSA</v>
      </c>
      <c r="AH21" s="132" t="s">
        <v>49</v>
      </c>
      <c r="AI21" s="133" t="s">
        <v>81</v>
      </c>
      <c r="AJ21" s="3" t="s">
        <v>191</v>
      </c>
    </row>
    <row r="22" spans="1:36" s="3" customFormat="1" ht="12.75" customHeight="1">
      <c r="A22" s="119" t="s">
        <v>197</v>
      </c>
      <c r="B22" s="120" t="s">
        <v>198</v>
      </c>
      <c r="C22" s="121" t="s">
        <v>199</v>
      </c>
      <c r="D22" s="122" t="s">
        <v>200</v>
      </c>
      <c r="E22" s="122" t="s">
        <v>201</v>
      </c>
      <c r="F22" s="120" t="s">
        <v>44</v>
      </c>
      <c r="G22" s="123" t="s">
        <v>202</v>
      </c>
      <c r="H22" s="124" t="s">
        <v>203</v>
      </c>
      <c r="I22" s="125">
        <v>5418653563</v>
      </c>
      <c r="J22" s="126" t="s">
        <v>65</v>
      </c>
      <c r="K22" s="127" t="s">
        <v>48</v>
      </c>
      <c r="L22" s="77" t="s">
        <v>1368</v>
      </c>
      <c r="M22" s="73">
        <v>138.27527493729508</v>
      </c>
      <c r="N22" s="64" t="s">
        <v>1368</v>
      </c>
      <c r="O22" s="128">
        <v>24.8649</v>
      </c>
      <c r="P22" s="127" t="s">
        <v>48</v>
      </c>
      <c r="Q22" s="65"/>
      <c r="R22" s="64"/>
      <c r="S22" s="129" t="s">
        <v>48</v>
      </c>
      <c r="T22" s="101">
        <v>8464.27650070709</v>
      </c>
      <c r="U22" s="66"/>
      <c r="V22" s="66"/>
      <c r="W22" s="130"/>
      <c r="X22" s="121">
        <f t="shared" si="0"/>
        <v>1</v>
      </c>
      <c r="Y22" s="122">
        <f t="shared" si="1"/>
        <v>1</v>
      </c>
      <c r="Z22" s="122">
        <f t="shared" si="2"/>
        <v>0</v>
      </c>
      <c r="AA22" s="122">
        <f t="shared" si="3"/>
        <v>0</v>
      </c>
      <c r="AB22" s="131" t="str">
        <f t="shared" si="4"/>
        <v>SRSA</v>
      </c>
      <c r="AC22" s="121">
        <f t="shared" si="5"/>
        <v>1</v>
      </c>
      <c r="AD22" s="122">
        <f t="shared" si="6"/>
        <v>1</v>
      </c>
      <c r="AE22" s="122" t="str">
        <f t="shared" si="7"/>
        <v>Initial</v>
      </c>
      <c r="AF22" s="131" t="str">
        <f t="shared" si="8"/>
        <v>-</v>
      </c>
      <c r="AG22" s="121" t="str">
        <f t="shared" si="9"/>
        <v>SRSA</v>
      </c>
      <c r="AH22" s="132" t="s">
        <v>49</v>
      </c>
      <c r="AI22" s="133" t="s">
        <v>81</v>
      </c>
      <c r="AJ22" s="3" t="s">
        <v>197</v>
      </c>
    </row>
    <row r="23" spans="1:36" s="3" customFormat="1" ht="12.75" customHeight="1">
      <c r="A23" s="119" t="s">
        <v>204</v>
      </c>
      <c r="B23" s="120" t="s">
        <v>205</v>
      </c>
      <c r="C23" s="121" t="s">
        <v>206</v>
      </c>
      <c r="D23" s="122" t="s">
        <v>207</v>
      </c>
      <c r="E23" s="122" t="s">
        <v>208</v>
      </c>
      <c r="F23" s="120" t="s">
        <v>44</v>
      </c>
      <c r="G23" s="123" t="s">
        <v>209</v>
      </c>
      <c r="H23" s="124" t="s">
        <v>210</v>
      </c>
      <c r="I23" s="125">
        <v>5414452131</v>
      </c>
      <c r="J23" s="126" t="s">
        <v>47</v>
      </c>
      <c r="K23" s="127" t="s">
        <v>48</v>
      </c>
      <c r="L23" s="77" t="s">
        <v>1368</v>
      </c>
      <c r="M23" s="73">
        <v>196.5279259443913</v>
      </c>
      <c r="N23" s="64" t="s">
        <v>1368</v>
      </c>
      <c r="O23" s="128">
        <v>34.6405</v>
      </c>
      <c r="P23" s="127" t="s">
        <v>48</v>
      </c>
      <c r="Q23" s="65"/>
      <c r="R23" s="64"/>
      <c r="S23" s="129" t="s">
        <v>48</v>
      </c>
      <c r="T23" s="101">
        <v>6989.455522597501</v>
      </c>
      <c r="U23" s="66"/>
      <c r="V23" s="66"/>
      <c r="W23" s="130"/>
      <c r="X23" s="121">
        <f t="shared" si="0"/>
        <v>1</v>
      </c>
      <c r="Y23" s="122">
        <f t="shared" si="1"/>
        <v>1</v>
      </c>
      <c r="Z23" s="122">
        <f t="shared" si="2"/>
        <v>0</v>
      </c>
      <c r="AA23" s="122">
        <f t="shared" si="3"/>
        <v>0</v>
      </c>
      <c r="AB23" s="131" t="str">
        <f t="shared" si="4"/>
        <v>SRSA</v>
      </c>
      <c r="AC23" s="121">
        <f t="shared" si="5"/>
        <v>1</v>
      </c>
      <c r="AD23" s="122">
        <f t="shared" si="6"/>
        <v>1</v>
      </c>
      <c r="AE23" s="122" t="str">
        <f t="shared" si="7"/>
        <v>Initial</v>
      </c>
      <c r="AF23" s="131" t="str">
        <f t="shared" si="8"/>
        <v>-</v>
      </c>
      <c r="AG23" s="121" t="str">
        <f t="shared" si="9"/>
        <v>SRSA</v>
      </c>
      <c r="AH23" s="132" t="s">
        <v>49</v>
      </c>
      <c r="AI23" s="133" t="s">
        <v>81</v>
      </c>
      <c r="AJ23" s="3" t="s">
        <v>204</v>
      </c>
    </row>
    <row r="24" spans="1:36" s="3" customFormat="1" ht="12.75" customHeight="1">
      <c r="A24" s="119" t="s">
        <v>235</v>
      </c>
      <c r="B24" s="120" t="s">
        <v>236</v>
      </c>
      <c r="C24" s="121" t="s">
        <v>237</v>
      </c>
      <c r="D24" s="122" t="s">
        <v>238</v>
      </c>
      <c r="E24" s="122" t="s">
        <v>239</v>
      </c>
      <c r="F24" s="120" t="s">
        <v>44</v>
      </c>
      <c r="G24" s="123" t="s">
        <v>240</v>
      </c>
      <c r="H24" s="124" t="s">
        <v>241</v>
      </c>
      <c r="I24" s="125">
        <v>5412472003</v>
      </c>
      <c r="J24" s="126" t="s">
        <v>47</v>
      </c>
      <c r="K24" s="127" t="s">
        <v>48</v>
      </c>
      <c r="L24" s="77" t="s">
        <v>1368</v>
      </c>
      <c r="M24" s="73">
        <v>443.21033244342004</v>
      </c>
      <c r="N24" s="64" t="s">
        <v>1368</v>
      </c>
      <c r="O24" s="128">
        <v>15.8845</v>
      </c>
      <c r="P24" s="127" t="s">
        <v>73</v>
      </c>
      <c r="Q24" s="65"/>
      <c r="R24" s="64"/>
      <c r="S24" s="129" t="s">
        <v>48</v>
      </c>
      <c r="T24" s="101">
        <v>27006.379867887852</v>
      </c>
      <c r="U24" s="66"/>
      <c r="V24" s="66"/>
      <c r="W24" s="130"/>
      <c r="X24" s="121">
        <f t="shared" si="0"/>
        <v>1</v>
      </c>
      <c r="Y24" s="122">
        <f t="shared" si="1"/>
        <v>1</v>
      </c>
      <c r="Z24" s="122">
        <f t="shared" si="2"/>
        <v>0</v>
      </c>
      <c r="AA24" s="122">
        <f t="shared" si="3"/>
        <v>0</v>
      </c>
      <c r="AB24" s="131" t="str">
        <f t="shared" si="4"/>
        <v>SRSA</v>
      </c>
      <c r="AC24" s="121">
        <f t="shared" si="5"/>
        <v>1</v>
      </c>
      <c r="AD24" s="122">
        <f t="shared" si="6"/>
        <v>0</v>
      </c>
      <c r="AE24" s="122">
        <f t="shared" si="7"/>
        <v>0</v>
      </c>
      <c r="AF24" s="131" t="str">
        <f t="shared" si="8"/>
        <v>-</v>
      </c>
      <c r="AG24" s="121">
        <f t="shared" si="9"/>
        <v>0</v>
      </c>
      <c r="AH24" s="132" t="s">
        <v>49</v>
      </c>
      <c r="AI24" s="133" t="s">
        <v>50</v>
      </c>
      <c r="AJ24" s="3" t="s">
        <v>235</v>
      </c>
    </row>
    <row r="25" spans="1:36" s="3" customFormat="1" ht="12.75" customHeight="1">
      <c r="A25" s="135" t="s">
        <v>242</v>
      </c>
      <c r="B25" s="136" t="s">
        <v>243</v>
      </c>
      <c r="C25" s="137" t="s">
        <v>1379</v>
      </c>
      <c r="D25" s="138" t="s">
        <v>245</v>
      </c>
      <c r="E25" s="138" t="s">
        <v>246</v>
      </c>
      <c r="F25" s="136" t="s">
        <v>44</v>
      </c>
      <c r="G25" s="139" t="s">
        <v>247</v>
      </c>
      <c r="H25" s="140" t="s">
        <v>248</v>
      </c>
      <c r="I25" s="141">
        <v>5413692813</v>
      </c>
      <c r="J25" s="142" t="s">
        <v>65</v>
      </c>
      <c r="K25" s="143" t="s">
        <v>48</v>
      </c>
      <c r="L25" s="144" t="s">
        <v>1368</v>
      </c>
      <c r="M25" s="145">
        <v>596.6279002926232</v>
      </c>
      <c r="N25" s="146" t="s">
        <v>1368</v>
      </c>
      <c r="O25" s="147">
        <v>16.9307</v>
      </c>
      <c r="P25" s="143" t="s">
        <v>73</v>
      </c>
      <c r="Q25" s="148"/>
      <c r="R25" s="146"/>
      <c r="S25" s="149" t="s">
        <v>48</v>
      </c>
      <c r="T25" s="150">
        <v>32698.43557912166</v>
      </c>
      <c r="U25" s="151"/>
      <c r="V25" s="151"/>
      <c r="W25" s="152"/>
      <c r="X25" s="137">
        <f t="shared" si="0"/>
        <v>1</v>
      </c>
      <c r="Y25" s="138">
        <f t="shared" si="1"/>
        <v>1</v>
      </c>
      <c r="Z25" s="138">
        <f t="shared" si="2"/>
        <v>0</v>
      </c>
      <c r="AA25" s="138">
        <f t="shared" si="3"/>
        <v>0</v>
      </c>
      <c r="AB25" s="153" t="str">
        <f t="shared" si="4"/>
        <v>SRSA</v>
      </c>
      <c r="AC25" s="137">
        <f t="shared" si="5"/>
        <v>1</v>
      </c>
      <c r="AD25" s="138">
        <f t="shared" si="6"/>
        <v>0</v>
      </c>
      <c r="AE25" s="138">
        <f t="shared" si="7"/>
        <v>0</v>
      </c>
      <c r="AF25" s="153" t="str">
        <f t="shared" si="8"/>
        <v>-</v>
      </c>
      <c r="AG25" s="137">
        <f t="shared" si="9"/>
        <v>0</v>
      </c>
      <c r="AH25" s="154" t="s">
        <v>49</v>
      </c>
      <c r="AI25" s="155" t="s">
        <v>50</v>
      </c>
      <c r="AJ25" s="134" t="e">
        <v>#N/A</v>
      </c>
    </row>
    <row r="26" spans="1:36" s="3" customFormat="1" ht="12.75" customHeight="1">
      <c r="A26" s="119" t="s">
        <v>271</v>
      </c>
      <c r="B26" s="120" t="s">
        <v>272</v>
      </c>
      <c r="C26" s="121" t="s">
        <v>273</v>
      </c>
      <c r="D26" s="122" t="s">
        <v>274</v>
      </c>
      <c r="E26" s="122" t="s">
        <v>275</v>
      </c>
      <c r="F26" s="120" t="s">
        <v>44</v>
      </c>
      <c r="G26" s="123" t="s">
        <v>276</v>
      </c>
      <c r="H26" s="124" t="s">
        <v>277</v>
      </c>
      <c r="I26" s="125">
        <v>5038243535</v>
      </c>
      <c r="J26" s="126" t="s">
        <v>65</v>
      </c>
      <c r="K26" s="127" t="s">
        <v>48</v>
      </c>
      <c r="L26" s="77" t="s">
        <v>1368</v>
      </c>
      <c r="M26" s="73">
        <v>591.9253068690399</v>
      </c>
      <c r="N26" s="64" t="s">
        <v>1368</v>
      </c>
      <c r="O26" s="128">
        <v>8.8742</v>
      </c>
      <c r="P26" s="127" t="s">
        <v>73</v>
      </c>
      <c r="Q26" s="65"/>
      <c r="R26" s="64"/>
      <c r="S26" s="129" t="s">
        <v>48</v>
      </c>
      <c r="T26" s="101">
        <v>26283.25138177931</v>
      </c>
      <c r="U26" s="66"/>
      <c r="V26" s="66"/>
      <c r="W26" s="130"/>
      <c r="X26" s="121">
        <f t="shared" si="0"/>
        <v>1</v>
      </c>
      <c r="Y26" s="122">
        <f t="shared" si="1"/>
        <v>1</v>
      </c>
      <c r="Z26" s="122">
        <f t="shared" si="2"/>
        <v>0</v>
      </c>
      <c r="AA26" s="122">
        <f t="shared" si="3"/>
        <v>0</v>
      </c>
      <c r="AB26" s="131" t="str">
        <f t="shared" si="4"/>
        <v>SRSA</v>
      </c>
      <c r="AC26" s="121">
        <f t="shared" si="5"/>
        <v>1</v>
      </c>
      <c r="AD26" s="122">
        <f t="shared" si="6"/>
        <v>0</v>
      </c>
      <c r="AE26" s="122">
        <f t="shared" si="7"/>
        <v>0</v>
      </c>
      <c r="AF26" s="131" t="str">
        <f t="shared" si="8"/>
        <v>-</v>
      </c>
      <c r="AG26" s="121">
        <f t="shared" si="9"/>
        <v>0</v>
      </c>
      <c r="AH26" s="132" t="s">
        <v>49</v>
      </c>
      <c r="AI26" s="133" t="s">
        <v>50</v>
      </c>
      <c r="AJ26" s="3" t="s">
        <v>271</v>
      </c>
    </row>
    <row r="27" spans="1:36" s="3" customFormat="1" ht="12.75" customHeight="1">
      <c r="A27" s="119" t="s">
        <v>280</v>
      </c>
      <c r="B27" s="120" t="s">
        <v>281</v>
      </c>
      <c r="C27" s="121" t="s">
        <v>282</v>
      </c>
      <c r="D27" s="122" t="s">
        <v>283</v>
      </c>
      <c r="E27" s="122" t="s">
        <v>284</v>
      </c>
      <c r="F27" s="120" t="s">
        <v>44</v>
      </c>
      <c r="G27" s="123" t="s">
        <v>285</v>
      </c>
      <c r="H27" s="124" t="s">
        <v>95</v>
      </c>
      <c r="I27" s="125">
        <v>5413842441</v>
      </c>
      <c r="J27" s="126" t="s">
        <v>47</v>
      </c>
      <c r="K27" s="127" t="s">
        <v>48</v>
      </c>
      <c r="L27" s="77" t="s">
        <v>1368</v>
      </c>
      <c r="M27" s="73">
        <v>119.12051948051945</v>
      </c>
      <c r="N27" s="64" t="s">
        <v>1369</v>
      </c>
      <c r="O27" s="128">
        <v>9.5588</v>
      </c>
      <c r="P27" s="127" t="s">
        <v>73</v>
      </c>
      <c r="Q27" s="65"/>
      <c r="R27" s="64"/>
      <c r="S27" s="129" t="s">
        <v>48</v>
      </c>
      <c r="T27" s="101">
        <v>7586.955951484404</v>
      </c>
      <c r="U27" s="66"/>
      <c r="V27" s="66"/>
      <c r="W27" s="130"/>
      <c r="X27" s="121">
        <f t="shared" si="0"/>
        <v>1</v>
      </c>
      <c r="Y27" s="122">
        <f t="shared" si="1"/>
        <v>1</v>
      </c>
      <c r="Z27" s="122">
        <f t="shared" si="2"/>
        <v>0</v>
      </c>
      <c r="AA27" s="122">
        <f t="shared" si="3"/>
        <v>0</v>
      </c>
      <c r="AB27" s="131" t="str">
        <f t="shared" si="4"/>
        <v>SRSA</v>
      </c>
      <c r="AC27" s="121">
        <f t="shared" si="5"/>
        <v>1</v>
      </c>
      <c r="AD27" s="122">
        <f t="shared" si="6"/>
        <v>0</v>
      </c>
      <c r="AE27" s="122">
        <f t="shared" si="7"/>
        <v>0</v>
      </c>
      <c r="AF27" s="131" t="str">
        <f t="shared" si="8"/>
        <v>-</v>
      </c>
      <c r="AG27" s="121">
        <f t="shared" si="9"/>
        <v>0</v>
      </c>
      <c r="AH27" s="132" t="s">
        <v>49</v>
      </c>
      <c r="AI27" s="133" t="s">
        <v>50</v>
      </c>
      <c r="AJ27" s="3" t="s">
        <v>280</v>
      </c>
    </row>
    <row r="28" spans="1:36" s="3" customFormat="1" ht="12.75" customHeight="1">
      <c r="A28" s="119" t="s">
        <v>313</v>
      </c>
      <c r="B28" s="120" t="s">
        <v>314</v>
      </c>
      <c r="C28" s="121" t="s">
        <v>315</v>
      </c>
      <c r="D28" s="122" t="s">
        <v>316</v>
      </c>
      <c r="E28" s="122" t="s">
        <v>317</v>
      </c>
      <c r="F28" s="120" t="s">
        <v>44</v>
      </c>
      <c r="G28" s="123" t="s">
        <v>318</v>
      </c>
      <c r="H28" s="124" t="s">
        <v>319</v>
      </c>
      <c r="I28" s="125">
        <v>5415684424</v>
      </c>
      <c r="J28" s="126" t="s">
        <v>47</v>
      </c>
      <c r="K28" s="127" t="s">
        <v>48</v>
      </c>
      <c r="L28" s="77" t="s">
        <v>1368</v>
      </c>
      <c r="M28" s="73">
        <v>247.9795162961856</v>
      </c>
      <c r="N28" s="64" t="s">
        <v>1368</v>
      </c>
      <c r="O28" s="128">
        <v>9.5563</v>
      </c>
      <c r="P28" s="127" t="s">
        <v>73</v>
      </c>
      <c r="Q28" s="65"/>
      <c r="R28" s="64"/>
      <c r="S28" s="129" t="s">
        <v>48</v>
      </c>
      <c r="T28" s="101">
        <v>6147.5217052006155</v>
      </c>
      <c r="U28" s="66"/>
      <c r="V28" s="66"/>
      <c r="W28" s="130"/>
      <c r="X28" s="121">
        <f t="shared" si="0"/>
        <v>1</v>
      </c>
      <c r="Y28" s="122">
        <f t="shared" si="1"/>
        <v>1</v>
      </c>
      <c r="Z28" s="122">
        <f t="shared" si="2"/>
        <v>0</v>
      </c>
      <c r="AA28" s="122">
        <f t="shared" si="3"/>
        <v>0</v>
      </c>
      <c r="AB28" s="131" t="str">
        <f t="shared" si="4"/>
        <v>SRSA</v>
      </c>
      <c r="AC28" s="121">
        <f t="shared" si="5"/>
        <v>1</v>
      </c>
      <c r="AD28" s="122">
        <f t="shared" si="6"/>
        <v>0</v>
      </c>
      <c r="AE28" s="122">
        <f t="shared" si="7"/>
        <v>0</v>
      </c>
      <c r="AF28" s="131" t="str">
        <f t="shared" si="8"/>
        <v>-</v>
      </c>
      <c r="AG28" s="121">
        <f t="shared" si="9"/>
        <v>0</v>
      </c>
      <c r="AH28" s="132" t="s">
        <v>49</v>
      </c>
      <c r="AI28" s="133" t="s">
        <v>81</v>
      </c>
      <c r="AJ28" s="3" t="s">
        <v>313</v>
      </c>
    </row>
    <row r="29" spans="1:36" s="3" customFormat="1" ht="12.75" customHeight="1">
      <c r="A29" s="119" t="s">
        <v>334</v>
      </c>
      <c r="B29" s="120" t="s">
        <v>335</v>
      </c>
      <c r="C29" s="121" t="s">
        <v>336</v>
      </c>
      <c r="D29" s="122" t="s">
        <v>337</v>
      </c>
      <c r="E29" s="122" t="s">
        <v>166</v>
      </c>
      <c r="F29" s="120" t="s">
        <v>44</v>
      </c>
      <c r="G29" s="123" t="s">
        <v>167</v>
      </c>
      <c r="H29" s="124" t="s">
        <v>338</v>
      </c>
      <c r="I29" s="125">
        <v>5419352100</v>
      </c>
      <c r="J29" s="126" t="s">
        <v>65</v>
      </c>
      <c r="K29" s="127" t="s">
        <v>48</v>
      </c>
      <c r="L29" s="77" t="s">
        <v>1368</v>
      </c>
      <c r="M29" s="73">
        <v>256.06058030587286</v>
      </c>
      <c r="N29" s="64" t="s">
        <v>1368</v>
      </c>
      <c r="O29" s="128">
        <v>19.9446</v>
      </c>
      <c r="P29" s="127" t="s">
        <v>73</v>
      </c>
      <c r="Q29" s="65"/>
      <c r="R29" s="64"/>
      <c r="S29" s="129" t="s">
        <v>48</v>
      </c>
      <c r="T29" s="101">
        <v>10311.772558658236</v>
      </c>
      <c r="U29" s="66"/>
      <c r="V29" s="66"/>
      <c r="W29" s="130"/>
      <c r="X29" s="121">
        <f t="shared" si="0"/>
        <v>1</v>
      </c>
      <c r="Y29" s="122">
        <f t="shared" si="1"/>
        <v>1</v>
      </c>
      <c r="Z29" s="122">
        <f t="shared" si="2"/>
        <v>0</v>
      </c>
      <c r="AA29" s="122">
        <f t="shared" si="3"/>
        <v>0</v>
      </c>
      <c r="AB29" s="131" t="str">
        <f t="shared" si="4"/>
        <v>SRSA</v>
      </c>
      <c r="AC29" s="121">
        <f t="shared" si="5"/>
        <v>1</v>
      </c>
      <c r="AD29" s="122">
        <f t="shared" si="6"/>
        <v>0</v>
      </c>
      <c r="AE29" s="122">
        <f t="shared" si="7"/>
        <v>0</v>
      </c>
      <c r="AF29" s="131" t="str">
        <f t="shared" si="8"/>
        <v>-</v>
      </c>
      <c r="AG29" s="121">
        <f t="shared" si="9"/>
        <v>0</v>
      </c>
      <c r="AH29" s="132" t="s">
        <v>49</v>
      </c>
      <c r="AI29" s="133" t="s">
        <v>50</v>
      </c>
      <c r="AJ29" s="3" t="s">
        <v>334</v>
      </c>
    </row>
    <row r="30" spans="1:36" s="3" customFormat="1" ht="12.75" customHeight="1">
      <c r="A30" s="119" t="s">
        <v>367</v>
      </c>
      <c r="B30" s="120" t="s">
        <v>368</v>
      </c>
      <c r="C30" s="121" t="s">
        <v>369</v>
      </c>
      <c r="D30" s="122" t="s">
        <v>370</v>
      </c>
      <c r="E30" s="122" t="s">
        <v>371</v>
      </c>
      <c r="F30" s="120" t="s">
        <v>44</v>
      </c>
      <c r="G30" s="123" t="s">
        <v>372</v>
      </c>
      <c r="H30" s="124" t="s">
        <v>373</v>
      </c>
      <c r="I30" s="125">
        <v>5419872412</v>
      </c>
      <c r="J30" s="126" t="s">
        <v>47</v>
      </c>
      <c r="K30" s="127" t="s">
        <v>48</v>
      </c>
      <c r="L30" s="77" t="s">
        <v>1368</v>
      </c>
      <c r="M30" s="73">
        <v>47.98428498168498</v>
      </c>
      <c r="N30" s="64" t="s">
        <v>1369</v>
      </c>
      <c r="O30" s="128">
        <v>36.9565</v>
      </c>
      <c r="P30" s="127" t="s">
        <v>48</v>
      </c>
      <c r="Q30" s="65"/>
      <c r="R30" s="64"/>
      <c r="S30" s="129" t="s">
        <v>48</v>
      </c>
      <c r="T30" s="101">
        <v>4897.546520705795</v>
      </c>
      <c r="U30" s="66"/>
      <c r="V30" s="66"/>
      <c r="W30" s="130"/>
      <c r="X30" s="121">
        <f t="shared" si="0"/>
        <v>1</v>
      </c>
      <c r="Y30" s="122">
        <f t="shared" si="1"/>
        <v>1</v>
      </c>
      <c r="Z30" s="122">
        <f t="shared" si="2"/>
        <v>0</v>
      </c>
      <c r="AA30" s="122">
        <f t="shared" si="3"/>
        <v>0</v>
      </c>
      <c r="AB30" s="131" t="str">
        <f t="shared" si="4"/>
        <v>SRSA</v>
      </c>
      <c r="AC30" s="121">
        <f t="shared" si="5"/>
        <v>1</v>
      </c>
      <c r="AD30" s="122">
        <f t="shared" si="6"/>
        <v>1</v>
      </c>
      <c r="AE30" s="122" t="str">
        <f t="shared" si="7"/>
        <v>Initial</v>
      </c>
      <c r="AF30" s="131" t="str">
        <f t="shared" si="8"/>
        <v>-</v>
      </c>
      <c r="AG30" s="121" t="str">
        <f t="shared" si="9"/>
        <v>SRSA</v>
      </c>
      <c r="AH30" s="132" t="s">
        <v>49</v>
      </c>
      <c r="AI30" s="133" t="s">
        <v>50</v>
      </c>
      <c r="AJ30" s="3" t="s">
        <v>367</v>
      </c>
    </row>
    <row r="31" spans="1:36" s="3" customFormat="1" ht="12.75" customHeight="1">
      <c r="A31" s="119" t="s">
        <v>374</v>
      </c>
      <c r="B31" s="120" t="s">
        <v>375</v>
      </c>
      <c r="C31" s="121" t="s">
        <v>376</v>
      </c>
      <c r="D31" s="122" t="s">
        <v>377</v>
      </c>
      <c r="E31" s="122" t="s">
        <v>378</v>
      </c>
      <c r="F31" s="120" t="s">
        <v>44</v>
      </c>
      <c r="G31" s="123" t="s">
        <v>379</v>
      </c>
      <c r="H31" s="124" t="s">
        <v>380</v>
      </c>
      <c r="I31" s="125">
        <v>5414932464</v>
      </c>
      <c r="J31" s="126" t="s">
        <v>47</v>
      </c>
      <c r="K31" s="127" t="s">
        <v>48</v>
      </c>
      <c r="L31" s="77" t="s">
        <v>1368</v>
      </c>
      <c r="M31" s="73">
        <v>10.429054054054054</v>
      </c>
      <c r="N31" s="64" t="s">
        <v>1369</v>
      </c>
      <c r="O31" s="128">
        <v>33.3333</v>
      </c>
      <c r="P31" s="127" t="s">
        <v>48</v>
      </c>
      <c r="Q31" s="65"/>
      <c r="R31" s="64"/>
      <c r="S31" s="129" t="s">
        <v>48</v>
      </c>
      <c r="T31" s="101">
        <v>1190.333708308061</v>
      </c>
      <c r="U31" s="66"/>
      <c r="V31" s="66"/>
      <c r="W31" s="130"/>
      <c r="X31" s="121">
        <f t="shared" si="0"/>
        <v>1</v>
      </c>
      <c r="Y31" s="122">
        <f t="shared" si="1"/>
        <v>1</v>
      </c>
      <c r="Z31" s="122">
        <f t="shared" si="2"/>
        <v>0</v>
      </c>
      <c r="AA31" s="122">
        <f t="shared" si="3"/>
        <v>0</v>
      </c>
      <c r="AB31" s="131" t="str">
        <f t="shared" si="4"/>
        <v>SRSA</v>
      </c>
      <c r="AC31" s="121">
        <f t="shared" si="5"/>
        <v>1</v>
      </c>
      <c r="AD31" s="122">
        <f t="shared" si="6"/>
        <v>1</v>
      </c>
      <c r="AE31" s="122" t="str">
        <f t="shared" si="7"/>
        <v>Initial</v>
      </c>
      <c r="AF31" s="131" t="str">
        <f t="shared" si="8"/>
        <v>-</v>
      </c>
      <c r="AG31" s="121" t="str">
        <f t="shared" si="9"/>
        <v>SRSA</v>
      </c>
      <c r="AH31" s="132" t="s">
        <v>49</v>
      </c>
      <c r="AI31" s="133" t="s">
        <v>50</v>
      </c>
      <c r="AJ31" s="3" t="s">
        <v>374</v>
      </c>
    </row>
    <row r="32" spans="1:36" s="3" customFormat="1" ht="12.75" customHeight="1">
      <c r="A32" s="119" t="s">
        <v>381</v>
      </c>
      <c r="B32" s="120" t="s">
        <v>382</v>
      </c>
      <c r="C32" s="121" t="s">
        <v>383</v>
      </c>
      <c r="D32" s="122" t="s">
        <v>384</v>
      </c>
      <c r="E32" s="122" t="s">
        <v>385</v>
      </c>
      <c r="F32" s="120" t="s">
        <v>44</v>
      </c>
      <c r="G32" s="123" t="s">
        <v>386</v>
      </c>
      <c r="H32" s="124" t="s">
        <v>387</v>
      </c>
      <c r="I32" s="125">
        <v>5414932400</v>
      </c>
      <c r="J32" s="126" t="s">
        <v>47</v>
      </c>
      <c r="K32" s="127" t="s">
        <v>48</v>
      </c>
      <c r="L32" s="77" t="s">
        <v>1368</v>
      </c>
      <c r="M32" s="73">
        <v>1.773593208055081</v>
      </c>
      <c r="N32" s="64" t="s">
        <v>1369</v>
      </c>
      <c r="O32" s="128">
        <v>33.3333</v>
      </c>
      <c r="P32" s="127" t="s">
        <v>48</v>
      </c>
      <c r="Q32" s="65"/>
      <c r="R32" s="64"/>
      <c r="S32" s="129" t="s">
        <v>48</v>
      </c>
      <c r="T32" s="101">
        <v>659.0635881816122</v>
      </c>
      <c r="U32" s="66"/>
      <c r="V32" s="66"/>
      <c r="W32" s="130"/>
      <c r="X32" s="121">
        <f t="shared" si="0"/>
        <v>1</v>
      </c>
      <c r="Y32" s="122">
        <f t="shared" si="1"/>
        <v>1</v>
      </c>
      <c r="Z32" s="122">
        <f t="shared" si="2"/>
        <v>0</v>
      </c>
      <c r="AA32" s="122">
        <f t="shared" si="3"/>
        <v>0</v>
      </c>
      <c r="AB32" s="131" t="str">
        <f t="shared" si="4"/>
        <v>SRSA</v>
      </c>
      <c r="AC32" s="121">
        <f t="shared" si="5"/>
        <v>1</v>
      </c>
      <c r="AD32" s="122">
        <f t="shared" si="6"/>
        <v>1</v>
      </c>
      <c r="AE32" s="122" t="str">
        <f t="shared" si="7"/>
        <v>Initial</v>
      </c>
      <c r="AF32" s="131" t="str">
        <f t="shared" si="8"/>
        <v>-</v>
      </c>
      <c r="AG32" s="121" t="str">
        <f t="shared" si="9"/>
        <v>SRSA</v>
      </c>
      <c r="AH32" s="132" t="s">
        <v>49</v>
      </c>
      <c r="AI32" s="133" t="s">
        <v>50</v>
      </c>
      <c r="AJ32" s="3" t="s">
        <v>381</v>
      </c>
    </row>
    <row r="33" spans="1:36" s="3" customFormat="1" ht="12.75" customHeight="1">
      <c r="A33" s="119" t="s">
        <v>388</v>
      </c>
      <c r="B33" s="120" t="s">
        <v>389</v>
      </c>
      <c r="C33" s="121" t="s">
        <v>390</v>
      </c>
      <c r="D33" s="122" t="s">
        <v>85</v>
      </c>
      <c r="E33" s="122" t="s">
        <v>391</v>
      </c>
      <c r="F33" s="120" t="s">
        <v>44</v>
      </c>
      <c r="G33" s="123" t="s">
        <v>392</v>
      </c>
      <c r="H33" s="124" t="s">
        <v>88</v>
      </c>
      <c r="I33" s="125">
        <v>5418253296</v>
      </c>
      <c r="J33" s="126" t="s">
        <v>47</v>
      </c>
      <c r="K33" s="127" t="s">
        <v>48</v>
      </c>
      <c r="L33" s="77" t="s">
        <v>1368</v>
      </c>
      <c r="M33" s="73">
        <v>154.17744292237447</v>
      </c>
      <c r="N33" s="64" t="s">
        <v>1368</v>
      </c>
      <c r="O33" s="128">
        <v>23.0769</v>
      </c>
      <c r="P33" s="127" t="s">
        <v>48</v>
      </c>
      <c r="Q33" s="65"/>
      <c r="R33" s="64"/>
      <c r="S33" s="129" t="s">
        <v>48</v>
      </c>
      <c r="T33" s="101">
        <v>16482.096685707336</v>
      </c>
      <c r="U33" s="66"/>
      <c r="V33" s="66"/>
      <c r="W33" s="130"/>
      <c r="X33" s="121">
        <f t="shared" si="0"/>
        <v>1</v>
      </c>
      <c r="Y33" s="122">
        <f t="shared" si="1"/>
        <v>1</v>
      </c>
      <c r="Z33" s="122">
        <f t="shared" si="2"/>
        <v>0</v>
      </c>
      <c r="AA33" s="122">
        <f t="shared" si="3"/>
        <v>0</v>
      </c>
      <c r="AB33" s="131" t="str">
        <f t="shared" si="4"/>
        <v>SRSA</v>
      </c>
      <c r="AC33" s="121">
        <f t="shared" si="5"/>
        <v>1</v>
      </c>
      <c r="AD33" s="122">
        <f t="shared" si="6"/>
        <v>1</v>
      </c>
      <c r="AE33" s="122" t="str">
        <f t="shared" si="7"/>
        <v>Initial</v>
      </c>
      <c r="AF33" s="131" t="str">
        <f t="shared" si="8"/>
        <v>-</v>
      </c>
      <c r="AG33" s="121" t="str">
        <f t="shared" si="9"/>
        <v>SRSA</v>
      </c>
      <c r="AH33" s="132" t="s">
        <v>49</v>
      </c>
      <c r="AI33" s="133" t="s">
        <v>50</v>
      </c>
      <c r="AJ33" s="3" t="s">
        <v>388</v>
      </c>
    </row>
    <row r="34" spans="1:36" s="3" customFormat="1" ht="12.75" customHeight="1">
      <c r="A34" s="119" t="s">
        <v>400</v>
      </c>
      <c r="B34" s="120" t="s">
        <v>401</v>
      </c>
      <c r="C34" s="121" t="s">
        <v>402</v>
      </c>
      <c r="D34" s="122" t="s">
        <v>403</v>
      </c>
      <c r="E34" s="122" t="s">
        <v>404</v>
      </c>
      <c r="F34" s="120" t="s">
        <v>44</v>
      </c>
      <c r="G34" s="123" t="s">
        <v>405</v>
      </c>
      <c r="H34" s="124" t="s">
        <v>406</v>
      </c>
      <c r="I34" s="125">
        <v>5414932367</v>
      </c>
      <c r="J34" s="126" t="s">
        <v>47</v>
      </c>
      <c r="K34" s="127" t="s">
        <v>48</v>
      </c>
      <c r="L34" s="77" t="s">
        <v>1368</v>
      </c>
      <c r="M34" s="73">
        <v>4.957142857142857</v>
      </c>
      <c r="N34" s="64" t="s">
        <v>1369</v>
      </c>
      <c r="O34" s="128">
        <v>20</v>
      </c>
      <c r="P34" s="127" t="s">
        <v>48</v>
      </c>
      <c r="Q34" s="65"/>
      <c r="R34" s="64"/>
      <c r="S34" s="129" t="s">
        <v>48</v>
      </c>
      <c r="T34" s="101">
        <v>3259.3715532215465</v>
      </c>
      <c r="U34" s="66"/>
      <c r="V34" s="66"/>
      <c r="W34" s="130"/>
      <c r="X34" s="121">
        <f t="shared" si="0"/>
        <v>1</v>
      </c>
      <c r="Y34" s="122">
        <f t="shared" si="1"/>
        <v>1</v>
      </c>
      <c r="Z34" s="122">
        <f t="shared" si="2"/>
        <v>0</v>
      </c>
      <c r="AA34" s="122">
        <f t="shared" si="3"/>
        <v>0</v>
      </c>
      <c r="AB34" s="131" t="str">
        <f t="shared" si="4"/>
        <v>SRSA</v>
      </c>
      <c r="AC34" s="121">
        <f t="shared" si="5"/>
        <v>1</v>
      </c>
      <c r="AD34" s="122">
        <f t="shared" si="6"/>
        <v>1</v>
      </c>
      <c r="AE34" s="122" t="str">
        <f t="shared" si="7"/>
        <v>Initial</v>
      </c>
      <c r="AF34" s="131" t="str">
        <f t="shared" si="8"/>
        <v>-</v>
      </c>
      <c r="AG34" s="121" t="str">
        <f t="shared" si="9"/>
        <v>SRSA</v>
      </c>
      <c r="AH34" s="132" t="s">
        <v>49</v>
      </c>
      <c r="AI34" s="133" t="s">
        <v>50</v>
      </c>
      <c r="AJ34" s="3" t="s">
        <v>400</v>
      </c>
    </row>
    <row r="35" spans="1:36" s="3" customFormat="1" ht="12.75" customHeight="1">
      <c r="A35" s="119" t="s">
        <v>407</v>
      </c>
      <c r="B35" s="120" t="s">
        <v>408</v>
      </c>
      <c r="C35" s="121" t="s">
        <v>409</v>
      </c>
      <c r="D35" s="122" t="s">
        <v>410</v>
      </c>
      <c r="E35" s="122" t="s">
        <v>411</v>
      </c>
      <c r="F35" s="120" t="s">
        <v>44</v>
      </c>
      <c r="G35" s="123" t="s">
        <v>412</v>
      </c>
      <c r="H35" s="124" t="s">
        <v>413</v>
      </c>
      <c r="I35" s="125">
        <v>5414672509</v>
      </c>
      <c r="J35" s="126" t="s">
        <v>47</v>
      </c>
      <c r="K35" s="127" t="s">
        <v>48</v>
      </c>
      <c r="L35" s="77" t="s">
        <v>1368</v>
      </c>
      <c r="M35" s="73">
        <v>263.17283950617275</v>
      </c>
      <c r="N35" s="64" t="s">
        <v>1368</v>
      </c>
      <c r="O35" s="128">
        <v>21.0702</v>
      </c>
      <c r="P35" s="127" t="s">
        <v>48</v>
      </c>
      <c r="Q35" s="65"/>
      <c r="R35" s="64"/>
      <c r="S35" s="129" t="s">
        <v>48</v>
      </c>
      <c r="T35" s="101">
        <v>4892.359611479706</v>
      </c>
      <c r="U35" s="66"/>
      <c r="V35" s="66"/>
      <c r="W35" s="130"/>
      <c r="X35" s="121">
        <f t="shared" si="0"/>
        <v>1</v>
      </c>
      <c r="Y35" s="122">
        <f t="shared" si="1"/>
        <v>1</v>
      </c>
      <c r="Z35" s="122">
        <f t="shared" si="2"/>
        <v>0</v>
      </c>
      <c r="AA35" s="122">
        <f t="shared" si="3"/>
        <v>0</v>
      </c>
      <c r="AB35" s="131" t="str">
        <f t="shared" si="4"/>
        <v>SRSA</v>
      </c>
      <c r="AC35" s="121">
        <f t="shared" si="5"/>
        <v>1</v>
      </c>
      <c r="AD35" s="122">
        <f t="shared" si="6"/>
        <v>1</v>
      </c>
      <c r="AE35" s="122" t="str">
        <f t="shared" si="7"/>
        <v>Initial</v>
      </c>
      <c r="AF35" s="131" t="str">
        <f t="shared" si="8"/>
        <v>-</v>
      </c>
      <c r="AG35" s="121" t="str">
        <f t="shared" si="9"/>
        <v>SRSA</v>
      </c>
      <c r="AH35" s="132" t="s">
        <v>49</v>
      </c>
      <c r="AI35" s="133" t="s">
        <v>50</v>
      </c>
      <c r="AJ35" s="3" t="s">
        <v>407</v>
      </c>
    </row>
    <row r="36" spans="1:36" s="3" customFormat="1" ht="12.75" customHeight="1">
      <c r="A36" s="119" t="s">
        <v>421</v>
      </c>
      <c r="B36" s="120" t="s">
        <v>422</v>
      </c>
      <c r="C36" s="121" t="s">
        <v>423</v>
      </c>
      <c r="D36" s="122" t="s">
        <v>424</v>
      </c>
      <c r="E36" s="122" t="s">
        <v>425</v>
      </c>
      <c r="F36" s="120" t="s">
        <v>44</v>
      </c>
      <c r="G36" s="123" t="s">
        <v>426</v>
      </c>
      <c r="H36" s="124" t="s">
        <v>427</v>
      </c>
      <c r="I36" s="125">
        <v>5413768436</v>
      </c>
      <c r="J36" s="126" t="s">
        <v>47</v>
      </c>
      <c r="K36" s="127" t="s">
        <v>48</v>
      </c>
      <c r="L36" s="77" t="s">
        <v>1368</v>
      </c>
      <c r="M36" s="73">
        <v>231.91637591913695</v>
      </c>
      <c r="N36" s="64" t="s">
        <v>1368</v>
      </c>
      <c r="O36" s="128">
        <v>32.7189</v>
      </c>
      <c r="P36" s="127" t="s">
        <v>48</v>
      </c>
      <c r="Q36" s="65"/>
      <c r="R36" s="64"/>
      <c r="S36" s="129" t="s">
        <v>48</v>
      </c>
      <c r="T36" s="101">
        <v>8561.114658988816</v>
      </c>
      <c r="U36" s="66"/>
      <c r="V36" s="66"/>
      <c r="W36" s="130"/>
      <c r="X36" s="121">
        <f t="shared" si="0"/>
        <v>1</v>
      </c>
      <c r="Y36" s="122">
        <f t="shared" si="1"/>
        <v>1</v>
      </c>
      <c r="Z36" s="122">
        <f t="shared" si="2"/>
        <v>0</v>
      </c>
      <c r="AA36" s="122">
        <f t="shared" si="3"/>
        <v>0</v>
      </c>
      <c r="AB36" s="131" t="str">
        <f t="shared" si="4"/>
        <v>SRSA</v>
      </c>
      <c r="AC36" s="121">
        <f t="shared" si="5"/>
        <v>1</v>
      </c>
      <c r="AD36" s="122">
        <f t="shared" si="6"/>
        <v>1</v>
      </c>
      <c r="AE36" s="122" t="str">
        <f t="shared" si="7"/>
        <v>Initial</v>
      </c>
      <c r="AF36" s="131" t="str">
        <f t="shared" si="8"/>
        <v>-</v>
      </c>
      <c r="AG36" s="121" t="str">
        <f t="shared" si="9"/>
        <v>SRSA</v>
      </c>
      <c r="AH36" s="132" t="s">
        <v>49</v>
      </c>
      <c r="AI36" s="133" t="s">
        <v>50</v>
      </c>
      <c r="AJ36" s="3" t="s">
        <v>421</v>
      </c>
    </row>
    <row r="37" spans="1:36" s="3" customFormat="1" ht="12.75" customHeight="1">
      <c r="A37" s="119" t="s">
        <v>428</v>
      </c>
      <c r="B37" s="120" t="s">
        <v>429</v>
      </c>
      <c r="C37" s="121" t="s">
        <v>430</v>
      </c>
      <c r="D37" s="122" t="s">
        <v>316</v>
      </c>
      <c r="E37" s="122" t="s">
        <v>431</v>
      </c>
      <c r="F37" s="120" t="s">
        <v>44</v>
      </c>
      <c r="G37" s="123" t="s">
        <v>432</v>
      </c>
      <c r="H37" s="124" t="s">
        <v>319</v>
      </c>
      <c r="I37" s="125">
        <v>5414371211</v>
      </c>
      <c r="J37" s="126" t="s">
        <v>47</v>
      </c>
      <c r="K37" s="127" t="s">
        <v>48</v>
      </c>
      <c r="L37" s="77" t="s">
        <v>1368</v>
      </c>
      <c r="M37" s="73">
        <v>346.5823925868727</v>
      </c>
      <c r="N37" s="64" t="s">
        <v>1368</v>
      </c>
      <c r="O37" s="128">
        <v>18.0328</v>
      </c>
      <c r="P37" s="127" t="s">
        <v>73</v>
      </c>
      <c r="Q37" s="65"/>
      <c r="R37" s="64"/>
      <c r="S37" s="129" t="s">
        <v>48</v>
      </c>
      <c r="T37" s="101">
        <v>21507.63593914624</v>
      </c>
      <c r="U37" s="66"/>
      <c r="V37" s="66"/>
      <c r="W37" s="130"/>
      <c r="X37" s="121">
        <f t="shared" si="0"/>
        <v>1</v>
      </c>
      <c r="Y37" s="122">
        <f t="shared" si="1"/>
        <v>1</v>
      </c>
      <c r="Z37" s="122">
        <f t="shared" si="2"/>
        <v>0</v>
      </c>
      <c r="AA37" s="122">
        <f t="shared" si="3"/>
        <v>0</v>
      </c>
      <c r="AB37" s="131" t="str">
        <f t="shared" si="4"/>
        <v>SRSA</v>
      </c>
      <c r="AC37" s="121">
        <f t="shared" si="5"/>
        <v>1</v>
      </c>
      <c r="AD37" s="122">
        <f t="shared" si="6"/>
        <v>0</v>
      </c>
      <c r="AE37" s="122">
        <f t="shared" si="7"/>
        <v>0</v>
      </c>
      <c r="AF37" s="131" t="str">
        <f t="shared" si="8"/>
        <v>-</v>
      </c>
      <c r="AG37" s="121">
        <f t="shared" si="9"/>
        <v>0</v>
      </c>
      <c r="AH37" s="132" t="s">
        <v>49</v>
      </c>
      <c r="AI37" s="133" t="s">
        <v>50</v>
      </c>
      <c r="AJ37" s="3" t="s">
        <v>428</v>
      </c>
    </row>
    <row r="38" spans="1:36" s="3" customFormat="1" ht="12.75" customHeight="1">
      <c r="A38" s="119" t="s">
        <v>433</v>
      </c>
      <c r="B38" s="120" t="s">
        <v>434</v>
      </c>
      <c r="C38" s="121" t="s">
        <v>435</v>
      </c>
      <c r="D38" s="122" t="s">
        <v>436</v>
      </c>
      <c r="E38" s="122" t="s">
        <v>437</v>
      </c>
      <c r="F38" s="120" t="s">
        <v>44</v>
      </c>
      <c r="G38" s="123" t="s">
        <v>438</v>
      </c>
      <c r="H38" s="124" t="s">
        <v>439</v>
      </c>
      <c r="I38" s="125">
        <v>5415842228</v>
      </c>
      <c r="J38" s="126" t="s">
        <v>47</v>
      </c>
      <c r="K38" s="127" t="s">
        <v>48</v>
      </c>
      <c r="L38" s="77" t="s">
        <v>1368</v>
      </c>
      <c r="M38" s="73">
        <v>387.5604911202599</v>
      </c>
      <c r="N38" s="64" t="s">
        <v>1368</v>
      </c>
      <c r="O38" s="128">
        <v>17.6829</v>
      </c>
      <c r="P38" s="127" t="s">
        <v>73</v>
      </c>
      <c r="Q38" s="65"/>
      <c r="R38" s="64"/>
      <c r="S38" s="129" t="s">
        <v>48</v>
      </c>
      <c r="T38" s="101">
        <v>8896.843785341684</v>
      </c>
      <c r="U38" s="66"/>
      <c r="V38" s="66"/>
      <c r="W38" s="130"/>
      <c r="X38" s="121">
        <f t="shared" si="0"/>
        <v>1</v>
      </c>
      <c r="Y38" s="122">
        <f t="shared" si="1"/>
        <v>1</v>
      </c>
      <c r="Z38" s="122">
        <f t="shared" si="2"/>
        <v>0</v>
      </c>
      <c r="AA38" s="122">
        <f t="shared" si="3"/>
        <v>0</v>
      </c>
      <c r="AB38" s="131" t="str">
        <f t="shared" si="4"/>
        <v>SRSA</v>
      </c>
      <c r="AC38" s="121">
        <f t="shared" si="5"/>
        <v>1</v>
      </c>
      <c r="AD38" s="122">
        <f t="shared" si="6"/>
        <v>0</v>
      </c>
      <c r="AE38" s="122">
        <f t="shared" si="7"/>
        <v>0</v>
      </c>
      <c r="AF38" s="131" t="str">
        <f t="shared" si="8"/>
        <v>-</v>
      </c>
      <c r="AG38" s="121">
        <f t="shared" si="9"/>
        <v>0</v>
      </c>
      <c r="AH38" s="132" t="s">
        <v>49</v>
      </c>
      <c r="AI38" s="133" t="s">
        <v>81</v>
      </c>
      <c r="AJ38" s="3" t="s">
        <v>433</v>
      </c>
    </row>
    <row r="39" spans="1:36" s="3" customFormat="1" ht="12.75" customHeight="1">
      <c r="A39" s="119" t="s">
        <v>440</v>
      </c>
      <c r="B39" s="120" t="s">
        <v>441</v>
      </c>
      <c r="C39" s="121" t="s">
        <v>442</v>
      </c>
      <c r="D39" s="122" t="s">
        <v>443</v>
      </c>
      <c r="E39" s="122" t="s">
        <v>444</v>
      </c>
      <c r="F39" s="120" t="s">
        <v>44</v>
      </c>
      <c r="G39" s="123" t="s">
        <v>445</v>
      </c>
      <c r="H39" s="124" t="s">
        <v>446</v>
      </c>
      <c r="I39" s="125">
        <v>5414263193</v>
      </c>
      <c r="J39" s="126" t="s">
        <v>47</v>
      </c>
      <c r="K39" s="127" t="s">
        <v>48</v>
      </c>
      <c r="L39" s="77" t="s">
        <v>1368</v>
      </c>
      <c r="M39" s="73">
        <v>354.0524395188529</v>
      </c>
      <c r="N39" s="64" t="s">
        <v>1369</v>
      </c>
      <c r="O39" s="128">
        <v>20.2934</v>
      </c>
      <c r="P39" s="127" t="s">
        <v>48</v>
      </c>
      <c r="Q39" s="65"/>
      <c r="R39" s="64"/>
      <c r="S39" s="129" t="s">
        <v>48</v>
      </c>
      <c r="T39" s="101">
        <v>15335.075178610463</v>
      </c>
      <c r="U39" s="66"/>
      <c r="V39" s="66"/>
      <c r="W39" s="130"/>
      <c r="X39" s="121">
        <f t="shared" si="0"/>
        <v>1</v>
      </c>
      <c r="Y39" s="122">
        <f t="shared" si="1"/>
        <v>1</v>
      </c>
      <c r="Z39" s="122">
        <f t="shared" si="2"/>
        <v>0</v>
      </c>
      <c r="AA39" s="122">
        <f t="shared" si="3"/>
        <v>0</v>
      </c>
      <c r="AB39" s="131" t="str">
        <f t="shared" si="4"/>
        <v>SRSA</v>
      </c>
      <c r="AC39" s="121">
        <f t="shared" si="5"/>
        <v>1</v>
      </c>
      <c r="AD39" s="122">
        <f t="shared" si="6"/>
        <v>1</v>
      </c>
      <c r="AE39" s="122" t="str">
        <f t="shared" si="7"/>
        <v>Initial</v>
      </c>
      <c r="AF39" s="131" t="str">
        <f t="shared" si="8"/>
        <v>-</v>
      </c>
      <c r="AG39" s="121" t="str">
        <f t="shared" si="9"/>
        <v>SRSA</v>
      </c>
      <c r="AH39" s="132" t="s">
        <v>49</v>
      </c>
      <c r="AI39" s="133" t="s">
        <v>50</v>
      </c>
      <c r="AJ39" s="3" t="s">
        <v>440</v>
      </c>
    </row>
    <row r="40" spans="1:36" s="3" customFormat="1" ht="12.75" customHeight="1">
      <c r="A40" s="119" t="s">
        <v>460</v>
      </c>
      <c r="B40" s="120" t="s">
        <v>461</v>
      </c>
      <c r="C40" s="121" t="s">
        <v>462</v>
      </c>
      <c r="D40" s="122" t="s">
        <v>463</v>
      </c>
      <c r="E40" s="122" t="s">
        <v>464</v>
      </c>
      <c r="F40" s="120" t="s">
        <v>44</v>
      </c>
      <c r="G40" s="123" t="s">
        <v>465</v>
      </c>
      <c r="H40" s="124" t="s">
        <v>466</v>
      </c>
      <c r="I40" s="125">
        <v>5037873521</v>
      </c>
      <c r="J40" s="126" t="s">
        <v>65</v>
      </c>
      <c r="K40" s="127" t="s">
        <v>48</v>
      </c>
      <c r="L40" s="77" t="s">
        <v>1368</v>
      </c>
      <c r="M40" s="73">
        <v>132.68236890435276</v>
      </c>
      <c r="N40" s="64" t="s">
        <v>1368</v>
      </c>
      <c r="O40" s="128">
        <v>21.8182</v>
      </c>
      <c r="P40" s="127" t="s">
        <v>48</v>
      </c>
      <c r="Q40" s="65"/>
      <c r="R40" s="64"/>
      <c r="S40" s="129" t="s">
        <v>48</v>
      </c>
      <c r="T40" s="101">
        <v>12550.703280063619</v>
      </c>
      <c r="U40" s="66"/>
      <c r="V40" s="66"/>
      <c r="W40" s="130"/>
      <c r="X40" s="121">
        <f t="shared" si="0"/>
        <v>1</v>
      </c>
      <c r="Y40" s="122">
        <f t="shared" si="1"/>
        <v>1</v>
      </c>
      <c r="Z40" s="122">
        <f t="shared" si="2"/>
        <v>0</v>
      </c>
      <c r="AA40" s="122">
        <f t="shared" si="3"/>
        <v>0</v>
      </c>
      <c r="AB40" s="131" t="str">
        <f t="shared" si="4"/>
        <v>SRSA</v>
      </c>
      <c r="AC40" s="121">
        <f t="shared" si="5"/>
        <v>1</v>
      </c>
      <c r="AD40" s="122">
        <f t="shared" si="6"/>
        <v>1</v>
      </c>
      <c r="AE40" s="122" t="str">
        <f t="shared" si="7"/>
        <v>Initial</v>
      </c>
      <c r="AF40" s="131" t="str">
        <f t="shared" si="8"/>
        <v>-</v>
      </c>
      <c r="AG40" s="121" t="str">
        <f t="shared" si="9"/>
        <v>SRSA</v>
      </c>
      <c r="AH40" s="132" t="s">
        <v>49</v>
      </c>
      <c r="AI40" s="133" t="s">
        <v>50</v>
      </c>
      <c r="AJ40" s="3" t="s">
        <v>460</v>
      </c>
    </row>
    <row r="41" spans="1:36" s="3" customFormat="1" ht="12.75" customHeight="1">
      <c r="A41" s="119" t="s">
        <v>480</v>
      </c>
      <c r="B41" s="120" t="s">
        <v>481</v>
      </c>
      <c r="C41" s="121" t="s">
        <v>482</v>
      </c>
      <c r="D41" s="122" t="s">
        <v>483</v>
      </c>
      <c r="E41" s="122" t="s">
        <v>484</v>
      </c>
      <c r="F41" s="120" t="s">
        <v>44</v>
      </c>
      <c r="G41" s="123" t="s">
        <v>485</v>
      </c>
      <c r="H41" s="124" t="s">
        <v>486</v>
      </c>
      <c r="I41" s="125">
        <v>5417634384</v>
      </c>
      <c r="J41" s="126" t="s">
        <v>47</v>
      </c>
      <c r="K41" s="127" t="s">
        <v>48</v>
      </c>
      <c r="L41" s="77" t="s">
        <v>1368</v>
      </c>
      <c r="M41" s="73">
        <v>250.1403070175438</v>
      </c>
      <c r="N41" s="64" t="s">
        <v>1369</v>
      </c>
      <c r="O41" s="128">
        <v>34.8837</v>
      </c>
      <c r="P41" s="127" t="s">
        <v>48</v>
      </c>
      <c r="Q41" s="65"/>
      <c r="R41" s="64"/>
      <c r="S41" s="129" t="s">
        <v>48</v>
      </c>
      <c r="T41" s="101">
        <v>5393.396140126754</v>
      </c>
      <c r="U41" s="66"/>
      <c r="V41" s="66"/>
      <c r="W41" s="130"/>
      <c r="X41" s="121">
        <f t="shared" si="0"/>
        <v>1</v>
      </c>
      <c r="Y41" s="122">
        <f t="shared" si="1"/>
        <v>1</v>
      </c>
      <c r="Z41" s="122">
        <f t="shared" si="2"/>
        <v>0</v>
      </c>
      <c r="AA41" s="122">
        <f t="shared" si="3"/>
        <v>0</v>
      </c>
      <c r="AB41" s="131" t="str">
        <f t="shared" si="4"/>
        <v>SRSA</v>
      </c>
      <c r="AC41" s="121">
        <f t="shared" si="5"/>
        <v>1</v>
      </c>
      <c r="AD41" s="122">
        <f t="shared" si="6"/>
        <v>1</v>
      </c>
      <c r="AE41" s="122" t="str">
        <f t="shared" si="7"/>
        <v>Initial</v>
      </c>
      <c r="AF41" s="131" t="str">
        <f t="shared" si="8"/>
        <v>-</v>
      </c>
      <c r="AG41" s="121" t="str">
        <f t="shared" si="9"/>
        <v>SRSA</v>
      </c>
      <c r="AH41" s="132" t="s">
        <v>49</v>
      </c>
      <c r="AI41" s="133" t="s">
        <v>81</v>
      </c>
      <c r="AJ41" s="3" t="s">
        <v>480</v>
      </c>
    </row>
    <row r="42" spans="1:36" s="3" customFormat="1" ht="12.75" customHeight="1">
      <c r="A42" s="119" t="s">
        <v>487</v>
      </c>
      <c r="B42" s="120" t="s">
        <v>488</v>
      </c>
      <c r="C42" s="121" t="s">
        <v>489</v>
      </c>
      <c r="D42" s="122" t="s">
        <v>490</v>
      </c>
      <c r="E42" s="122" t="s">
        <v>491</v>
      </c>
      <c r="F42" s="120" t="s">
        <v>44</v>
      </c>
      <c r="G42" s="123" t="s">
        <v>492</v>
      </c>
      <c r="H42" s="124" t="s">
        <v>493</v>
      </c>
      <c r="I42" s="125">
        <v>5414932404</v>
      </c>
      <c r="J42" s="126" t="s">
        <v>47</v>
      </c>
      <c r="K42" s="127" t="s">
        <v>48</v>
      </c>
      <c r="L42" s="77" t="s">
        <v>1368</v>
      </c>
      <c r="M42" s="73">
        <v>9.209574468085105</v>
      </c>
      <c r="N42" s="64" t="s">
        <v>1369</v>
      </c>
      <c r="O42" s="128">
        <v>23.0769</v>
      </c>
      <c r="P42" s="127" t="s">
        <v>48</v>
      </c>
      <c r="Q42" s="65"/>
      <c r="R42" s="64"/>
      <c r="S42" s="129" t="s">
        <v>48</v>
      </c>
      <c r="T42" s="101">
        <v>1054.0270701458137</v>
      </c>
      <c r="U42" s="66"/>
      <c r="V42" s="66"/>
      <c r="W42" s="130"/>
      <c r="X42" s="121">
        <f t="shared" si="0"/>
        <v>1</v>
      </c>
      <c r="Y42" s="122">
        <f t="shared" si="1"/>
        <v>1</v>
      </c>
      <c r="Z42" s="122">
        <f t="shared" si="2"/>
        <v>0</v>
      </c>
      <c r="AA42" s="122">
        <f t="shared" si="3"/>
        <v>0</v>
      </c>
      <c r="AB42" s="131" t="str">
        <f t="shared" si="4"/>
        <v>SRSA</v>
      </c>
      <c r="AC42" s="121">
        <f t="shared" si="5"/>
        <v>1</v>
      </c>
      <c r="AD42" s="122">
        <f t="shared" si="6"/>
        <v>1</v>
      </c>
      <c r="AE42" s="122" t="str">
        <f t="shared" si="7"/>
        <v>Initial</v>
      </c>
      <c r="AF42" s="131" t="str">
        <f t="shared" si="8"/>
        <v>-</v>
      </c>
      <c r="AG42" s="121" t="str">
        <f t="shared" si="9"/>
        <v>SRSA</v>
      </c>
      <c r="AH42" s="132" t="s">
        <v>49</v>
      </c>
      <c r="AI42" s="133" t="s">
        <v>50</v>
      </c>
      <c r="AJ42" s="3" t="s">
        <v>487</v>
      </c>
    </row>
    <row r="43" spans="1:36" s="3" customFormat="1" ht="12.75" customHeight="1">
      <c r="A43" s="119" t="s">
        <v>494</v>
      </c>
      <c r="B43" s="120" t="s">
        <v>495</v>
      </c>
      <c r="C43" s="121" t="s">
        <v>496</v>
      </c>
      <c r="D43" s="122" t="s">
        <v>497</v>
      </c>
      <c r="E43" s="122" t="s">
        <v>498</v>
      </c>
      <c r="F43" s="120" t="s">
        <v>44</v>
      </c>
      <c r="G43" s="123" t="s">
        <v>499</v>
      </c>
      <c r="H43" s="124" t="s">
        <v>95</v>
      </c>
      <c r="I43" s="125">
        <v>5039850210</v>
      </c>
      <c r="J43" s="126" t="s">
        <v>65</v>
      </c>
      <c r="K43" s="127" t="s">
        <v>48</v>
      </c>
      <c r="L43" s="77" t="s">
        <v>1368</v>
      </c>
      <c r="M43" s="73">
        <v>552.3974301432021</v>
      </c>
      <c r="N43" s="64" t="s">
        <v>1368</v>
      </c>
      <c r="O43" s="128">
        <v>15.5431</v>
      </c>
      <c r="P43" s="127" t="s">
        <v>73</v>
      </c>
      <c r="Q43" s="65"/>
      <c r="R43" s="64"/>
      <c r="S43" s="129" t="s">
        <v>48</v>
      </c>
      <c r="T43" s="101">
        <v>21896.918161594363</v>
      </c>
      <c r="U43" s="66"/>
      <c r="V43" s="66"/>
      <c r="W43" s="130"/>
      <c r="X43" s="121">
        <f aca="true" t="shared" si="10" ref="X43:X74">IF(OR(K43="YES",TRIM(L43)="YES"),1,0)</f>
        <v>1</v>
      </c>
      <c r="Y43" s="122">
        <f aca="true" t="shared" si="11" ref="Y43:Y74">IF(OR(AND(ISNUMBER(M43),AND(M43&gt;0,M43&lt;600)),AND(ISNUMBER(M43),AND(M43&gt;0,N43="YES"))),1,0)</f>
        <v>1</v>
      </c>
      <c r="Z43" s="122">
        <f aca="true" t="shared" si="12" ref="Z43:Z74">IF(AND(OR(K43="YES",TRIM(L43)="YES"),(X43=0)),"Trouble",0)</f>
        <v>0</v>
      </c>
      <c r="AA43" s="122">
        <f aca="true" t="shared" si="13" ref="AA43:AA74">IF(AND(OR(AND(ISNUMBER(M43),AND(M43&gt;0,M43&lt;600)),AND(ISNUMBER(M43),AND(M43&gt;0,N43="YES"))),(Y43=0)),"Trouble",0)</f>
        <v>0</v>
      </c>
      <c r="AB43" s="131" t="str">
        <f aca="true" t="shared" si="14" ref="AB43:AB74">IF(AND(X43=1,Y43=1),"SRSA","-")</f>
        <v>SRSA</v>
      </c>
      <c r="AC43" s="121">
        <f aca="true" t="shared" si="15" ref="AC43:AC74">IF(S43="YES",1,0)</f>
        <v>1</v>
      </c>
      <c r="AD43" s="122">
        <f aca="true" t="shared" si="16" ref="AD43:AD74">IF(OR(AND(ISNUMBER(Q43),Q43&gt;=20),(AND(ISNUMBER(Q43)=FALSE,AND(ISNUMBER(O43),O43&gt;=20)))),1,0)</f>
        <v>0</v>
      </c>
      <c r="AE43" s="122">
        <f aca="true" t="shared" si="17" ref="AE43:AE74">IF(AND(AC43=1,AD43=1),"Initial",0)</f>
        <v>0</v>
      </c>
      <c r="AF43" s="131" t="str">
        <f aca="true" t="shared" si="18" ref="AF43:AF74">IF(AND(AND(AE43="Initial",AG43=0),AND(ISNUMBER(M43),M43&gt;0)),"RLIS","-")</f>
        <v>-</v>
      </c>
      <c r="AG43" s="121">
        <f aca="true" t="shared" si="19" ref="AG43:AG74">IF(AND(AB43="SRSA",AE43="Initial"),"SRSA",0)</f>
        <v>0</v>
      </c>
      <c r="AH43" s="132" t="s">
        <v>49</v>
      </c>
      <c r="AI43" s="133" t="s">
        <v>50</v>
      </c>
      <c r="AJ43" s="3" t="s">
        <v>494</v>
      </c>
    </row>
    <row r="44" spans="1:36" s="3" customFormat="1" ht="12.75" customHeight="1">
      <c r="A44" s="119" t="s">
        <v>514</v>
      </c>
      <c r="B44" s="120" t="s">
        <v>515</v>
      </c>
      <c r="C44" s="121" t="s">
        <v>516</v>
      </c>
      <c r="D44" s="122" t="s">
        <v>517</v>
      </c>
      <c r="E44" s="122" t="s">
        <v>518</v>
      </c>
      <c r="F44" s="120" t="s">
        <v>44</v>
      </c>
      <c r="G44" s="123" t="s">
        <v>519</v>
      </c>
      <c r="H44" s="124" t="s">
        <v>520</v>
      </c>
      <c r="I44" s="125">
        <v>5418321760</v>
      </c>
      <c r="J44" s="126" t="s">
        <v>47</v>
      </c>
      <c r="K44" s="127" t="s">
        <v>48</v>
      </c>
      <c r="L44" s="77" t="s">
        <v>1368</v>
      </c>
      <c r="M44" s="73">
        <v>309.3923611111111</v>
      </c>
      <c r="N44" s="64" t="s">
        <v>1368</v>
      </c>
      <c r="O44" s="128">
        <v>30.7512</v>
      </c>
      <c r="P44" s="127" t="s">
        <v>48</v>
      </c>
      <c r="Q44" s="65"/>
      <c r="R44" s="64"/>
      <c r="S44" s="129" t="s">
        <v>48</v>
      </c>
      <c r="T44" s="101">
        <v>19525.25809607307</v>
      </c>
      <c r="U44" s="66"/>
      <c r="V44" s="66"/>
      <c r="W44" s="130"/>
      <c r="X44" s="121">
        <f t="shared" si="10"/>
        <v>1</v>
      </c>
      <c r="Y44" s="122">
        <f t="shared" si="11"/>
        <v>1</v>
      </c>
      <c r="Z44" s="122">
        <f t="shared" si="12"/>
        <v>0</v>
      </c>
      <c r="AA44" s="122">
        <f t="shared" si="13"/>
        <v>0</v>
      </c>
      <c r="AB44" s="131" t="str">
        <f t="shared" si="14"/>
        <v>SRSA</v>
      </c>
      <c r="AC44" s="121">
        <f t="shared" si="15"/>
        <v>1</v>
      </c>
      <c r="AD44" s="122">
        <f t="shared" si="16"/>
        <v>1</v>
      </c>
      <c r="AE44" s="122" t="str">
        <f t="shared" si="17"/>
        <v>Initial</v>
      </c>
      <c r="AF44" s="131" t="str">
        <f t="shared" si="18"/>
        <v>-</v>
      </c>
      <c r="AG44" s="121" t="str">
        <f t="shared" si="19"/>
        <v>SRSA</v>
      </c>
      <c r="AH44" s="132" t="s">
        <v>49</v>
      </c>
      <c r="AI44" s="133" t="s">
        <v>50</v>
      </c>
      <c r="AJ44" s="3" t="s">
        <v>514</v>
      </c>
    </row>
    <row r="45" spans="1:36" s="3" customFormat="1" ht="12.75" customHeight="1">
      <c r="A45" s="119" t="s">
        <v>556</v>
      </c>
      <c r="B45" s="120" t="s">
        <v>557</v>
      </c>
      <c r="C45" s="121" t="s">
        <v>558</v>
      </c>
      <c r="D45" s="122" t="s">
        <v>559</v>
      </c>
      <c r="E45" s="122" t="s">
        <v>560</v>
      </c>
      <c r="F45" s="120" t="s">
        <v>44</v>
      </c>
      <c r="G45" s="123" t="s">
        <v>561</v>
      </c>
      <c r="H45" s="124" t="s">
        <v>562</v>
      </c>
      <c r="I45" s="125">
        <v>5414932641</v>
      </c>
      <c r="J45" s="126" t="s">
        <v>47</v>
      </c>
      <c r="K45" s="127" t="s">
        <v>48</v>
      </c>
      <c r="L45" s="77" t="s">
        <v>1368</v>
      </c>
      <c r="M45" s="73">
        <v>50.32142857142856</v>
      </c>
      <c r="N45" s="64" t="s">
        <v>1369</v>
      </c>
      <c r="O45" s="128">
        <v>25</v>
      </c>
      <c r="P45" s="127" t="s">
        <v>48</v>
      </c>
      <c r="Q45" s="65"/>
      <c r="R45" s="64"/>
      <c r="S45" s="129" t="s">
        <v>48</v>
      </c>
      <c r="T45" s="101">
        <v>1383.3038453729275</v>
      </c>
      <c r="U45" s="66"/>
      <c r="V45" s="66"/>
      <c r="W45" s="130"/>
      <c r="X45" s="121">
        <f t="shared" si="10"/>
        <v>1</v>
      </c>
      <c r="Y45" s="122">
        <f t="shared" si="11"/>
        <v>1</v>
      </c>
      <c r="Z45" s="122">
        <f t="shared" si="12"/>
        <v>0</v>
      </c>
      <c r="AA45" s="122">
        <f t="shared" si="13"/>
        <v>0</v>
      </c>
      <c r="AB45" s="131" t="str">
        <f t="shared" si="14"/>
        <v>SRSA</v>
      </c>
      <c r="AC45" s="121">
        <f t="shared" si="15"/>
        <v>1</v>
      </c>
      <c r="AD45" s="122">
        <f t="shared" si="16"/>
        <v>1</v>
      </c>
      <c r="AE45" s="122" t="str">
        <f t="shared" si="17"/>
        <v>Initial</v>
      </c>
      <c r="AF45" s="131" t="str">
        <f t="shared" si="18"/>
        <v>-</v>
      </c>
      <c r="AG45" s="121" t="str">
        <f t="shared" si="19"/>
        <v>SRSA</v>
      </c>
      <c r="AH45" s="132" t="s">
        <v>49</v>
      </c>
      <c r="AI45" s="133" t="s">
        <v>50</v>
      </c>
      <c r="AJ45" s="3" t="s">
        <v>556</v>
      </c>
    </row>
    <row r="46" spans="1:36" s="3" customFormat="1" ht="12.75" customHeight="1">
      <c r="A46" s="119" t="s">
        <v>563</v>
      </c>
      <c r="B46" s="120" t="s">
        <v>564</v>
      </c>
      <c r="C46" s="121" t="s">
        <v>565</v>
      </c>
      <c r="D46" s="122" t="s">
        <v>559</v>
      </c>
      <c r="E46" s="122" t="s">
        <v>560</v>
      </c>
      <c r="F46" s="120" t="s">
        <v>44</v>
      </c>
      <c r="G46" s="123" t="s">
        <v>561</v>
      </c>
      <c r="H46" s="124" t="s">
        <v>562</v>
      </c>
      <c r="I46" s="125">
        <v>5414932641</v>
      </c>
      <c r="J46" s="126" t="s">
        <v>47</v>
      </c>
      <c r="K46" s="127" t="s">
        <v>48</v>
      </c>
      <c r="L46" s="77" t="s">
        <v>1368</v>
      </c>
      <c r="M46" s="73">
        <v>48.561869747899145</v>
      </c>
      <c r="N46" s="64" t="s">
        <v>1369</v>
      </c>
      <c r="O46" s="128">
        <v>28</v>
      </c>
      <c r="P46" s="127" t="s">
        <v>48</v>
      </c>
      <c r="Q46" s="65"/>
      <c r="R46" s="64"/>
      <c r="S46" s="129" t="s">
        <v>48</v>
      </c>
      <c r="T46" s="101">
        <v>1344.5089399849144</v>
      </c>
      <c r="U46" s="66"/>
      <c r="V46" s="66"/>
      <c r="W46" s="130"/>
      <c r="X46" s="121">
        <f t="shared" si="10"/>
        <v>1</v>
      </c>
      <c r="Y46" s="122">
        <f t="shared" si="11"/>
        <v>1</v>
      </c>
      <c r="Z46" s="122">
        <f t="shared" si="12"/>
        <v>0</v>
      </c>
      <c r="AA46" s="122">
        <f t="shared" si="13"/>
        <v>0</v>
      </c>
      <c r="AB46" s="131" t="str">
        <f t="shared" si="14"/>
        <v>SRSA</v>
      </c>
      <c r="AC46" s="121">
        <f t="shared" si="15"/>
        <v>1</v>
      </c>
      <c r="AD46" s="122">
        <f t="shared" si="16"/>
        <v>1</v>
      </c>
      <c r="AE46" s="122" t="str">
        <f t="shared" si="17"/>
        <v>Initial</v>
      </c>
      <c r="AF46" s="131" t="str">
        <f t="shared" si="18"/>
        <v>-</v>
      </c>
      <c r="AG46" s="121" t="str">
        <f t="shared" si="19"/>
        <v>SRSA</v>
      </c>
      <c r="AH46" s="132" t="s">
        <v>49</v>
      </c>
      <c r="AI46" s="133" t="s">
        <v>50</v>
      </c>
      <c r="AJ46" s="3" t="s">
        <v>563</v>
      </c>
    </row>
    <row r="47" spans="1:36" s="3" customFormat="1" ht="12.75" customHeight="1">
      <c r="A47" s="119" t="s">
        <v>566</v>
      </c>
      <c r="B47" s="120" t="s">
        <v>567</v>
      </c>
      <c r="C47" s="121" t="s">
        <v>568</v>
      </c>
      <c r="D47" s="122" t="s">
        <v>569</v>
      </c>
      <c r="E47" s="122" t="s">
        <v>570</v>
      </c>
      <c r="F47" s="120" t="s">
        <v>44</v>
      </c>
      <c r="G47" s="123" t="s">
        <v>571</v>
      </c>
      <c r="H47" s="124" t="s">
        <v>95</v>
      </c>
      <c r="I47" s="125">
        <v>5413582473</v>
      </c>
      <c r="J47" s="126" t="s">
        <v>47</v>
      </c>
      <c r="K47" s="127" t="s">
        <v>48</v>
      </c>
      <c r="L47" s="77" t="s">
        <v>1368</v>
      </c>
      <c r="M47" s="73">
        <v>91.88888888888887</v>
      </c>
      <c r="N47" s="64" t="s">
        <v>1368</v>
      </c>
      <c r="O47" s="128">
        <v>37.5</v>
      </c>
      <c r="P47" s="127" t="s">
        <v>48</v>
      </c>
      <c r="Q47" s="65"/>
      <c r="R47" s="64"/>
      <c r="S47" s="129" t="s">
        <v>48</v>
      </c>
      <c r="T47" s="101">
        <v>2828.573801319508</v>
      </c>
      <c r="U47" s="66"/>
      <c r="V47" s="66"/>
      <c r="W47" s="130"/>
      <c r="X47" s="121">
        <f t="shared" si="10"/>
        <v>1</v>
      </c>
      <c r="Y47" s="122">
        <f t="shared" si="11"/>
        <v>1</v>
      </c>
      <c r="Z47" s="122">
        <f t="shared" si="12"/>
        <v>0</v>
      </c>
      <c r="AA47" s="122">
        <f t="shared" si="13"/>
        <v>0</v>
      </c>
      <c r="AB47" s="131" t="str">
        <f t="shared" si="14"/>
        <v>SRSA</v>
      </c>
      <c r="AC47" s="121">
        <f t="shared" si="15"/>
        <v>1</v>
      </c>
      <c r="AD47" s="122">
        <f t="shared" si="16"/>
        <v>1</v>
      </c>
      <c r="AE47" s="122" t="str">
        <f t="shared" si="17"/>
        <v>Initial</v>
      </c>
      <c r="AF47" s="131" t="str">
        <f t="shared" si="18"/>
        <v>-</v>
      </c>
      <c r="AG47" s="121" t="str">
        <f t="shared" si="19"/>
        <v>SRSA</v>
      </c>
      <c r="AH47" s="132" t="s">
        <v>49</v>
      </c>
      <c r="AI47" s="133" t="s">
        <v>81</v>
      </c>
      <c r="AJ47" s="3" t="s">
        <v>566</v>
      </c>
    </row>
    <row r="48" spans="1:36" s="3" customFormat="1" ht="12.75" customHeight="1">
      <c r="A48" s="119" t="s">
        <v>579</v>
      </c>
      <c r="B48" s="120" t="s">
        <v>580</v>
      </c>
      <c r="C48" s="121" t="s">
        <v>581</v>
      </c>
      <c r="D48" s="122" t="s">
        <v>582</v>
      </c>
      <c r="E48" s="122" t="s">
        <v>583</v>
      </c>
      <c r="F48" s="120" t="s">
        <v>44</v>
      </c>
      <c r="G48" s="123" t="s">
        <v>584</v>
      </c>
      <c r="H48" s="124" t="s">
        <v>585</v>
      </c>
      <c r="I48" s="125">
        <v>5414572175</v>
      </c>
      <c r="J48" s="126" t="s">
        <v>47</v>
      </c>
      <c r="K48" s="127" t="s">
        <v>48</v>
      </c>
      <c r="L48" s="77" t="s">
        <v>1368</v>
      </c>
      <c r="M48" s="73">
        <v>167.40016171119854</v>
      </c>
      <c r="N48" s="64" t="s">
        <v>1368</v>
      </c>
      <c r="O48" s="128">
        <v>16.3462</v>
      </c>
      <c r="P48" s="127" t="s">
        <v>73</v>
      </c>
      <c r="Q48" s="65"/>
      <c r="R48" s="64"/>
      <c r="S48" s="129" t="s">
        <v>48</v>
      </c>
      <c r="T48" s="101">
        <v>5165.802945803512</v>
      </c>
      <c r="U48" s="66"/>
      <c r="V48" s="66"/>
      <c r="W48" s="130"/>
      <c r="X48" s="121">
        <f t="shared" si="10"/>
        <v>1</v>
      </c>
      <c r="Y48" s="122">
        <f t="shared" si="11"/>
        <v>1</v>
      </c>
      <c r="Z48" s="122">
        <f t="shared" si="12"/>
        <v>0</v>
      </c>
      <c r="AA48" s="122">
        <f t="shared" si="13"/>
        <v>0</v>
      </c>
      <c r="AB48" s="131" t="str">
        <f t="shared" si="14"/>
        <v>SRSA</v>
      </c>
      <c r="AC48" s="121">
        <f t="shared" si="15"/>
        <v>1</v>
      </c>
      <c r="AD48" s="122">
        <f t="shared" si="16"/>
        <v>0</v>
      </c>
      <c r="AE48" s="122">
        <f t="shared" si="17"/>
        <v>0</v>
      </c>
      <c r="AF48" s="131" t="str">
        <f t="shared" si="18"/>
        <v>-</v>
      </c>
      <c r="AG48" s="121">
        <f t="shared" si="19"/>
        <v>0</v>
      </c>
      <c r="AH48" s="132" t="s">
        <v>49</v>
      </c>
      <c r="AI48" s="133" t="s">
        <v>50</v>
      </c>
      <c r="AJ48" s="3" t="s">
        <v>579</v>
      </c>
    </row>
    <row r="49" spans="1:36" s="3" customFormat="1" ht="12.75" customHeight="1">
      <c r="A49" s="119" t="s">
        <v>609</v>
      </c>
      <c r="B49" s="120" t="s">
        <v>610</v>
      </c>
      <c r="C49" s="121" t="s">
        <v>611</v>
      </c>
      <c r="D49" s="122" t="s">
        <v>612</v>
      </c>
      <c r="E49" s="122" t="s">
        <v>613</v>
      </c>
      <c r="F49" s="120" t="s">
        <v>44</v>
      </c>
      <c r="G49" s="123" t="s">
        <v>614</v>
      </c>
      <c r="H49" s="124" t="s">
        <v>615</v>
      </c>
      <c r="I49" s="125">
        <v>5418692204</v>
      </c>
      <c r="J49" s="126" t="s">
        <v>47</v>
      </c>
      <c r="K49" s="127" t="s">
        <v>48</v>
      </c>
      <c r="L49" s="77" t="s">
        <v>1368</v>
      </c>
      <c r="M49" s="73">
        <v>59.35714285714288</v>
      </c>
      <c r="N49" s="64" t="s">
        <v>1369</v>
      </c>
      <c r="O49" s="128">
        <v>23.3333</v>
      </c>
      <c r="P49" s="127" t="s">
        <v>48</v>
      </c>
      <c r="Q49" s="65"/>
      <c r="R49" s="64"/>
      <c r="S49" s="129" t="s">
        <v>48</v>
      </c>
      <c r="T49" s="101">
        <v>10369.523940620486</v>
      </c>
      <c r="U49" s="66"/>
      <c r="V49" s="66"/>
      <c r="W49" s="130"/>
      <c r="X49" s="121">
        <f t="shared" si="10"/>
        <v>1</v>
      </c>
      <c r="Y49" s="122">
        <f t="shared" si="11"/>
        <v>1</v>
      </c>
      <c r="Z49" s="122">
        <f t="shared" si="12"/>
        <v>0</v>
      </c>
      <c r="AA49" s="122">
        <f t="shared" si="13"/>
        <v>0</v>
      </c>
      <c r="AB49" s="131" t="str">
        <f t="shared" si="14"/>
        <v>SRSA</v>
      </c>
      <c r="AC49" s="121">
        <f t="shared" si="15"/>
        <v>1</v>
      </c>
      <c r="AD49" s="122">
        <f t="shared" si="16"/>
        <v>1</v>
      </c>
      <c r="AE49" s="122" t="str">
        <f t="shared" si="17"/>
        <v>Initial</v>
      </c>
      <c r="AF49" s="131" t="str">
        <f t="shared" si="18"/>
        <v>-</v>
      </c>
      <c r="AG49" s="121" t="str">
        <f t="shared" si="19"/>
        <v>SRSA</v>
      </c>
      <c r="AH49" s="132" t="s">
        <v>49</v>
      </c>
      <c r="AI49" s="133" t="s">
        <v>81</v>
      </c>
      <c r="AJ49" s="3" t="s">
        <v>609</v>
      </c>
    </row>
    <row r="50" spans="1:36" s="3" customFormat="1" ht="12.75" customHeight="1">
      <c r="A50" s="119" t="s">
        <v>616</v>
      </c>
      <c r="B50" s="120" t="s">
        <v>617</v>
      </c>
      <c r="C50" s="121" t="s">
        <v>618</v>
      </c>
      <c r="D50" s="122" t="s">
        <v>619</v>
      </c>
      <c r="E50" s="122" t="s">
        <v>620</v>
      </c>
      <c r="F50" s="120" t="s">
        <v>44</v>
      </c>
      <c r="G50" s="123" t="s">
        <v>621</v>
      </c>
      <c r="H50" s="124" t="s">
        <v>622</v>
      </c>
      <c r="I50" s="125">
        <v>5415345331</v>
      </c>
      <c r="J50" s="126" t="s">
        <v>47</v>
      </c>
      <c r="K50" s="127" t="s">
        <v>48</v>
      </c>
      <c r="L50" s="77" t="s">
        <v>1368</v>
      </c>
      <c r="M50" s="73">
        <v>303.02265048287376</v>
      </c>
      <c r="N50" s="64" t="s">
        <v>1368</v>
      </c>
      <c r="O50" s="128">
        <v>13.3047</v>
      </c>
      <c r="P50" s="127" t="s">
        <v>73</v>
      </c>
      <c r="Q50" s="65"/>
      <c r="R50" s="64"/>
      <c r="S50" s="129" t="s">
        <v>48</v>
      </c>
      <c r="T50" s="101">
        <v>11695.327409615407</v>
      </c>
      <c r="U50" s="66"/>
      <c r="V50" s="66"/>
      <c r="W50" s="130"/>
      <c r="X50" s="121">
        <f t="shared" si="10"/>
        <v>1</v>
      </c>
      <c r="Y50" s="122">
        <f t="shared" si="11"/>
        <v>1</v>
      </c>
      <c r="Z50" s="122">
        <f t="shared" si="12"/>
        <v>0</v>
      </c>
      <c r="AA50" s="122">
        <f t="shared" si="13"/>
        <v>0</v>
      </c>
      <c r="AB50" s="131" t="str">
        <f t="shared" si="14"/>
        <v>SRSA</v>
      </c>
      <c r="AC50" s="121">
        <f t="shared" si="15"/>
        <v>1</v>
      </c>
      <c r="AD50" s="122">
        <f t="shared" si="16"/>
        <v>0</v>
      </c>
      <c r="AE50" s="122">
        <f t="shared" si="17"/>
        <v>0</v>
      </c>
      <c r="AF50" s="131" t="str">
        <f t="shared" si="18"/>
        <v>-</v>
      </c>
      <c r="AG50" s="121">
        <f t="shared" si="19"/>
        <v>0</v>
      </c>
      <c r="AH50" s="132" t="s">
        <v>49</v>
      </c>
      <c r="AI50" s="133" t="s">
        <v>81</v>
      </c>
      <c r="AJ50" s="3" t="s">
        <v>616</v>
      </c>
    </row>
    <row r="51" spans="1:36" s="3" customFormat="1" ht="12.75" customHeight="1">
      <c r="A51" s="119" t="s">
        <v>625</v>
      </c>
      <c r="B51" s="120" t="s">
        <v>626</v>
      </c>
      <c r="C51" s="121" t="s">
        <v>627</v>
      </c>
      <c r="D51" s="122" t="s">
        <v>628</v>
      </c>
      <c r="E51" s="122" t="s">
        <v>629</v>
      </c>
      <c r="F51" s="120" t="s">
        <v>44</v>
      </c>
      <c r="G51" s="123" t="s">
        <v>630</v>
      </c>
      <c r="H51" s="124" t="s">
        <v>631</v>
      </c>
      <c r="I51" s="125">
        <v>5414227131</v>
      </c>
      <c r="J51" s="126" t="s">
        <v>47</v>
      </c>
      <c r="K51" s="127" t="s">
        <v>48</v>
      </c>
      <c r="L51" s="77" t="s">
        <v>1368</v>
      </c>
      <c r="M51" s="73">
        <v>197.3187919463088</v>
      </c>
      <c r="N51" s="64" t="s">
        <v>1369</v>
      </c>
      <c r="O51" s="128">
        <v>8.4034</v>
      </c>
      <c r="P51" s="127" t="s">
        <v>73</v>
      </c>
      <c r="Q51" s="65"/>
      <c r="R51" s="64"/>
      <c r="S51" s="129" t="s">
        <v>48</v>
      </c>
      <c r="T51" s="101">
        <v>2187.235887274617</v>
      </c>
      <c r="U51" s="66"/>
      <c r="V51" s="66"/>
      <c r="W51" s="130"/>
      <c r="X51" s="121">
        <f t="shared" si="10"/>
        <v>1</v>
      </c>
      <c r="Y51" s="122">
        <f t="shared" si="11"/>
        <v>1</v>
      </c>
      <c r="Z51" s="122">
        <f t="shared" si="12"/>
        <v>0</v>
      </c>
      <c r="AA51" s="122">
        <f t="shared" si="13"/>
        <v>0</v>
      </c>
      <c r="AB51" s="131" t="str">
        <f t="shared" si="14"/>
        <v>SRSA</v>
      </c>
      <c r="AC51" s="121">
        <f t="shared" si="15"/>
        <v>1</v>
      </c>
      <c r="AD51" s="122">
        <f t="shared" si="16"/>
        <v>0</v>
      </c>
      <c r="AE51" s="122">
        <f t="shared" si="17"/>
        <v>0</v>
      </c>
      <c r="AF51" s="131" t="str">
        <f t="shared" si="18"/>
        <v>-</v>
      </c>
      <c r="AG51" s="121">
        <f t="shared" si="19"/>
        <v>0</v>
      </c>
      <c r="AH51" s="132" t="s">
        <v>49</v>
      </c>
      <c r="AI51" s="133" t="s">
        <v>81</v>
      </c>
      <c r="AJ51" s="3" t="s">
        <v>625</v>
      </c>
    </row>
    <row r="52" spans="1:36" s="3" customFormat="1" ht="12.75" customHeight="1">
      <c r="A52" s="119" t="s">
        <v>646</v>
      </c>
      <c r="B52" s="120" t="s">
        <v>647</v>
      </c>
      <c r="C52" s="121" t="s">
        <v>648</v>
      </c>
      <c r="D52" s="122" t="s">
        <v>649</v>
      </c>
      <c r="E52" s="122" t="s">
        <v>650</v>
      </c>
      <c r="F52" s="120" t="s">
        <v>44</v>
      </c>
      <c r="G52" s="123" t="s">
        <v>651</v>
      </c>
      <c r="H52" s="124" t="s">
        <v>652</v>
      </c>
      <c r="I52" s="125">
        <v>5037552451</v>
      </c>
      <c r="J52" s="126" t="s">
        <v>47</v>
      </c>
      <c r="K52" s="127" t="s">
        <v>48</v>
      </c>
      <c r="L52" s="77" t="s">
        <v>1368</v>
      </c>
      <c r="M52" s="73">
        <v>123.20765027322399</v>
      </c>
      <c r="N52" s="64" t="s">
        <v>1368</v>
      </c>
      <c r="O52" s="128">
        <v>18.4971</v>
      </c>
      <c r="P52" s="127" t="s">
        <v>73</v>
      </c>
      <c r="Q52" s="65"/>
      <c r="R52" s="64"/>
      <c r="S52" s="129" t="s">
        <v>48</v>
      </c>
      <c r="T52" s="101">
        <v>3848.66633390248</v>
      </c>
      <c r="U52" s="66"/>
      <c r="V52" s="66"/>
      <c r="W52" s="130"/>
      <c r="X52" s="121">
        <f t="shared" si="10"/>
        <v>1</v>
      </c>
      <c r="Y52" s="122">
        <f t="shared" si="11"/>
        <v>1</v>
      </c>
      <c r="Z52" s="122">
        <f t="shared" si="12"/>
        <v>0</v>
      </c>
      <c r="AA52" s="122">
        <f t="shared" si="13"/>
        <v>0</v>
      </c>
      <c r="AB52" s="131" t="str">
        <f t="shared" si="14"/>
        <v>SRSA</v>
      </c>
      <c r="AC52" s="121">
        <f t="shared" si="15"/>
        <v>1</v>
      </c>
      <c r="AD52" s="122">
        <f t="shared" si="16"/>
        <v>0</v>
      </c>
      <c r="AE52" s="122">
        <f t="shared" si="17"/>
        <v>0</v>
      </c>
      <c r="AF52" s="131" t="str">
        <f t="shared" si="18"/>
        <v>-</v>
      </c>
      <c r="AG52" s="121">
        <f t="shared" si="19"/>
        <v>0</v>
      </c>
      <c r="AH52" s="132" t="s">
        <v>49</v>
      </c>
      <c r="AI52" s="133" t="s">
        <v>50</v>
      </c>
      <c r="AJ52" s="3" t="s">
        <v>646</v>
      </c>
    </row>
    <row r="53" spans="1:36" s="3" customFormat="1" ht="12.75" customHeight="1">
      <c r="A53" s="119" t="s">
        <v>653</v>
      </c>
      <c r="B53" s="120" t="s">
        <v>654</v>
      </c>
      <c r="C53" s="121" t="s">
        <v>655</v>
      </c>
      <c r="D53" s="122" t="s">
        <v>656</v>
      </c>
      <c r="E53" s="122" t="s">
        <v>657</v>
      </c>
      <c r="F53" s="120" t="s">
        <v>44</v>
      </c>
      <c r="G53" s="123" t="s">
        <v>658</v>
      </c>
      <c r="H53" s="124" t="s">
        <v>659</v>
      </c>
      <c r="I53" s="125">
        <v>5415751280</v>
      </c>
      <c r="J53" s="126" t="s">
        <v>47</v>
      </c>
      <c r="K53" s="127" t="s">
        <v>48</v>
      </c>
      <c r="L53" s="77" t="s">
        <v>1368</v>
      </c>
      <c r="M53" s="73">
        <v>541.9175413687625</v>
      </c>
      <c r="N53" s="64" t="s">
        <v>1369</v>
      </c>
      <c r="O53" s="128">
        <v>24.1742</v>
      </c>
      <c r="P53" s="127" t="s">
        <v>48</v>
      </c>
      <c r="Q53" s="65"/>
      <c r="R53" s="64"/>
      <c r="S53" s="129" t="s">
        <v>48</v>
      </c>
      <c r="T53" s="101">
        <v>27676.49050539765</v>
      </c>
      <c r="U53" s="66"/>
      <c r="V53" s="66"/>
      <c r="W53" s="130"/>
      <c r="X53" s="121">
        <f t="shared" si="10"/>
        <v>1</v>
      </c>
      <c r="Y53" s="122">
        <f t="shared" si="11"/>
        <v>1</v>
      </c>
      <c r="Z53" s="122">
        <f t="shared" si="12"/>
        <v>0</v>
      </c>
      <c r="AA53" s="122">
        <f t="shared" si="13"/>
        <v>0</v>
      </c>
      <c r="AB53" s="131" t="str">
        <f t="shared" si="14"/>
        <v>SRSA</v>
      </c>
      <c r="AC53" s="121">
        <f t="shared" si="15"/>
        <v>1</v>
      </c>
      <c r="AD53" s="122">
        <f t="shared" si="16"/>
        <v>1</v>
      </c>
      <c r="AE53" s="122" t="str">
        <f t="shared" si="17"/>
        <v>Initial</v>
      </c>
      <c r="AF53" s="131" t="str">
        <f t="shared" si="18"/>
        <v>-</v>
      </c>
      <c r="AG53" s="121" t="str">
        <f t="shared" si="19"/>
        <v>SRSA</v>
      </c>
      <c r="AH53" s="132" t="s">
        <v>49</v>
      </c>
      <c r="AI53" s="133" t="s">
        <v>50</v>
      </c>
      <c r="AJ53" s="3" t="s">
        <v>653</v>
      </c>
    </row>
    <row r="54" spans="1:36" s="3" customFormat="1" ht="12.75" customHeight="1">
      <c r="A54" s="119" t="s">
        <v>660</v>
      </c>
      <c r="B54" s="120" t="s">
        <v>661</v>
      </c>
      <c r="C54" s="121" t="s">
        <v>662</v>
      </c>
      <c r="D54" s="122" t="s">
        <v>663</v>
      </c>
      <c r="E54" s="122" t="s">
        <v>664</v>
      </c>
      <c r="F54" s="120" t="s">
        <v>44</v>
      </c>
      <c r="G54" s="123" t="s">
        <v>665</v>
      </c>
      <c r="H54" s="124" t="s">
        <v>666</v>
      </c>
      <c r="I54" s="125">
        <v>5415862213</v>
      </c>
      <c r="J54" s="126" t="s">
        <v>47</v>
      </c>
      <c r="K54" s="127" t="s">
        <v>48</v>
      </c>
      <c r="L54" s="77" t="s">
        <v>1368</v>
      </c>
      <c r="M54" s="73">
        <v>71.01886261261261</v>
      </c>
      <c r="N54" s="64" t="s">
        <v>1368</v>
      </c>
      <c r="O54" s="128">
        <v>25.3521</v>
      </c>
      <c r="P54" s="127" t="s">
        <v>48</v>
      </c>
      <c r="Q54" s="65"/>
      <c r="R54" s="64"/>
      <c r="S54" s="129" t="s">
        <v>48</v>
      </c>
      <c r="T54" s="101">
        <v>11724.268921680534</v>
      </c>
      <c r="U54" s="66"/>
      <c r="V54" s="66"/>
      <c r="W54" s="130"/>
      <c r="X54" s="121">
        <f t="shared" si="10"/>
        <v>1</v>
      </c>
      <c r="Y54" s="122">
        <f t="shared" si="11"/>
        <v>1</v>
      </c>
      <c r="Z54" s="122">
        <f t="shared" si="12"/>
        <v>0</v>
      </c>
      <c r="AA54" s="122">
        <f t="shared" si="13"/>
        <v>0</v>
      </c>
      <c r="AB54" s="131" t="str">
        <f t="shared" si="14"/>
        <v>SRSA</v>
      </c>
      <c r="AC54" s="121">
        <f t="shared" si="15"/>
        <v>1</v>
      </c>
      <c r="AD54" s="122">
        <f t="shared" si="16"/>
        <v>1</v>
      </c>
      <c r="AE54" s="122" t="str">
        <f t="shared" si="17"/>
        <v>Initial</v>
      </c>
      <c r="AF54" s="131" t="str">
        <f t="shared" si="18"/>
        <v>-</v>
      </c>
      <c r="AG54" s="121" t="str">
        <f t="shared" si="19"/>
        <v>SRSA</v>
      </c>
      <c r="AH54" s="132" t="s">
        <v>49</v>
      </c>
      <c r="AI54" s="133" t="s">
        <v>50</v>
      </c>
      <c r="AJ54" s="3" t="s">
        <v>660</v>
      </c>
    </row>
    <row r="55" spans="1:36" s="3" customFormat="1" ht="12.75" customHeight="1">
      <c r="A55" s="119" t="s">
        <v>667</v>
      </c>
      <c r="B55" s="120" t="s">
        <v>668</v>
      </c>
      <c r="C55" s="121" t="s">
        <v>669</v>
      </c>
      <c r="D55" s="122" t="s">
        <v>670</v>
      </c>
      <c r="E55" s="122" t="s">
        <v>671</v>
      </c>
      <c r="F55" s="120" t="s">
        <v>44</v>
      </c>
      <c r="G55" s="123" t="s">
        <v>672</v>
      </c>
      <c r="H55" s="124" t="s">
        <v>95</v>
      </c>
      <c r="I55" s="125">
        <v>5414327311</v>
      </c>
      <c r="J55" s="126" t="s">
        <v>47</v>
      </c>
      <c r="K55" s="127" t="s">
        <v>48</v>
      </c>
      <c r="L55" s="77" t="s">
        <v>1368</v>
      </c>
      <c r="M55" s="73">
        <v>214.3211920529799</v>
      </c>
      <c r="N55" s="64" t="s">
        <v>1369</v>
      </c>
      <c r="O55" s="128">
        <v>33.7719</v>
      </c>
      <c r="P55" s="127" t="s">
        <v>48</v>
      </c>
      <c r="Q55" s="65"/>
      <c r="R55" s="64"/>
      <c r="S55" s="129" t="s">
        <v>48</v>
      </c>
      <c r="T55" s="101">
        <v>23551.11565551597</v>
      </c>
      <c r="U55" s="66"/>
      <c r="V55" s="66"/>
      <c r="W55" s="130"/>
      <c r="X55" s="121">
        <f t="shared" si="10"/>
        <v>1</v>
      </c>
      <c r="Y55" s="122">
        <f t="shared" si="11"/>
        <v>1</v>
      </c>
      <c r="Z55" s="122">
        <f t="shared" si="12"/>
        <v>0</v>
      </c>
      <c r="AA55" s="122">
        <f t="shared" si="13"/>
        <v>0</v>
      </c>
      <c r="AB55" s="131" t="str">
        <f t="shared" si="14"/>
        <v>SRSA</v>
      </c>
      <c r="AC55" s="121">
        <f t="shared" si="15"/>
        <v>1</v>
      </c>
      <c r="AD55" s="122">
        <f t="shared" si="16"/>
        <v>1</v>
      </c>
      <c r="AE55" s="122" t="str">
        <f t="shared" si="17"/>
        <v>Initial</v>
      </c>
      <c r="AF55" s="131" t="str">
        <f t="shared" si="18"/>
        <v>-</v>
      </c>
      <c r="AG55" s="121" t="str">
        <f t="shared" si="19"/>
        <v>SRSA</v>
      </c>
      <c r="AH55" s="132" t="s">
        <v>49</v>
      </c>
      <c r="AI55" s="133" t="s">
        <v>50</v>
      </c>
      <c r="AJ55" s="3" t="s">
        <v>667</v>
      </c>
    </row>
    <row r="56" spans="1:36" s="3" customFormat="1" ht="12.75" customHeight="1">
      <c r="A56" s="119" t="s">
        <v>680</v>
      </c>
      <c r="B56" s="120" t="s">
        <v>681</v>
      </c>
      <c r="C56" s="121" t="s">
        <v>682</v>
      </c>
      <c r="D56" s="122" t="s">
        <v>683</v>
      </c>
      <c r="E56" s="122" t="s">
        <v>684</v>
      </c>
      <c r="F56" s="120" t="s">
        <v>44</v>
      </c>
      <c r="G56" s="123" t="s">
        <v>94</v>
      </c>
      <c r="H56" s="124" t="s">
        <v>685</v>
      </c>
      <c r="I56" s="125">
        <v>5412773261</v>
      </c>
      <c r="J56" s="126" t="s">
        <v>47</v>
      </c>
      <c r="K56" s="127" t="s">
        <v>48</v>
      </c>
      <c r="L56" s="77" t="s">
        <v>1368</v>
      </c>
      <c r="M56" s="73">
        <v>8.446808510638299</v>
      </c>
      <c r="N56" s="64" t="s">
        <v>1368</v>
      </c>
      <c r="O56" s="128">
        <v>35</v>
      </c>
      <c r="P56" s="127" t="s">
        <v>48</v>
      </c>
      <c r="Q56" s="65"/>
      <c r="R56" s="64"/>
      <c r="S56" s="129" t="s">
        <v>48</v>
      </c>
      <c r="T56" s="101">
        <v>1373.494972651921</v>
      </c>
      <c r="U56" s="66"/>
      <c r="V56" s="66"/>
      <c r="W56" s="130"/>
      <c r="X56" s="121">
        <f t="shared" si="10"/>
        <v>1</v>
      </c>
      <c r="Y56" s="122">
        <f t="shared" si="11"/>
        <v>1</v>
      </c>
      <c r="Z56" s="122">
        <f t="shared" si="12"/>
        <v>0</v>
      </c>
      <c r="AA56" s="122">
        <f t="shared" si="13"/>
        <v>0</v>
      </c>
      <c r="AB56" s="131" t="str">
        <f t="shared" si="14"/>
        <v>SRSA</v>
      </c>
      <c r="AC56" s="121">
        <f t="shared" si="15"/>
        <v>1</v>
      </c>
      <c r="AD56" s="122">
        <f t="shared" si="16"/>
        <v>1</v>
      </c>
      <c r="AE56" s="122" t="str">
        <f t="shared" si="17"/>
        <v>Initial</v>
      </c>
      <c r="AF56" s="131" t="str">
        <f t="shared" si="18"/>
        <v>-</v>
      </c>
      <c r="AG56" s="121" t="str">
        <f t="shared" si="19"/>
        <v>SRSA</v>
      </c>
      <c r="AH56" s="132" t="s">
        <v>49</v>
      </c>
      <c r="AI56" s="133" t="s">
        <v>50</v>
      </c>
      <c r="AJ56" s="3" t="s">
        <v>680</v>
      </c>
    </row>
    <row r="57" spans="1:36" s="3" customFormat="1" ht="12.75" customHeight="1">
      <c r="A57" s="119" t="s">
        <v>698</v>
      </c>
      <c r="B57" s="120" t="s">
        <v>699</v>
      </c>
      <c r="C57" s="121" t="s">
        <v>700</v>
      </c>
      <c r="D57" s="122" t="s">
        <v>701</v>
      </c>
      <c r="E57" s="122" t="s">
        <v>114</v>
      </c>
      <c r="F57" s="120" t="s">
        <v>44</v>
      </c>
      <c r="G57" s="123" t="s">
        <v>115</v>
      </c>
      <c r="H57" s="124" t="s">
        <v>702</v>
      </c>
      <c r="I57" s="125">
        <v>5034585993</v>
      </c>
      <c r="J57" s="126" t="s">
        <v>47</v>
      </c>
      <c r="K57" s="127" t="s">
        <v>48</v>
      </c>
      <c r="L57" s="77" t="s">
        <v>1368</v>
      </c>
      <c r="M57" s="73">
        <v>454.96758419036064</v>
      </c>
      <c r="N57" s="64" t="s">
        <v>1368</v>
      </c>
      <c r="O57" s="128">
        <v>13.3208</v>
      </c>
      <c r="P57" s="127" t="s">
        <v>73</v>
      </c>
      <c r="Q57" s="65"/>
      <c r="R57" s="64"/>
      <c r="S57" s="129" t="s">
        <v>48</v>
      </c>
      <c r="T57" s="101">
        <v>22318.284096716205</v>
      </c>
      <c r="U57" s="66"/>
      <c r="V57" s="66"/>
      <c r="W57" s="130"/>
      <c r="X57" s="121">
        <f t="shared" si="10"/>
        <v>1</v>
      </c>
      <c r="Y57" s="122">
        <f t="shared" si="11"/>
        <v>1</v>
      </c>
      <c r="Z57" s="122">
        <f t="shared" si="12"/>
        <v>0</v>
      </c>
      <c r="AA57" s="122">
        <f t="shared" si="13"/>
        <v>0</v>
      </c>
      <c r="AB57" s="131" t="str">
        <f t="shared" si="14"/>
        <v>SRSA</v>
      </c>
      <c r="AC57" s="121">
        <f t="shared" si="15"/>
        <v>1</v>
      </c>
      <c r="AD57" s="122">
        <f t="shared" si="16"/>
        <v>0</v>
      </c>
      <c r="AE57" s="122">
        <f t="shared" si="17"/>
        <v>0</v>
      </c>
      <c r="AF57" s="131" t="str">
        <f t="shared" si="18"/>
        <v>-</v>
      </c>
      <c r="AG57" s="121">
        <f t="shared" si="19"/>
        <v>0</v>
      </c>
      <c r="AH57" s="132" t="s">
        <v>49</v>
      </c>
      <c r="AI57" s="133" t="s">
        <v>50</v>
      </c>
      <c r="AJ57" s="3" t="s">
        <v>698</v>
      </c>
    </row>
    <row r="58" spans="1:36" s="3" customFormat="1" ht="12.75" customHeight="1">
      <c r="A58" s="119" t="s">
        <v>710</v>
      </c>
      <c r="B58" s="120" t="s">
        <v>711</v>
      </c>
      <c r="C58" s="121" t="s">
        <v>712</v>
      </c>
      <c r="D58" s="122" t="s">
        <v>713</v>
      </c>
      <c r="E58" s="122" t="s">
        <v>43</v>
      </c>
      <c r="F58" s="120" t="s">
        <v>44</v>
      </c>
      <c r="G58" s="123" t="s">
        <v>45</v>
      </c>
      <c r="H58" s="124" t="s">
        <v>714</v>
      </c>
      <c r="I58" s="125">
        <v>5419473347</v>
      </c>
      <c r="J58" s="126" t="s">
        <v>47</v>
      </c>
      <c r="K58" s="127" t="s">
        <v>48</v>
      </c>
      <c r="L58" s="77" t="s">
        <v>1368</v>
      </c>
      <c r="M58" s="73">
        <v>700.192924037472</v>
      </c>
      <c r="N58" s="64" t="s">
        <v>1369</v>
      </c>
      <c r="O58" s="128">
        <v>26.0931</v>
      </c>
      <c r="P58" s="127" t="s">
        <v>48</v>
      </c>
      <c r="Q58" s="65"/>
      <c r="R58" s="64"/>
      <c r="S58" s="129" t="s">
        <v>48</v>
      </c>
      <c r="T58" s="101">
        <v>46185.367653600304</v>
      </c>
      <c r="U58" s="66"/>
      <c r="V58" s="66"/>
      <c r="W58" s="130"/>
      <c r="X58" s="121">
        <f t="shared" si="10"/>
        <v>1</v>
      </c>
      <c r="Y58" s="122">
        <f t="shared" si="11"/>
        <v>1</v>
      </c>
      <c r="Z58" s="122">
        <f t="shared" si="12"/>
        <v>0</v>
      </c>
      <c r="AA58" s="122">
        <f t="shared" si="13"/>
        <v>0</v>
      </c>
      <c r="AB58" s="131" t="str">
        <f t="shared" si="14"/>
        <v>SRSA</v>
      </c>
      <c r="AC58" s="121">
        <f t="shared" si="15"/>
        <v>1</v>
      </c>
      <c r="AD58" s="122">
        <f t="shared" si="16"/>
        <v>1</v>
      </c>
      <c r="AE58" s="122" t="str">
        <f t="shared" si="17"/>
        <v>Initial</v>
      </c>
      <c r="AF58" s="131" t="str">
        <f t="shared" si="18"/>
        <v>-</v>
      </c>
      <c r="AG58" s="121" t="str">
        <f t="shared" si="19"/>
        <v>SRSA</v>
      </c>
      <c r="AH58" s="132" t="s">
        <v>49</v>
      </c>
      <c r="AI58" s="133" t="s">
        <v>50</v>
      </c>
      <c r="AJ58" s="3" t="s">
        <v>710</v>
      </c>
    </row>
    <row r="59" spans="1:36" s="3" customFormat="1" ht="12.75" customHeight="1">
      <c r="A59" s="119" t="s">
        <v>736</v>
      </c>
      <c r="B59" s="120" t="s">
        <v>737</v>
      </c>
      <c r="C59" s="121" t="s">
        <v>738</v>
      </c>
      <c r="D59" s="122" t="s">
        <v>739</v>
      </c>
      <c r="E59" s="122" t="s">
        <v>740</v>
      </c>
      <c r="F59" s="120" t="s">
        <v>44</v>
      </c>
      <c r="G59" s="123" t="s">
        <v>741</v>
      </c>
      <c r="H59" s="124" t="s">
        <v>742</v>
      </c>
      <c r="I59" s="125">
        <v>5414213896</v>
      </c>
      <c r="J59" s="126" t="s">
        <v>47</v>
      </c>
      <c r="K59" s="127" t="s">
        <v>48</v>
      </c>
      <c r="L59" s="77" t="s">
        <v>1368</v>
      </c>
      <c r="M59" s="73">
        <v>27.121428571428567</v>
      </c>
      <c r="N59" s="64" t="s">
        <v>1369</v>
      </c>
      <c r="O59" s="128">
        <v>18</v>
      </c>
      <c r="P59" s="127" t="s">
        <v>73</v>
      </c>
      <c r="Q59" s="65"/>
      <c r="R59" s="64"/>
      <c r="S59" s="129" t="s">
        <v>48</v>
      </c>
      <c r="T59" s="101">
        <v>3776.030501146251</v>
      </c>
      <c r="U59" s="66"/>
      <c r="V59" s="66"/>
      <c r="W59" s="130"/>
      <c r="X59" s="121">
        <f t="shared" si="10"/>
        <v>1</v>
      </c>
      <c r="Y59" s="122">
        <f t="shared" si="11"/>
        <v>1</v>
      </c>
      <c r="Z59" s="122">
        <f t="shared" si="12"/>
        <v>0</v>
      </c>
      <c r="AA59" s="122">
        <f t="shared" si="13"/>
        <v>0</v>
      </c>
      <c r="AB59" s="131" t="str">
        <f t="shared" si="14"/>
        <v>SRSA</v>
      </c>
      <c r="AC59" s="121">
        <f t="shared" si="15"/>
        <v>1</v>
      </c>
      <c r="AD59" s="122">
        <f t="shared" si="16"/>
        <v>0</v>
      </c>
      <c r="AE59" s="122">
        <f t="shared" si="17"/>
        <v>0</v>
      </c>
      <c r="AF59" s="131" t="str">
        <f t="shared" si="18"/>
        <v>-</v>
      </c>
      <c r="AG59" s="121">
        <f t="shared" si="19"/>
        <v>0</v>
      </c>
      <c r="AH59" s="132" t="s">
        <v>49</v>
      </c>
      <c r="AI59" s="133" t="s">
        <v>50</v>
      </c>
      <c r="AJ59" s="3" t="s">
        <v>736</v>
      </c>
    </row>
    <row r="60" spans="1:36" s="3" customFormat="1" ht="12.75" customHeight="1">
      <c r="A60" s="119" t="s">
        <v>743</v>
      </c>
      <c r="B60" s="120" t="s">
        <v>744</v>
      </c>
      <c r="C60" s="121" t="s">
        <v>745</v>
      </c>
      <c r="D60" s="122" t="s">
        <v>746</v>
      </c>
      <c r="E60" s="122" t="s">
        <v>747</v>
      </c>
      <c r="F60" s="120" t="s">
        <v>44</v>
      </c>
      <c r="G60" s="123" t="s">
        <v>748</v>
      </c>
      <c r="H60" s="124" t="s">
        <v>225</v>
      </c>
      <c r="I60" s="125">
        <v>5419378405</v>
      </c>
      <c r="J60" s="126" t="s">
        <v>65</v>
      </c>
      <c r="K60" s="127" t="s">
        <v>48</v>
      </c>
      <c r="L60" s="77" t="s">
        <v>1368</v>
      </c>
      <c r="M60" s="73">
        <v>330.6211853484527</v>
      </c>
      <c r="N60" s="64" t="s">
        <v>1368</v>
      </c>
      <c r="O60" s="128">
        <v>14.6988</v>
      </c>
      <c r="P60" s="127" t="s">
        <v>73</v>
      </c>
      <c r="Q60" s="65"/>
      <c r="R60" s="64"/>
      <c r="S60" s="129" t="s">
        <v>48</v>
      </c>
      <c r="T60" s="101">
        <v>12763.494341180267</v>
      </c>
      <c r="U60" s="66"/>
      <c r="V60" s="66"/>
      <c r="W60" s="130"/>
      <c r="X60" s="121">
        <f t="shared" si="10"/>
        <v>1</v>
      </c>
      <c r="Y60" s="122">
        <f t="shared" si="11"/>
        <v>1</v>
      </c>
      <c r="Z60" s="122">
        <f t="shared" si="12"/>
        <v>0</v>
      </c>
      <c r="AA60" s="122">
        <f t="shared" si="13"/>
        <v>0</v>
      </c>
      <c r="AB60" s="131" t="str">
        <f t="shared" si="14"/>
        <v>SRSA</v>
      </c>
      <c r="AC60" s="121">
        <f t="shared" si="15"/>
        <v>1</v>
      </c>
      <c r="AD60" s="122">
        <f t="shared" si="16"/>
        <v>0</v>
      </c>
      <c r="AE60" s="122">
        <f t="shared" si="17"/>
        <v>0</v>
      </c>
      <c r="AF60" s="131" t="str">
        <f t="shared" si="18"/>
        <v>-</v>
      </c>
      <c r="AG60" s="121">
        <f t="shared" si="19"/>
        <v>0</v>
      </c>
      <c r="AH60" s="132" t="s">
        <v>49</v>
      </c>
      <c r="AI60" s="133" t="s">
        <v>50</v>
      </c>
      <c r="AJ60" s="3" t="s">
        <v>743</v>
      </c>
    </row>
    <row r="61" spans="1:36" s="3" customFormat="1" ht="12.75" customHeight="1">
      <c r="A61" s="119" t="s">
        <v>753</v>
      </c>
      <c r="B61" s="120" t="s">
        <v>754</v>
      </c>
      <c r="C61" s="121" t="s">
        <v>755</v>
      </c>
      <c r="D61" s="122" t="s">
        <v>756</v>
      </c>
      <c r="E61" s="122" t="s">
        <v>757</v>
      </c>
      <c r="F61" s="120" t="s">
        <v>44</v>
      </c>
      <c r="G61" s="123" t="s">
        <v>758</v>
      </c>
      <c r="H61" s="124" t="s">
        <v>759</v>
      </c>
      <c r="I61" s="125">
        <v>5412684312</v>
      </c>
      <c r="J61" s="126" t="s">
        <v>65</v>
      </c>
      <c r="K61" s="127" t="s">
        <v>48</v>
      </c>
      <c r="L61" s="77" t="s">
        <v>1368</v>
      </c>
      <c r="M61" s="73">
        <v>138.66764407660312</v>
      </c>
      <c r="N61" s="64" t="s">
        <v>1368</v>
      </c>
      <c r="O61" s="128">
        <v>26.8817</v>
      </c>
      <c r="P61" s="127" t="s">
        <v>48</v>
      </c>
      <c r="Q61" s="65"/>
      <c r="R61" s="64"/>
      <c r="S61" s="129" t="s">
        <v>48</v>
      </c>
      <c r="T61" s="101">
        <v>13584.477979890116</v>
      </c>
      <c r="U61" s="66"/>
      <c r="V61" s="66"/>
      <c r="W61" s="130"/>
      <c r="X61" s="121">
        <f t="shared" si="10"/>
        <v>1</v>
      </c>
      <c r="Y61" s="122">
        <f t="shared" si="11"/>
        <v>1</v>
      </c>
      <c r="Z61" s="122">
        <f t="shared" si="12"/>
        <v>0</v>
      </c>
      <c r="AA61" s="122">
        <f t="shared" si="13"/>
        <v>0</v>
      </c>
      <c r="AB61" s="131" t="str">
        <f t="shared" si="14"/>
        <v>SRSA</v>
      </c>
      <c r="AC61" s="121">
        <f t="shared" si="15"/>
        <v>1</v>
      </c>
      <c r="AD61" s="122">
        <f t="shared" si="16"/>
        <v>1</v>
      </c>
      <c r="AE61" s="122" t="str">
        <f t="shared" si="17"/>
        <v>Initial</v>
      </c>
      <c r="AF61" s="131" t="str">
        <f t="shared" si="18"/>
        <v>-</v>
      </c>
      <c r="AG61" s="121" t="str">
        <f t="shared" si="19"/>
        <v>SRSA</v>
      </c>
      <c r="AH61" s="132" t="s">
        <v>49</v>
      </c>
      <c r="AI61" s="133" t="s">
        <v>50</v>
      </c>
      <c r="AJ61" s="3" t="s">
        <v>753</v>
      </c>
    </row>
    <row r="62" spans="1:36" s="3" customFormat="1" ht="12.75" customHeight="1">
      <c r="A62" s="119" t="s">
        <v>760</v>
      </c>
      <c r="B62" s="120" t="s">
        <v>761</v>
      </c>
      <c r="C62" s="121" t="s">
        <v>762</v>
      </c>
      <c r="D62" s="122" t="s">
        <v>763</v>
      </c>
      <c r="E62" s="122" t="s">
        <v>764</v>
      </c>
      <c r="F62" s="120" t="s">
        <v>44</v>
      </c>
      <c r="G62" s="123" t="s">
        <v>765</v>
      </c>
      <c r="H62" s="124" t="s">
        <v>766</v>
      </c>
      <c r="I62" s="125">
        <v>5419332512</v>
      </c>
      <c r="J62" s="126" t="s">
        <v>65</v>
      </c>
      <c r="K62" s="127" t="s">
        <v>48</v>
      </c>
      <c r="L62" s="77" t="s">
        <v>1368</v>
      </c>
      <c r="M62" s="73">
        <v>209.45517241379312</v>
      </c>
      <c r="N62" s="64" t="s">
        <v>1368</v>
      </c>
      <c r="O62" s="128">
        <v>12.5</v>
      </c>
      <c r="P62" s="127" t="s">
        <v>73</v>
      </c>
      <c r="Q62" s="65"/>
      <c r="R62" s="64"/>
      <c r="S62" s="129" t="s">
        <v>48</v>
      </c>
      <c r="T62" s="101">
        <v>843.5391285205693</v>
      </c>
      <c r="U62" s="66"/>
      <c r="V62" s="66"/>
      <c r="W62" s="130"/>
      <c r="X62" s="121">
        <f t="shared" si="10"/>
        <v>1</v>
      </c>
      <c r="Y62" s="122">
        <f t="shared" si="11"/>
        <v>1</v>
      </c>
      <c r="Z62" s="122">
        <f t="shared" si="12"/>
        <v>0</v>
      </c>
      <c r="AA62" s="122">
        <f t="shared" si="13"/>
        <v>0</v>
      </c>
      <c r="AB62" s="131" t="str">
        <f t="shared" si="14"/>
        <v>SRSA</v>
      </c>
      <c r="AC62" s="121">
        <f t="shared" si="15"/>
        <v>1</v>
      </c>
      <c r="AD62" s="122">
        <f t="shared" si="16"/>
        <v>0</v>
      </c>
      <c r="AE62" s="122">
        <f t="shared" si="17"/>
        <v>0</v>
      </c>
      <c r="AF62" s="131" t="str">
        <f t="shared" si="18"/>
        <v>-</v>
      </c>
      <c r="AG62" s="121">
        <f t="shared" si="19"/>
        <v>0</v>
      </c>
      <c r="AH62" s="132" t="s">
        <v>49</v>
      </c>
      <c r="AI62" s="133" t="s">
        <v>50</v>
      </c>
      <c r="AJ62" s="3" t="s">
        <v>760</v>
      </c>
    </row>
    <row r="63" spans="1:36" s="3" customFormat="1" ht="12.75" customHeight="1">
      <c r="A63" s="119" t="s">
        <v>767</v>
      </c>
      <c r="B63" s="120" t="s">
        <v>768</v>
      </c>
      <c r="C63" s="121" t="s">
        <v>769</v>
      </c>
      <c r="D63" s="122" t="s">
        <v>770</v>
      </c>
      <c r="E63" s="122" t="s">
        <v>771</v>
      </c>
      <c r="F63" s="120" t="s">
        <v>44</v>
      </c>
      <c r="G63" s="123" t="s">
        <v>772</v>
      </c>
      <c r="H63" s="124" t="s">
        <v>773</v>
      </c>
      <c r="I63" s="125">
        <v>5418223338</v>
      </c>
      <c r="J63" s="126" t="s">
        <v>65</v>
      </c>
      <c r="K63" s="127" t="s">
        <v>48</v>
      </c>
      <c r="L63" s="77" t="s">
        <v>1368</v>
      </c>
      <c r="M63" s="73">
        <v>196.27862934362923</v>
      </c>
      <c r="N63" s="64" t="s">
        <v>1368</v>
      </c>
      <c r="O63" s="128">
        <v>26.0073</v>
      </c>
      <c r="P63" s="127" t="s">
        <v>48</v>
      </c>
      <c r="Q63" s="65"/>
      <c r="R63" s="64"/>
      <c r="S63" s="129" t="s">
        <v>48</v>
      </c>
      <c r="T63" s="101">
        <v>18429.178607030866</v>
      </c>
      <c r="U63" s="66"/>
      <c r="V63" s="66"/>
      <c r="W63" s="130"/>
      <c r="X63" s="121">
        <f t="shared" si="10"/>
        <v>1</v>
      </c>
      <c r="Y63" s="122">
        <f t="shared" si="11"/>
        <v>1</v>
      </c>
      <c r="Z63" s="122">
        <f t="shared" si="12"/>
        <v>0</v>
      </c>
      <c r="AA63" s="122">
        <f t="shared" si="13"/>
        <v>0</v>
      </c>
      <c r="AB63" s="131" t="str">
        <f t="shared" si="14"/>
        <v>SRSA</v>
      </c>
      <c r="AC63" s="121">
        <f t="shared" si="15"/>
        <v>1</v>
      </c>
      <c r="AD63" s="122">
        <f t="shared" si="16"/>
        <v>1</v>
      </c>
      <c r="AE63" s="122" t="str">
        <f t="shared" si="17"/>
        <v>Initial</v>
      </c>
      <c r="AF63" s="131" t="str">
        <f t="shared" si="18"/>
        <v>-</v>
      </c>
      <c r="AG63" s="121" t="str">
        <f t="shared" si="19"/>
        <v>SRSA</v>
      </c>
      <c r="AH63" s="132" t="s">
        <v>49</v>
      </c>
      <c r="AI63" s="133" t="s">
        <v>50</v>
      </c>
      <c r="AJ63" s="3" t="s">
        <v>767</v>
      </c>
    </row>
    <row r="64" spans="1:36" s="3" customFormat="1" ht="12.75" customHeight="1">
      <c r="A64" s="119" t="s">
        <v>795</v>
      </c>
      <c r="B64" s="120" t="s">
        <v>796</v>
      </c>
      <c r="C64" s="121" t="s">
        <v>797</v>
      </c>
      <c r="D64" s="122" t="s">
        <v>798</v>
      </c>
      <c r="E64" s="122" t="s">
        <v>799</v>
      </c>
      <c r="F64" s="120" t="s">
        <v>44</v>
      </c>
      <c r="G64" s="123" t="s">
        <v>800</v>
      </c>
      <c r="H64" s="124" t="s">
        <v>801</v>
      </c>
      <c r="I64" s="125">
        <v>5414623311</v>
      </c>
      <c r="J64" s="126" t="s">
        <v>47</v>
      </c>
      <c r="K64" s="127" t="s">
        <v>48</v>
      </c>
      <c r="L64" s="77" t="s">
        <v>1368</v>
      </c>
      <c r="M64" s="73">
        <v>64.43137254901958</v>
      </c>
      <c r="N64" s="64" t="s">
        <v>1369</v>
      </c>
      <c r="O64" s="128">
        <v>30.7692</v>
      </c>
      <c r="P64" s="127" t="s">
        <v>48</v>
      </c>
      <c r="Q64" s="65"/>
      <c r="R64" s="64"/>
      <c r="S64" s="129" t="s">
        <v>48</v>
      </c>
      <c r="T64" s="101">
        <v>2879.687754188906</v>
      </c>
      <c r="U64" s="66"/>
      <c r="V64" s="66"/>
      <c r="W64" s="130"/>
      <c r="X64" s="121">
        <f t="shared" si="10"/>
        <v>1</v>
      </c>
      <c r="Y64" s="122">
        <f t="shared" si="11"/>
        <v>1</v>
      </c>
      <c r="Z64" s="122">
        <f t="shared" si="12"/>
        <v>0</v>
      </c>
      <c r="AA64" s="122">
        <f t="shared" si="13"/>
        <v>0</v>
      </c>
      <c r="AB64" s="131" t="str">
        <f t="shared" si="14"/>
        <v>SRSA</v>
      </c>
      <c r="AC64" s="121">
        <f t="shared" si="15"/>
        <v>1</v>
      </c>
      <c r="AD64" s="122">
        <f t="shared" si="16"/>
        <v>1</v>
      </c>
      <c r="AE64" s="122" t="str">
        <f t="shared" si="17"/>
        <v>Initial</v>
      </c>
      <c r="AF64" s="131" t="str">
        <f t="shared" si="18"/>
        <v>-</v>
      </c>
      <c r="AG64" s="121" t="str">
        <f t="shared" si="19"/>
        <v>SRSA</v>
      </c>
      <c r="AH64" s="132" t="s">
        <v>49</v>
      </c>
      <c r="AI64" s="133" t="s">
        <v>50</v>
      </c>
      <c r="AJ64" s="3" t="s">
        <v>795</v>
      </c>
    </row>
    <row r="65" spans="1:36" s="3" customFormat="1" ht="12.75" customHeight="1">
      <c r="A65" s="119" t="s">
        <v>809</v>
      </c>
      <c r="B65" s="120" t="s">
        <v>810</v>
      </c>
      <c r="C65" s="121" t="s">
        <v>811</v>
      </c>
      <c r="D65" s="122" t="s">
        <v>812</v>
      </c>
      <c r="E65" s="122" t="s">
        <v>813</v>
      </c>
      <c r="F65" s="120" t="s">
        <v>44</v>
      </c>
      <c r="G65" s="123" t="s">
        <v>814</v>
      </c>
      <c r="H65" s="124" t="s">
        <v>815</v>
      </c>
      <c r="I65" s="125">
        <v>5418476292</v>
      </c>
      <c r="J65" s="126" t="s">
        <v>65</v>
      </c>
      <c r="K65" s="127" t="s">
        <v>48</v>
      </c>
      <c r="L65" s="77" t="s">
        <v>1368</v>
      </c>
      <c r="M65" s="73">
        <v>401.3482251385451</v>
      </c>
      <c r="N65" s="64" t="s">
        <v>1368</v>
      </c>
      <c r="O65" s="128">
        <v>22.6563</v>
      </c>
      <c r="P65" s="127" t="s">
        <v>48</v>
      </c>
      <c r="Q65" s="65"/>
      <c r="R65" s="64"/>
      <c r="S65" s="129" t="s">
        <v>48</v>
      </c>
      <c r="T65" s="101">
        <v>11712.973745904597</v>
      </c>
      <c r="U65" s="66"/>
      <c r="V65" s="66"/>
      <c r="W65" s="130"/>
      <c r="X65" s="121">
        <f t="shared" si="10"/>
        <v>1</v>
      </c>
      <c r="Y65" s="122">
        <f t="shared" si="11"/>
        <v>1</v>
      </c>
      <c r="Z65" s="122">
        <f t="shared" si="12"/>
        <v>0</v>
      </c>
      <c r="AA65" s="122">
        <f t="shared" si="13"/>
        <v>0</v>
      </c>
      <c r="AB65" s="131" t="str">
        <f t="shared" si="14"/>
        <v>SRSA</v>
      </c>
      <c r="AC65" s="121">
        <f t="shared" si="15"/>
        <v>1</v>
      </c>
      <c r="AD65" s="122">
        <f t="shared" si="16"/>
        <v>1</v>
      </c>
      <c r="AE65" s="122" t="str">
        <f t="shared" si="17"/>
        <v>Initial</v>
      </c>
      <c r="AF65" s="131" t="str">
        <f t="shared" si="18"/>
        <v>-</v>
      </c>
      <c r="AG65" s="121" t="str">
        <f t="shared" si="19"/>
        <v>SRSA</v>
      </c>
      <c r="AH65" s="132" t="s">
        <v>49</v>
      </c>
      <c r="AI65" s="133" t="s">
        <v>50</v>
      </c>
      <c r="AJ65" s="3" t="s">
        <v>809</v>
      </c>
    </row>
    <row r="66" spans="1:36" s="3" customFormat="1" ht="12.75" customHeight="1">
      <c r="A66" s="119" t="s">
        <v>816</v>
      </c>
      <c r="B66" s="120" t="s">
        <v>817</v>
      </c>
      <c r="C66" s="121" t="s">
        <v>818</v>
      </c>
      <c r="D66" s="122" t="s">
        <v>819</v>
      </c>
      <c r="E66" s="122" t="s">
        <v>820</v>
      </c>
      <c r="F66" s="120" t="s">
        <v>44</v>
      </c>
      <c r="G66" s="123" t="s">
        <v>821</v>
      </c>
      <c r="H66" s="124" t="s">
        <v>822</v>
      </c>
      <c r="I66" s="125">
        <v>5419342646</v>
      </c>
      <c r="J66" s="126" t="s">
        <v>47</v>
      </c>
      <c r="K66" s="127" t="s">
        <v>48</v>
      </c>
      <c r="L66" s="77" t="s">
        <v>1368</v>
      </c>
      <c r="M66" s="73">
        <v>56.6602564102564</v>
      </c>
      <c r="N66" s="64" t="s">
        <v>1369</v>
      </c>
      <c r="O66" s="128">
        <v>19.4444</v>
      </c>
      <c r="P66" s="127" t="s">
        <v>73</v>
      </c>
      <c r="Q66" s="65"/>
      <c r="R66" s="64"/>
      <c r="S66" s="129" t="s">
        <v>48</v>
      </c>
      <c r="T66" s="101">
        <v>12965.590044156266</v>
      </c>
      <c r="U66" s="66"/>
      <c r="V66" s="66"/>
      <c r="W66" s="130"/>
      <c r="X66" s="121">
        <f t="shared" si="10"/>
        <v>1</v>
      </c>
      <c r="Y66" s="122">
        <f t="shared" si="11"/>
        <v>1</v>
      </c>
      <c r="Z66" s="122">
        <f t="shared" si="12"/>
        <v>0</v>
      </c>
      <c r="AA66" s="122">
        <f t="shared" si="13"/>
        <v>0</v>
      </c>
      <c r="AB66" s="131" t="str">
        <f t="shared" si="14"/>
        <v>SRSA</v>
      </c>
      <c r="AC66" s="121">
        <f t="shared" si="15"/>
        <v>1</v>
      </c>
      <c r="AD66" s="122">
        <f t="shared" si="16"/>
        <v>0</v>
      </c>
      <c r="AE66" s="122">
        <f t="shared" si="17"/>
        <v>0</v>
      </c>
      <c r="AF66" s="131" t="str">
        <f t="shared" si="18"/>
        <v>-</v>
      </c>
      <c r="AG66" s="121">
        <f t="shared" si="19"/>
        <v>0</v>
      </c>
      <c r="AH66" s="132" t="s">
        <v>49</v>
      </c>
      <c r="AI66" s="133" t="s">
        <v>50</v>
      </c>
      <c r="AJ66" s="3" t="s">
        <v>816</v>
      </c>
    </row>
    <row r="67" spans="1:36" s="3" customFormat="1" ht="12.75" customHeight="1">
      <c r="A67" s="119" t="s">
        <v>848</v>
      </c>
      <c r="B67" s="120" t="s">
        <v>849</v>
      </c>
      <c r="C67" s="121" t="s">
        <v>850</v>
      </c>
      <c r="D67" s="122" t="s">
        <v>663</v>
      </c>
      <c r="E67" s="122" t="s">
        <v>851</v>
      </c>
      <c r="F67" s="120" t="s">
        <v>44</v>
      </c>
      <c r="G67" s="123" t="s">
        <v>852</v>
      </c>
      <c r="H67" s="124" t="s">
        <v>666</v>
      </c>
      <c r="I67" s="125">
        <v>5033924892</v>
      </c>
      <c r="J67" s="126" t="s">
        <v>47</v>
      </c>
      <c r="K67" s="127" t="s">
        <v>48</v>
      </c>
      <c r="L67" s="77" t="s">
        <v>1368</v>
      </c>
      <c r="M67" s="73">
        <v>437.40177148068415</v>
      </c>
      <c r="N67" s="64" t="s">
        <v>1368</v>
      </c>
      <c r="O67" s="128">
        <v>17.6776</v>
      </c>
      <c r="P67" s="127" t="s">
        <v>73</v>
      </c>
      <c r="Q67" s="65"/>
      <c r="R67" s="64"/>
      <c r="S67" s="129" t="s">
        <v>48</v>
      </c>
      <c r="T67" s="101">
        <v>32444.921605090127</v>
      </c>
      <c r="U67" s="66"/>
      <c r="V67" s="66"/>
      <c r="W67" s="130"/>
      <c r="X67" s="121">
        <f t="shared" si="10"/>
        <v>1</v>
      </c>
      <c r="Y67" s="122">
        <f t="shared" si="11"/>
        <v>1</v>
      </c>
      <c r="Z67" s="122">
        <f t="shared" si="12"/>
        <v>0</v>
      </c>
      <c r="AA67" s="122">
        <f t="shared" si="13"/>
        <v>0</v>
      </c>
      <c r="AB67" s="131" t="str">
        <f t="shared" si="14"/>
        <v>SRSA</v>
      </c>
      <c r="AC67" s="121">
        <f t="shared" si="15"/>
        <v>1</v>
      </c>
      <c r="AD67" s="122">
        <f t="shared" si="16"/>
        <v>0</v>
      </c>
      <c r="AE67" s="122">
        <f t="shared" si="17"/>
        <v>0</v>
      </c>
      <c r="AF67" s="131" t="str">
        <f t="shared" si="18"/>
        <v>-</v>
      </c>
      <c r="AG67" s="121">
        <f t="shared" si="19"/>
        <v>0</v>
      </c>
      <c r="AH67" s="132" t="s">
        <v>49</v>
      </c>
      <c r="AI67" s="133" t="s">
        <v>50</v>
      </c>
      <c r="AJ67" s="3" t="s">
        <v>848</v>
      </c>
    </row>
    <row r="68" spans="1:36" s="3" customFormat="1" ht="12.75" customHeight="1">
      <c r="A68" s="119" t="s">
        <v>874</v>
      </c>
      <c r="B68" s="120" t="s">
        <v>875</v>
      </c>
      <c r="C68" s="121" t="s">
        <v>876</v>
      </c>
      <c r="D68" s="122" t="s">
        <v>877</v>
      </c>
      <c r="E68" s="122" t="s">
        <v>878</v>
      </c>
      <c r="F68" s="120" t="s">
        <v>44</v>
      </c>
      <c r="G68" s="123" t="s">
        <v>879</v>
      </c>
      <c r="H68" s="124" t="s">
        <v>880</v>
      </c>
      <c r="I68" s="125">
        <v>5418362223</v>
      </c>
      <c r="J68" s="126" t="s">
        <v>47</v>
      </c>
      <c r="K68" s="127" t="s">
        <v>48</v>
      </c>
      <c r="L68" s="77" t="s">
        <v>1368</v>
      </c>
      <c r="M68" s="73">
        <v>290.3948963166368</v>
      </c>
      <c r="N68" s="64" t="s">
        <v>1368</v>
      </c>
      <c r="O68" s="128">
        <v>22.8426</v>
      </c>
      <c r="P68" s="127" t="s">
        <v>48</v>
      </c>
      <c r="Q68" s="65"/>
      <c r="R68" s="64"/>
      <c r="S68" s="129" t="s">
        <v>48</v>
      </c>
      <c r="T68" s="101">
        <v>22396.615387453592</v>
      </c>
      <c r="U68" s="66"/>
      <c r="V68" s="66"/>
      <c r="W68" s="130"/>
      <c r="X68" s="121">
        <f t="shared" si="10"/>
        <v>1</v>
      </c>
      <c r="Y68" s="122">
        <f t="shared" si="11"/>
        <v>1</v>
      </c>
      <c r="Z68" s="122">
        <f t="shared" si="12"/>
        <v>0</v>
      </c>
      <c r="AA68" s="122">
        <f t="shared" si="13"/>
        <v>0</v>
      </c>
      <c r="AB68" s="131" t="str">
        <f t="shared" si="14"/>
        <v>SRSA</v>
      </c>
      <c r="AC68" s="121">
        <f t="shared" si="15"/>
        <v>1</v>
      </c>
      <c r="AD68" s="122">
        <f t="shared" si="16"/>
        <v>1</v>
      </c>
      <c r="AE68" s="122" t="str">
        <f t="shared" si="17"/>
        <v>Initial</v>
      </c>
      <c r="AF68" s="131" t="str">
        <f t="shared" si="18"/>
        <v>-</v>
      </c>
      <c r="AG68" s="121" t="str">
        <f t="shared" si="19"/>
        <v>SRSA</v>
      </c>
      <c r="AH68" s="132" t="s">
        <v>49</v>
      </c>
      <c r="AI68" s="133" t="s">
        <v>50</v>
      </c>
      <c r="AJ68" s="3" t="s">
        <v>874</v>
      </c>
    </row>
    <row r="69" spans="1:36" s="3" customFormat="1" ht="12.75" customHeight="1">
      <c r="A69" s="119" t="s">
        <v>881</v>
      </c>
      <c r="B69" s="120" t="s">
        <v>882</v>
      </c>
      <c r="C69" s="121" t="s">
        <v>883</v>
      </c>
      <c r="D69" s="122" t="s">
        <v>884</v>
      </c>
      <c r="E69" s="122" t="s">
        <v>885</v>
      </c>
      <c r="F69" s="120" t="s">
        <v>44</v>
      </c>
      <c r="G69" s="123" t="s">
        <v>886</v>
      </c>
      <c r="H69" s="124" t="s">
        <v>305</v>
      </c>
      <c r="I69" s="125">
        <v>5415762121</v>
      </c>
      <c r="J69" s="126" t="s">
        <v>47</v>
      </c>
      <c r="K69" s="127" t="s">
        <v>48</v>
      </c>
      <c r="L69" s="77" t="s">
        <v>1368</v>
      </c>
      <c r="M69" s="73">
        <v>199.33964090991077</v>
      </c>
      <c r="N69" s="64" t="s">
        <v>1369</v>
      </c>
      <c r="O69" s="128">
        <v>20.0637</v>
      </c>
      <c r="P69" s="127" t="s">
        <v>48</v>
      </c>
      <c r="Q69" s="65"/>
      <c r="R69" s="64"/>
      <c r="S69" s="129" t="s">
        <v>48</v>
      </c>
      <c r="T69" s="101">
        <v>11104.58773281871</v>
      </c>
      <c r="U69" s="66"/>
      <c r="V69" s="66"/>
      <c r="W69" s="130"/>
      <c r="X69" s="121">
        <f t="shared" si="10"/>
        <v>1</v>
      </c>
      <c r="Y69" s="122">
        <f t="shared" si="11"/>
        <v>1</v>
      </c>
      <c r="Z69" s="122">
        <f t="shared" si="12"/>
        <v>0</v>
      </c>
      <c r="AA69" s="122">
        <f t="shared" si="13"/>
        <v>0</v>
      </c>
      <c r="AB69" s="131" t="str">
        <f t="shared" si="14"/>
        <v>SRSA</v>
      </c>
      <c r="AC69" s="121">
        <f t="shared" si="15"/>
        <v>1</v>
      </c>
      <c r="AD69" s="122">
        <f t="shared" si="16"/>
        <v>1</v>
      </c>
      <c r="AE69" s="122" t="str">
        <f t="shared" si="17"/>
        <v>Initial</v>
      </c>
      <c r="AF69" s="131" t="str">
        <f t="shared" si="18"/>
        <v>-</v>
      </c>
      <c r="AG69" s="121" t="str">
        <f t="shared" si="19"/>
        <v>SRSA</v>
      </c>
      <c r="AH69" s="132" t="s">
        <v>49</v>
      </c>
      <c r="AI69" s="133" t="s">
        <v>50</v>
      </c>
      <c r="AJ69" s="3" t="s">
        <v>881</v>
      </c>
    </row>
    <row r="70" spans="1:36" s="3" customFormat="1" ht="12.75" customHeight="1">
      <c r="A70" s="119" t="s">
        <v>894</v>
      </c>
      <c r="B70" s="120" t="s">
        <v>895</v>
      </c>
      <c r="C70" s="121" t="s">
        <v>896</v>
      </c>
      <c r="D70" s="122" t="s">
        <v>85</v>
      </c>
      <c r="E70" s="122" t="s">
        <v>897</v>
      </c>
      <c r="F70" s="120" t="s">
        <v>44</v>
      </c>
      <c r="G70" s="123" t="s">
        <v>898</v>
      </c>
      <c r="H70" s="124" t="s">
        <v>88</v>
      </c>
      <c r="I70" s="125">
        <v>5418982244</v>
      </c>
      <c r="J70" s="126" t="s">
        <v>47</v>
      </c>
      <c r="K70" s="127" t="s">
        <v>48</v>
      </c>
      <c r="L70" s="77" t="s">
        <v>1368</v>
      </c>
      <c r="M70" s="73">
        <v>261.1894038297868</v>
      </c>
      <c r="N70" s="64" t="s">
        <v>1368</v>
      </c>
      <c r="O70" s="128">
        <v>35.5705</v>
      </c>
      <c r="P70" s="127" t="s">
        <v>48</v>
      </c>
      <c r="Q70" s="65"/>
      <c r="R70" s="64"/>
      <c r="S70" s="129" t="s">
        <v>48</v>
      </c>
      <c r="T70" s="101">
        <v>7029.414005166168</v>
      </c>
      <c r="U70" s="66"/>
      <c r="V70" s="66"/>
      <c r="W70" s="130"/>
      <c r="X70" s="121">
        <f t="shared" si="10"/>
        <v>1</v>
      </c>
      <c r="Y70" s="122">
        <f t="shared" si="11"/>
        <v>1</v>
      </c>
      <c r="Z70" s="122">
        <f t="shared" si="12"/>
        <v>0</v>
      </c>
      <c r="AA70" s="122">
        <f t="shared" si="13"/>
        <v>0</v>
      </c>
      <c r="AB70" s="131" t="str">
        <f t="shared" si="14"/>
        <v>SRSA</v>
      </c>
      <c r="AC70" s="121">
        <f t="shared" si="15"/>
        <v>1</v>
      </c>
      <c r="AD70" s="122">
        <f t="shared" si="16"/>
        <v>1</v>
      </c>
      <c r="AE70" s="122" t="str">
        <f t="shared" si="17"/>
        <v>Initial</v>
      </c>
      <c r="AF70" s="131" t="str">
        <f t="shared" si="18"/>
        <v>-</v>
      </c>
      <c r="AG70" s="121" t="str">
        <f t="shared" si="19"/>
        <v>SRSA</v>
      </c>
      <c r="AH70" s="132" t="s">
        <v>49</v>
      </c>
      <c r="AI70" s="133" t="s">
        <v>81</v>
      </c>
      <c r="AJ70" s="3" t="s">
        <v>894</v>
      </c>
    </row>
    <row r="71" spans="1:36" s="3" customFormat="1" ht="12.75" customHeight="1">
      <c r="A71" s="119" t="s">
        <v>918</v>
      </c>
      <c r="B71" s="120" t="s">
        <v>919</v>
      </c>
      <c r="C71" s="121" t="s">
        <v>920</v>
      </c>
      <c r="D71" s="122" t="s">
        <v>436</v>
      </c>
      <c r="E71" s="122" t="s">
        <v>921</v>
      </c>
      <c r="F71" s="120" t="s">
        <v>44</v>
      </c>
      <c r="G71" s="123" t="s">
        <v>922</v>
      </c>
      <c r="H71" s="124" t="s">
        <v>439</v>
      </c>
      <c r="I71" s="125">
        <v>5414594341</v>
      </c>
      <c r="J71" s="126" t="s">
        <v>47</v>
      </c>
      <c r="K71" s="127" t="s">
        <v>48</v>
      </c>
      <c r="L71" s="77" t="s">
        <v>1368</v>
      </c>
      <c r="M71" s="73">
        <v>484.7914931359934</v>
      </c>
      <c r="N71" s="64" t="s">
        <v>1368</v>
      </c>
      <c r="O71" s="128">
        <v>22.449</v>
      </c>
      <c r="P71" s="127" t="s">
        <v>48</v>
      </c>
      <c r="Q71" s="65"/>
      <c r="R71" s="64"/>
      <c r="S71" s="129" t="s">
        <v>48</v>
      </c>
      <c r="T71" s="101">
        <v>28737.657184669282</v>
      </c>
      <c r="U71" s="66"/>
      <c r="V71" s="66"/>
      <c r="W71" s="130"/>
      <c r="X71" s="121">
        <f t="shared" si="10"/>
        <v>1</v>
      </c>
      <c r="Y71" s="122">
        <f t="shared" si="11"/>
        <v>1</v>
      </c>
      <c r="Z71" s="122">
        <f t="shared" si="12"/>
        <v>0</v>
      </c>
      <c r="AA71" s="122">
        <f t="shared" si="13"/>
        <v>0</v>
      </c>
      <c r="AB71" s="131" t="str">
        <f t="shared" si="14"/>
        <v>SRSA</v>
      </c>
      <c r="AC71" s="121">
        <f t="shared" si="15"/>
        <v>1</v>
      </c>
      <c r="AD71" s="122">
        <f t="shared" si="16"/>
        <v>1</v>
      </c>
      <c r="AE71" s="122" t="str">
        <f t="shared" si="17"/>
        <v>Initial</v>
      </c>
      <c r="AF71" s="131" t="str">
        <f t="shared" si="18"/>
        <v>-</v>
      </c>
      <c r="AG71" s="121" t="str">
        <f t="shared" si="19"/>
        <v>SRSA</v>
      </c>
      <c r="AH71" s="132" t="s">
        <v>49</v>
      </c>
      <c r="AI71" s="133" t="s">
        <v>50</v>
      </c>
      <c r="AJ71" s="3" t="s">
        <v>918</v>
      </c>
    </row>
    <row r="72" spans="1:36" s="3" customFormat="1" ht="12.75" customHeight="1">
      <c r="A72" s="119" t="s">
        <v>950</v>
      </c>
      <c r="B72" s="120" t="s">
        <v>951</v>
      </c>
      <c r="C72" s="121" t="s">
        <v>952</v>
      </c>
      <c r="D72" s="122" t="s">
        <v>953</v>
      </c>
      <c r="E72" s="122" t="s">
        <v>954</v>
      </c>
      <c r="F72" s="120" t="s">
        <v>44</v>
      </c>
      <c r="G72" s="123" t="s">
        <v>955</v>
      </c>
      <c r="H72" s="124" t="s">
        <v>956</v>
      </c>
      <c r="I72" s="125">
        <v>5419433111</v>
      </c>
      <c r="J72" s="126" t="s">
        <v>47</v>
      </c>
      <c r="K72" s="127" t="s">
        <v>48</v>
      </c>
      <c r="L72" s="77" t="s">
        <v>1368</v>
      </c>
      <c r="M72" s="73">
        <v>203.9629296207372</v>
      </c>
      <c r="N72" s="64" t="s">
        <v>1369</v>
      </c>
      <c r="O72" s="128">
        <v>29.1667</v>
      </c>
      <c r="P72" s="127" t="s">
        <v>48</v>
      </c>
      <c r="Q72" s="65"/>
      <c r="R72" s="64"/>
      <c r="S72" s="129" t="s">
        <v>48</v>
      </c>
      <c r="T72" s="101">
        <v>1742.4345429140844</v>
      </c>
      <c r="U72" s="66"/>
      <c r="V72" s="66"/>
      <c r="W72" s="130"/>
      <c r="X72" s="121">
        <f t="shared" si="10"/>
        <v>1</v>
      </c>
      <c r="Y72" s="122">
        <f t="shared" si="11"/>
        <v>1</v>
      </c>
      <c r="Z72" s="122">
        <f t="shared" si="12"/>
        <v>0</v>
      </c>
      <c r="AA72" s="122">
        <f t="shared" si="13"/>
        <v>0</v>
      </c>
      <c r="AB72" s="131" t="str">
        <f t="shared" si="14"/>
        <v>SRSA</v>
      </c>
      <c r="AC72" s="121">
        <f t="shared" si="15"/>
        <v>1</v>
      </c>
      <c r="AD72" s="122">
        <f t="shared" si="16"/>
        <v>1</v>
      </c>
      <c r="AE72" s="122" t="str">
        <f t="shared" si="17"/>
        <v>Initial</v>
      </c>
      <c r="AF72" s="131" t="str">
        <f t="shared" si="18"/>
        <v>-</v>
      </c>
      <c r="AG72" s="121" t="str">
        <f t="shared" si="19"/>
        <v>SRSA</v>
      </c>
      <c r="AH72" s="132" t="s">
        <v>49</v>
      </c>
      <c r="AI72" s="133" t="s">
        <v>81</v>
      </c>
      <c r="AJ72" s="3" t="s">
        <v>950</v>
      </c>
    </row>
    <row r="73" spans="1:36" s="3" customFormat="1" ht="12.75" customHeight="1">
      <c r="A73" s="119" t="s">
        <v>966</v>
      </c>
      <c r="B73" s="120" t="s">
        <v>967</v>
      </c>
      <c r="C73" s="121" t="s">
        <v>968</v>
      </c>
      <c r="D73" s="122" t="s">
        <v>969</v>
      </c>
      <c r="E73" s="122" t="s">
        <v>70</v>
      </c>
      <c r="F73" s="120" t="s">
        <v>44</v>
      </c>
      <c r="G73" s="123" t="s">
        <v>71</v>
      </c>
      <c r="H73" s="124" t="s">
        <v>970</v>
      </c>
      <c r="I73" s="125">
        <v>5038353184</v>
      </c>
      <c r="J73" s="126" t="s">
        <v>65</v>
      </c>
      <c r="K73" s="127" t="s">
        <v>48</v>
      </c>
      <c r="L73" s="77" t="s">
        <v>1368</v>
      </c>
      <c r="M73" s="73">
        <v>293.2350731525489</v>
      </c>
      <c r="N73" s="64" t="s">
        <v>1368</v>
      </c>
      <c r="O73" s="128">
        <v>13.7725</v>
      </c>
      <c r="P73" s="127" t="s">
        <v>73</v>
      </c>
      <c r="Q73" s="65"/>
      <c r="R73" s="64"/>
      <c r="S73" s="129" t="s">
        <v>48</v>
      </c>
      <c r="T73" s="101">
        <v>10470.809263166926</v>
      </c>
      <c r="U73" s="66"/>
      <c r="V73" s="66"/>
      <c r="W73" s="130"/>
      <c r="X73" s="121">
        <f t="shared" si="10"/>
        <v>1</v>
      </c>
      <c r="Y73" s="122">
        <f t="shared" si="11"/>
        <v>1</v>
      </c>
      <c r="Z73" s="122">
        <f t="shared" si="12"/>
        <v>0</v>
      </c>
      <c r="AA73" s="122">
        <f t="shared" si="13"/>
        <v>0</v>
      </c>
      <c r="AB73" s="131" t="str">
        <f t="shared" si="14"/>
        <v>SRSA</v>
      </c>
      <c r="AC73" s="121">
        <f t="shared" si="15"/>
        <v>1</v>
      </c>
      <c r="AD73" s="122">
        <f t="shared" si="16"/>
        <v>0</v>
      </c>
      <c r="AE73" s="122">
        <f t="shared" si="17"/>
        <v>0</v>
      </c>
      <c r="AF73" s="131" t="str">
        <f t="shared" si="18"/>
        <v>-</v>
      </c>
      <c r="AG73" s="121">
        <f t="shared" si="19"/>
        <v>0</v>
      </c>
      <c r="AH73" s="132" t="s">
        <v>49</v>
      </c>
      <c r="AI73" s="133" t="s">
        <v>50</v>
      </c>
      <c r="AJ73" s="3" t="s">
        <v>966</v>
      </c>
    </row>
    <row r="74" spans="1:36" s="3" customFormat="1" ht="12.75" customHeight="1">
      <c r="A74" s="119" t="s">
        <v>986</v>
      </c>
      <c r="B74" s="120" t="s">
        <v>987</v>
      </c>
      <c r="C74" s="121" t="s">
        <v>988</v>
      </c>
      <c r="D74" s="122" t="s">
        <v>989</v>
      </c>
      <c r="E74" s="122" t="s">
        <v>990</v>
      </c>
      <c r="F74" s="120" t="s">
        <v>44</v>
      </c>
      <c r="G74" s="123" t="s">
        <v>991</v>
      </c>
      <c r="H74" s="124" t="s">
        <v>992</v>
      </c>
      <c r="I74" s="125">
        <v>5414438291</v>
      </c>
      <c r="J74" s="126" t="s">
        <v>47</v>
      </c>
      <c r="K74" s="127" t="s">
        <v>48</v>
      </c>
      <c r="L74" s="77" t="s">
        <v>1368</v>
      </c>
      <c r="M74" s="73">
        <v>342.2806986117328</v>
      </c>
      <c r="N74" s="64" t="s">
        <v>1368</v>
      </c>
      <c r="O74" s="128">
        <v>11.2948</v>
      </c>
      <c r="P74" s="127" t="s">
        <v>73</v>
      </c>
      <c r="Q74" s="65"/>
      <c r="R74" s="64"/>
      <c r="S74" s="129" t="s">
        <v>48</v>
      </c>
      <c r="T74" s="101">
        <v>20445.946901176245</v>
      </c>
      <c r="U74" s="66"/>
      <c r="V74" s="66"/>
      <c r="W74" s="130"/>
      <c r="X74" s="121">
        <f t="shared" si="10"/>
        <v>1</v>
      </c>
      <c r="Y74" s="122">
        <f t="shared" si="11"/>
        <v>1</v>
      </c>
      <c r="Z74" s="122">
        <f t="shared" si="12"/>
        <v>0</v>
      </c>
      <c r="AA74" s="122">
        <f t="shared" si="13"/>
        <v>0</v>
      </c>
      <c r="AB74" s="131" t="str">
        <f t="shared" si="14"/>
        <v>SRSA</v>
      </c>
      <c r="AC74" s="121">
        <f t="shared" si="15"/>
        <v>1</v>
      </c>
      <c r="AD74" s="122">
        <f t="shared" si="16"/>
        <v>0</v>
      </c>
      <c r="AE74" s="122">
        <f t="shared" si="17"/>
        <v>0</v>
      </c>
      <c r="AF74" s="131" t="str">
        <f t="shared" si="18"/>
        <v>-</v>
      </c>
      <c r="AG74" s="121">
        <f t="shared" si="19"/>
        <v>0</v>
      </c>
      <c r="AH74" s="132" t="s">
        <v>49</v>
      </c>
      <c r="AI74" s="133" t="s">
        <v>50</v>
      </c>
      <c r="AJ74" s="3" t="s">
        <v>986</v>
      </c>
    </row>
    <row r="75" spans="1:36" s="3" customFormat="1" ht="12.75" customHeight="1">
      <c r="A75" s="119" t="s">
        <v>993</v>
      </c>
      <c r="B75" s="120" t="s">
        <v>994</v>
      </c>
      <c r="C75" s="121" t="s">
        <v>995</v>
      </c>
      <c r="D75" s="122" t="s">
        <v>996</v>
      </c>
      <c r="E75" s="122" t="s">
        <v>404</v>
      </c>
      <c r="F75" s="120" t="s">
        <v>44</v>
      </c>
      <c r="G75" s="123" t="s">
        <v>405</v>
      </c>
      <c r="H75" s="124" t="s">
        <v>997</v>
      </c>
      <c r="I75" s="125">
        <v>5415733229</v>
      </c>
      <c r="J75" s="126" t="s">
        <v>47</v>
      </c>
      <c r="K75" s="127" t="s">
        <v>48</v>
      </c>
      <c r="L75" s="77" t="s">
        <v>1368</v>
      </c>
      <c r="M75" s="73">
        <v>4.899173881673882</v>
      </c>
      <c r="N75" s="64" t="s">
        <v>1369</v>
      </c>
      <c r="O75" s="128">
        <v>36.3636</v>
      </c>
      <c r="P75" s="127" t="s">
        <v>48</v>
      </c>
      <c r="Q75" s="65"/>
      <c r="R75" s="64"/>
      <c r="S75" s="129" t="s">
        <v>48</v>
      </c>
      <c r="T75" s="101">
        <v>595.3962138012047</v>
      </c>
      <c r="U75" s="66"/>
      <c r="V75" s="66"/>
      <c r="W75" s="130"/>
      <c r="X75" s="121">
        <f aca="true" t="shared" si="20" ref="X75:X97">IF(OR(K75="YES",TRIM(L75)="YES"),1,0)</f>
        <v>1</v>
      </c>
      <c r="Y75" s="122">
        <f aca="true" t="shared" si="21" ref="Y75:Y97">IF(OR(AND(ISNUMBER(M75),AND(M75&gt;0,M75&lt;600)),AND(ISNUMBER(M75),AND(M75&gt;0,N75="YES"))),1,0)</f>
        <v>1</v>
      </c>
      <c r="Z75" s="122">
        <f aca="true" t="shared" si="22" ref="Z75:Z97">IF(AND(OR(K75="YES",TRIM(L75)="YES"),(X75=0)),"Trouble",0)</f>
        <v>0</v>
      </c>
      <c r="AA75" s="122">
        <f aca="true" t="shared" si="23" ref="AA75:AA97">IF(AND(OR(AND(ISNUMBER(M75),AND(M75&gt;0,M75&lt;600)),AND(ISNUMBER(M75),AND(M75&gt;0,N75="YES"))),(Y75=0)),"Trouble",0)</f>
        <v>0</v>
      </c>
      <c r="AB75" s="131" t="str">
        <f aca="true" t="shared" si="24" ref="AB75:AB97">IF(AND(X75=1,Y75=1),"SRSA","-")</f>
        <v>SRSA</v>
      </c>
      <c r="AC75" s="121">
        <f aca="true" t="shared" si="25" ref="AC75:AC97">IF(S75="YES",1,0)</f>
        <v>1</v>
      </c>
      <c r="AD75" s="122">
        <f aca="true" t="shared" si="26" ref="AD75:AD97">IF(OR(AND(ISNUMBER(Q75),Q75&gt;=20),(AND(ISNUMBER(Q75)=FALSE,AND(ISNUMBER(O75),O75&gt;=20)))),1,0)</f>
        <v>1</v>
      </c>
      <c r="AE75" s="122" t="str">
        <f aca="true" t="shared" si="27" ref="AE75:AE97">IF(AND(AC75=1,AD75=1),"Initial",0)</f>
        <v>Initial</v>
      </c>
      <c r="AF75" s="131" t="str">
        <f aca="true" t="shared" si="28" ref="AF75:AF97">IF(AND(AND(AE75="Initial",AG75=0),AND(ISNUMBER(M75),M75&gt;0)),"RLIS","-")</f>
        <v>-</v>
      </c>
      <c r="AG75" s="121" t="str">
        <f aca="true" t="shared" si="29" ref="AG75:AG97">IF(AND(AB75="SRSA",AE75="Initial"),"SRSA",0)</f>
        <v>SRSA</v>
      </c>
      <c r="AH75" s="132" t="s">
        <v>49</v>
      </c>
      <c r="AI75" s="133" t="s">
        <v>50</v>
      </c>
      <c r="AJ75" s="3" t="s">
        <v>993</v>
      </c>
    </row>
    <row r="76" spans="1:36" s="3" customFormat="1" ht="12.75" customHeight="1">
      <c r="A76" s="119" t="s">
        <v>998</v>
      </c>
      <c r="B76" s="120" t="s">
        <v>999</v>
      </c>
      <c r="C76" s="121" t="s">
        <v>1000</v>
      </c>
      <c r="D76" s="122" t="s">
        <v>1001</v>
      </c>
      <c r="E76" s="122" t="s">
        <v>1002</v>
      </c>
      <c r="F76" s="120" t="s">
        <v>44</v>
      </c>
      <c r="G76" s="123" t="s">
        <v>1003</v>
      </c>
      <c r="H76" s="124" t="s">
        <v>1004</v>
      </c>
      <c r="I76" s="125">
        <v>5417422550</v>
      </c>
      <c r="J76" s="126" t="s">
        <v>47</v>
      </c>
      <c r="K76" s="127" t="s">
        <v>48</v>
      </c>
      <c r="L76" s="77" t="s">
        <v>1368</v>
      </c>
      <c r="M76" s="73">
        <v>167.57079030541865</v>
      </c>
      <c r="N76" s="64" t="s">
        <v>1369</v>
      </c>
      <c r="O76" s="128">
        <v>30.3191</v>
      </c>
      <c r="P76" s="127" t="s">
        <v>48</v>
      </c>
      <c r="Q76" s="65"/>
      <c r="R76" s="64"/>
      <c r="S76" s="129" t="s">
        <v>48</v>
      </c>
      <c r="T76" s="101">
        <v>16182.595277241617</v>
      </c>
      <c r="U76" s="66"/>
      <c r="V76" s="66"/>
      <c r="W76" s="130"/>
      <c r="X76" s="121">
        <f t="shared" si="20"/>
        <v>1</v>
      </c>
      <c r="Y76" s="122">
        <f t="shared" si="21"/>
        <v>1</v>
      </c>
      <c r="Z76" s="122">
        <f t="shared" si="22"/>
        <v>0</v>
      </c>
      <c r="AA76" s="122">
        <f t="shared" si="23"/>
        <v>0</v>
      </c>
      <c r="AB76" s="131" t="str">
        <f t="shared" si="24"/>
        <v>SRSA</v>
      </c>
      <c r="AC76" s="121">
        <f t="shared" si="25"/>
        <v>1</v>
      </c>
      <c r="AD76" s="122">
        <f t="shared" si="26"/>
        <v>1</v>
      </c>
      <c r="AE76" s="122" t="str">
        <f t="shared" si="27"/>
        <v>Initial</v>
      </c>
      <c r="AF76" s="131" t="str">
        <f t="shared" si="28"/>
        <v>-</v>
      </c>
      <c r="AG76" s="121" t="str">
        <f t="shared" si="29"/>
        <v>SRSA</v>
      </c>
      <c r="AH76" s="132" t="s">
        <v>49</v>
      </c>
      <c r="AI76" s="133" t="s">
        <v>81</v>
      </c>
      <c r="AJ76" s="3" t="s">
        <v>998</v>
      </c>
    </row>
    <row r="77" spans="1:36" s="3" customFormat="1" ht="12.75" customHeight="1">
      <c r="A77" s="119" t="s">
        <v>1005</v>
      </c>
      <c r="B77" s="120" t="s">
        <v>1006</v>
      </c>
      <c r="C77" s="121" t="s">
        <v>1007</v>
      </c>
      <c r="D77" s="122" t="s">
        <v>1008</v>
      </c>
      <c r="E77" s="122" t="s">
        <v>100</v>
      </c>
      <c r="F77" s="120" t="s">
        <v>44</v>
      </c>
      <c r="G77" s="123" t="s">
        <v>101</v>
      </c>
      <c r="H77" s="124" t="s">
        <v>1009</v>
      </c>
      <c r="I77" s="125">
        <v>5414821910</v>
      </c>
      <c r="J77" s="126" t="s">
        <v>65</v>
      </c>
      <c r="K77" s="127" t="s">
        <v>48</v>
      </c>
      <c r="L77" s="77" t="s">
        <v>1368</v>
      </c>
      <c r="M77" s="73">
        <v>30.315897252236777</v>
      </c>
      <c r="N77" s="64" t="s">
        <v>1368</v>
      </c>
      <c r="O77" s="128">
        <v>14.2857</v>
      </c>
      <c r="P77" s="127" t="s">
        <v>73</v>
      </c>
      <c r="Q77" s="65"/>
      <c r="R77" s="64"/>
      <c r="S77" s="129" t="s">
        <v>48</v>
      </c>
      <c r="T77" s="101">
        <v>1698.702185136236</v>
      </c>
      <c r="U77" s="66"/>
      <c r="V77" s="66"/>
      <c r="W77" s="130"/>
      <c r="X77" s="121">
        <f t="shared" si="20"/>
        <v>1</v>
      </c>
      <c r="Y77" s="122">
        <f t="shared" si="21"/>
        <v>1</v>
      </c>
      <c r="Z77" s="122">
        <f t="shared" si="22"/>
        <v>0</v>
      </c>
      <c r="AA77" s="122">
        <f t="shared" si="23"/>
        <v>0</v>
      </c>
      <c r="AB77" s="131" t="str">
        <f t="shared" si="24"/>
        <v>SRSA</v>
      </c>
      <c r="AC77" s="121">
        <f t="shared" si="25"/>
        <v>1</v>
      </c>
      <c r="AD77" s="122">
        <f t="shared" si="26"/>
        <v>0</v>
      </c>
      <c r="AE77" s="122">
        <f t="shared" si="27"/>
        <v>0</v>
      </c>
      <c r="AF77" s="131" t="str">
        <f t="shared" si="28"/>
        <v>-</v>
      </c>
      <c r="AG77" s="121">
        <f t="shared" si="29"/>
        <v>0</v>
      </c>
      <c r="AH77" s="132" t="s">
        <v>49</v>
      </c>
      <c r="AI77" s="133" t="s">
        <v>50</v>
      </c>
      <c r="AJ77" s="3" t="s">
        <v>1005</v>
      </c>
    </row>
    <row r="78" spans="1:36" s="3" customFormat="1" ht="12.75" customHeight="1">
      <c r="A78" s="119" t="s">
        <v>1017</v>
      </c>
      <c r="B78" s="120" t="s">
        <v>1018</v>
      </c>
      <c r="C78" s="121" t="s">
        <v>1019</v>
      </c>
      <c r="D78" s="122" t="s">
        <v>1020</v>
      </c>
      <c r="E78" s="122" t="s">
        <v>1021</v>
      </c>
      <c r="F78" s="120" t="s">
        <v>44</v>
      </c>
      <c r="G78" s="123" t="s">
        <v>1022</v>
      </c>
      <c r="H78" s="124" t="s">
        <v>95</v>
      </c>
      <c r="I78" s="125">
        <v>5419473933</v>
      </c>
      <c r="J78" s="126" t="s">
        <v>47</v>
      </c>
      <c r="K78" s="127" t="s">
        <v>48</v>
      </c>
      <c r="L78" s="77" t="s">
        <v>1368</v>
      </c>
      <c r="M78" s="73">
        <v>1.862340030273841</v>
      </c>
      <c r="N78" s="64" t="s">
        <v>1369</v>
      </c>
      <c r="O78" s="128">
        <v>12.5</v>
      </c>
      <c r="P78" s="127" t="s">
        <v>73</v>
      </c>
      <c r="Q78" s="65"/>
      <c r="R78" s="64"/>
      <c r="S78" s="129" t="s">
        <v>48</v>
      </c>
      <c r="T78" s="101">
        <v>740.3168008137128</v>
      </c>
      <c r="U78" s="66"/>
      <c r="V78" s="66"/>
      <c r="W78" s="130"/>
      <c r="X78" s="121">
        <f t="shared" si="20"/>
        <v>1</v>
      </c>
      <c r="Y78" s="122">
        <f t="shared" si="21"/>
        <v>1</v>
      </c>
      <c r="Z78" s="122">
        <f t="shared" si="22"/>
        <v>0</v>
      </c>
      <c r="AA78" s="122">
        <f t="shared" si="23"/>
        <v>0</v>
      </c>
      <c r="AB78" s="131" t="str">
        <f t="shared" si="24"/>
        <v>SRSA</v>
      </c>
      <c r="AC78" s="121">
        <f t="shared" si="25"/>
        <v>1</v>
      </c>
      <c r="AD78" s="122">
        <f t="shared" si="26"/>
        <v>0</v>
      </c>
      <c r="AE78" s="122">
        <f t="shared" si="27"/>
        <v>0</v>
      </c>
      <c r="AF78" s="131" t="str">
        <f t="shared" si="28"/>
        <v>-</v>
      </c>
      <c r="AG78" s="121">
        <f t="shared" si="29"/>
        <v>0</v>
      </c>
      <c r="AH78" s="132" t="s">
        <v>49</v>
      </c>
      <c r="AI78" s="133" t="s">
        <v>50</v>
      </c>
      <c r="AJ78" s="3" t="s">
        <v>1017</v>
      </c>
    </row>
    <row r="79" spans="1:36" s="3" customFormat="1" ht="12.75" customHeight="1">
      <c r="A79" s="135" t="s">
        <v>1023</v>
      </c>
      <c r="B79" s="136" t="s">
        <v>1024</v>
      </c>
      <c r="C79" s="137" t="s">
        <v>1380</v>
      </c>
      <c r="D79" s="138" t="s">
        <v>1026</v>
      </c>
      <c r="E79" s="138" t="s">
        <v>1027</v>
      </c>
      <c r="F79" s="136" t="s">
        <v>44</v>
      </c>
      <c r="G79" s="139" t="s">
        <v>1028</v>
      </c>
      <c r="H79" s="140" t="s">
        <v>373</v>
      </c>
      <c r="I79" s="141">
        <v>5413662111</v>
      </c>
      <c r="J79" s="142" t="s">
        <v>47</v>
      </c>
      <c r="K79" s="143" t="s">
        <v>48</v>
      </c>
      <c r="L79" s="144" t="s">
        <v>1368</v>
      </c>
      <c r="M79" s="145">
        <v>188.23369116432698</v>
      </c>
      <c r="N79" s="146" t="s">
        <v>1368</v>
      </c>
      <c r="O79" s="147">
        <v>58.8957</v>
      </c>
      <c r="P79" s="143" t="s">
        <v>48</v>
      </c>
      <c r="Q79" s="148"/>
      <c r="R79" s="146"/>
      <c r="S79" s="149" t="s">
        <v>48</v>
      </c>
      <c r="T79" s="150">
        <v>42963.79805406881</v>
      </c>
      <c r="U79" s="151"/>
      <c r="V79" s="151"/>
      <c r="W79" s="152"/>
      <c r="X79" s="137">
        <f t="shared" si="20"/>
        <v>1</v>
      </c>
      <c r="Y79" s="138">
        <f t="shared" si="21"/>
        <v>1</v>
      </c>
      <c r="Z79" s="138">
        <f t="shared" si="22"/>
        <v>0</v>
      </c>
      <c r="AA79" s="138">
        <f t="shared" si="23"/>
        <v>0</v>
      </c>
      <c r="AB79" s="153" t="str">
        <f t="shared" si="24"/>
        <v>SRSA</v>
      </c>
      <c r="AC79" s="137">
        <f t="shared" si="25"/>
        <v>1</v>
      </c>
      <c r="AD79" s="138">
        <f t="shared" si="26"/>
        <v>1</v>
      </c>
      <c r="AE79" s="138" t="str">
        <f t="shared" si="27"/>
        <v>Initial</v>
      </c>
      <c r="AF79" s="153" t="str">
        <f t="shared" si="28"/>
        <v>-</v>
      </c>
      <c r="AG79" s="137" t="str">
        <f t="shared" si="29"/>
        <v>SRSA</v>
      </c>
      <c r="AH79" s="154" t="s">
        <v>49</v>
      </c>
      <c r="AI79" s="155" t="s">
        <v>50</v>
      </c>
      <c r="AJ79" s="134" t="e">
        <v>#N/A</v>
      </c>
    </row>
    <row r="80" spans="1:36" s="3" customFormat="1" ht="12.75" customHeight="1">
      <c r="A80" s="119" t="s">
        <v>1036</v>
      </c>
      <c r="B80" s="120" t="s">
        <v>1037</v>
      </c>
      <c r="C80" s="121" t="s">
        <v>1038</v>
      </c>
      <c r="D80" s="122" t="s">
        <v>1039</v>
      </c>
      <c r="E80" s="122" t="s">
        <v>1040</v>
      </c>
      <c r="F80" s="120" t="s">
        <v>44</v>
      </c>
      <c r="G80" s="123" t="s">
        <v>1041</v>
      </c>
      <c r="H80" s="124" t="s">
        <v>1042</v>
      </c>
      <c r="I80" s="125">
        <v>5414392291</v>
      </c>
      <c r="J80" s="126" t="s">
        <v>47</v>
      </c>
      <c r="K80" s="127" t="s">
        <v>48</v>
      </c>
      <c r="L80" s="77" t="s">
        <v>1368</v>
      </c>
      <c r="M80" s="73">
        <v>118.24099511599506</v>
      </c>
      <c r="N80" s="64" t="s">
        <v>1368</v>
      </c>
      <c r="O80" s="128">
        <v>41.7391</v>
      </c>
      <c r="P80" s="127" t="s">
        <v>48</v>
      </c>
      <c r="Q80" s="65"/>
      <c r="R80" s="64"/>
      <c r="S80" s="129" t="s">
        <v>48</v>
      </c>
      <c r="T80" s="101">
        <v>8612.70759910299</v>
      </c>
      <c r="U80" s="66"/>
      <c r="V80" s="66"/>
      <c r="W80" s="130"/>
      <c r="X80" s="121">
        <f t="shared" si="20"/>
        <v>1</v>
      </c>
      <c r="Y80" s="122">
        <f t="shared" si="21"/>
        <v>1</v>
      </c>
      <c r="Z80" s="122">
        <f t="shared" si="22"/>
        <v>0</v>
      </c>
      <c r="AA80" s="122">
        <f t="shared" si="23"/>
        <v>0</v>
      </c>
      <c r="AB80" s="131" t="str">
        <f t="shared" si="24"/>
        <v>SRSA</v>
      </c>
      <c r="AC80" s="121">
        <f t="shared" si="25"/>
        <v>1</v>
      </c>
      <c r="AD80" s="122">
        <f t="shared" si="26"/>
        <v>1</v>
      </c>
      <c r="AE80" s="122" t="str">
        <f t="shared" si="27"/>
        <v>Initial</v>
      </c>
      <c r="AF80" s="131" t="str">
        <f t="shared" si="28"/>
        <v>-</v>
      </c>
      <c r="AG80" s="121" t="str">
        <f t="shared" si="29"/>
        <v>SRSA</v>
      </c>
      <c r="AH80" s="132" t="s">
        <v>49</v>
      </c>
      <c r="AI80" s="133" t="s">
        <v>50</v>
      </c>
      <c r="AJ80" s="3" t="s">
        <v>1036</v>
      </c>
    </row>
    <row r="81" spans="1:36" s="3" customFormat="1" ht="12.75" customHeight="1">
      <c r="A81" s="119" t="s">
        <v>1043</v>
      </c>
      <c r="B81" s="120" t="s">
        <v>1044</v>
      </c>
      <c r="C81" s="121" t="s">
        <v>1045</v>
      </c>
      <c r="D81" s="122" t="s">
        <v>1046</v>
      </c>
      <c r="E81" s="122" t="s">
        <v>1047</v>
      </c>
      <c r="F81" s="120" t="s">
        <v>44</v>
      </c>
      <c r="G81" s="123" t="s">
        <v>1048</v>
      </c>
      <c r="H81" s="124" t="s">
        <v>1049</v>
      </c>
      <c r="I81" s="125">
        <v>5418203314</v>
      </c>
      <c r="J81" s="126" t="s">
        <v>47</v>
      </c>
      <c r="K81" s="127" t="s">
        <v>48</v>
      </c>
      <c r="L81" s="77" t="s">
        <v>1368</v>
      </c>
      <c r="M81" s="73">
        <v>134.72549019607828</v>
      </c>
      <c r="N81" s="64" t="s">
        <v>1369</v>
      </c>
      <c r="O81" s="128">
        <v>25.9494</v>
      </c>
      <c r="P81" s="127" t="s">
        <v>48</v>
      </c>
      <c r="Q81" s="65"/>
      <c r="R81" s="64"/>
      <c r="S81" s="129" t="s">
        <v>48</v>
      </c>
      <c r="T81" s="101">
        <v>11128.449931816722</v>
      </c>
      <c r="U81" s="66"/>
      <c r="V81" s="66"/>
      <c r="W81" s="130"/>
      <c r="X81" s="121">
        <f t="shared" si="20"/>
        <v>1</v>
      </c>
      <c r="Y81" s="122">
        <f t="shared" si="21"/>
        <v>1</v>
      </c>
      <c r="Z81" s="122">
        <f t="shared" si="22"/>
        <v>0</v>
      </c>
      <c r="AA81" s="122">
        <f t="shared" si="23"/>
        <v>0</v>
      </c>
      <c r="AB81" s="131" t="str">
        <f t="shared" si="24"/>
        <v>SRSA</v>
      </c>
      <c r="AC81" s="121">
        <f t="shared" si="25"/>
        <v>1</v>
      </c>
      <c r="AD81" s="122">
        <f t="shared" si="26"/>
        <v>1</v>
      </c>
      <c r="AE81" s="122" t="str">
        <f t="shared" si="27"/>
        <v>Initial</v>
      </c>
      <c r="AF81" s="131" t="str">
        <f t="shared" si="28"/>
        <v>-</v>
      </c>
      <c r="AG81" s="121" t="str">
        <f t="shared" si="29"/>
        <v>SRSA</v>
      </c>
      <c r="AH81" s="132" t="s">
        <v>49</v>
      </c>
      <c r="AI81" s="133" t="s">
        <v>50</v>
      </c>
      <c r="AJ81" s="3" t="s">
        <v>1043</v>
      </c>
    </row>
    <row r="82" spans="1:36" s="3" customFormat="1" ht="12.75" customHeight="1">
      <c r="A82" s="119" t="s">
        <v>1050</v>
      </c>
      <c r="B82" s="120" t="s">
        <v>1051</v>
      </c>
      <c r="C82" s="121" t="s">
        <v>1052</v>
      </c>
      <c r="D82" s="122" t="s">
        <v>1053</v>
      </c>
      <c r="E82" s="122" t="s">
        <v>1054</v>
      </c>
      <c r="F82" s="120" t="s">
        <v>44</v>
      </c>
      <c r="G82" s="123" t="s">
        <v>1055</v>
      </c>
      <c r="H82" s="124" t="s">
        <v>1056</v>
      </c>
      <c r="I82" s="125">
        <v>5415603653</v>
      </c>
      <c r="J82" s="126" t="s">
        <v>65</v>
      </c>
      <c r="K82" s="127" t="s">
        <v>48</v>
      </c>
      <c r="L82" s="77" t="s">
        <v>1368</v>
      </c>
      <c r="M82" s="73">
        <v>222.67241032348952</v>
      </c>
      <c r="N82" s="64" t="s">
        <v>1368</v>
      </c>
      <c r="O82" s="128">
        <v>23.5294</v>
      </c>
      <c r="P82" s="127" t="s">
        <v>48</v>
      </c>
      <c r="Q82" s="65"/>
      <c r="R82" s="64"/>
      <c r="S82" s="129" t="s">
        <v>48</v>
      </c>
      <c r="T82" s="101">
        <v>5044.057197229213</v>
      </c>
      <c r="U82" s="66"/>
      <c r="V82" s="66"/>
      <c r="W82" s="130"/>
      <c r="X82" s="121">
        <f t="shared" si="20"/>
        <v>1</v>
      </c>
      <c r="Y82" s="122">
        <f t="shared" si="21"/>
        <v>1</v>
      </c>
      <c r="Z82" s="122">
        <f t="shared" si="22"/>
        <v>0</v>
      </c>
      <c r="AA82" s="122">
        <f t="shared" si="23"/>
        <v>0</v>
      </c>
      <c r="AB82" s="131" t="str">
        <f t="shared" si="24"/>
        <v>SRSA</v>
      </c>
      <c r="AC82" s="121">
        <f t="shared" si="25"/>
        <v>1</v>
      </c>
      <c r="AD82" s="122">
        <f t="shared" si="26"/>
        <v>1</v>
      </c>
      <c r="AE82" s="122" t="str">
        <f t="shared" si="27"/>
        <v>Initial</v>
      </c>
      <c r="AF82" s="131" t="str">
        <f t="shared" si="28"/>
        <v>-</v>
      </c>
      <c r="AG82" s="121" t="str">
        <f t="shared" si="29"/>
        <v>SRSA</v>
      </c>
      <c r="AH82" s="132" t="s">
        <v>49</v>
      </c>
      <c r="AI82" s="133" t="s">
        <v>81</v>
      </c>
      <c r="AJ82" s="3" t="s">
        <v>1050</v>
      </c>
    </row>
    <row r="83" spans="1:36" s="3" customFormat="1" ht="12.75" customHeight="1">
      <c r="A83" s="119" t="s">
        <v>1083</v>
      </c>
      <c r="B83" s="120" t="s">
        <v>1084</v>
      </c>
      <c r="C83" s="121" t="s">
        <v>1085</v>
      </c>
      <c r="D83" s="122" t="s">
        <v>1086</v>
      </c>
      <c r="E83" s="122" t="s">
        <v>1087</v>
      </c>
      <c r="F83" s="120" t="s">
        <v>44</v>
      </c>
      <c r="G83" s="123" t="s">
        <v>1088</v>
      </c>
      <c r="H83" s="124" t="s">
        <v>1089</v>
      </c>
      <c r="I83" s="125">
        <v>5418743131</v>
      </c>
      <c r="J83" s="126" t="s">
        <v>47</v>
      </c>
      <c r="K83" s="127" t="s">
        <v>48</v>
      </c>
      <c r="L83" s="77" t="s">
        <v>1368</v>
      </c>
      <c r="M83" s="73">
        <v>344.3542857142855</v>
      </c>
      <c r="N83" s="64" t="s">
        <v>1368</v>
      </c>
      <c r="O83" s="128">
        <v>34.5109</v>
      </c>
      <c r="P83" s="127" t="s">
        <v>48</v>
      </c>
      <c r="Q83" s="65"/>
      <c r="R83" s="64"/>
      <c r="S83" s="129" t="s">
        <v>48</v>
      </c>
      <c r="T83" s="101">
        <v>26457.872606255944</v>
      </c>
      <c r="U83" s="66"/>
      <c r="V83" s="66"/>
      <c r="W83" s="130"/>
      <c r="X83" s="121">
        <f t="shared" si="20"/>
        <v>1</v>
      </c>
      <c r="Y83" s="122">
        <f t="shared" si="21"/>
        <v>1</v>
      </c>
      <c r="Z83" s="122">
        <f t="shared" si="22"/>
        <v>0</v>
      </c>
      <c r="AA83" s="122">
        <f t="shared" si="23"/>
        <v>0</v>
      </c>
      <c r="AB83" s="131" t="str">
        <f t="shared" si="24"/>
        <v>SRSA</v>
      </c>
      <c r="AC83" s="121">
        <f t="shared" si="25"/>
        <v>1</v>
      </c>
      <c r="AD83" s="122">
        <f t="shared" si="26"/>
        <v>1</v>
      </c>
      <c r="AE83" s="122" t="str">
        <f t="shared" si="27"/>
        <v>Initial</v>
      </c>
      <c r="AF83" s="131" t="str">
        <f t="shared" si="28"/>
        <v>-</v>
      </c>
      <c r="AG83" s="121" t="str">
        <f t="shared" si="29"/>
        <v>SRSA</v>
      </c>
      <c r="AH83" s="132" t="s">
        <v>49</v>
      </c>
      <c r="AI83" s="133" t="s">
        <v>50</v>
      </c>
      <c r="AJ83" s="3" t="s">
        <v>1083</v>
      </c>
    </row>
    <row r="84" spans="1:36" s="3" customFormat="1" ht="12.75" customHeight="1">
      <c r="A84" s="119" t="s">
        <v>1109</v>
      </c>
      <c r="B84" s="120" t="s">
        <v>1110</v>
      </c>
      <c r="C84" s="121" t="s">
        <v>1111</v>
      </c>
      <c r="D84" s="122" t="s">
        <v>1112</v>
      </c>
      <c r="E84" s="122" t="s">
        <v>1113</v>
      </c>
      <c r="F84" s="120" t="s">
        <v>44</v>
      </c>
      <c r="G84" s="123" t="s">
        <v>1114</v>
      </c>
      <c r="H84" s="124" t="s">
        <v>1115</v>
      </c>
      <c r="I84" s="125">
        <v>5038972321</v>
      </c>
      <c r="J84" s="126" t="s">
        <v>65</v>
      </c>
      <c r="K84" s="127" t="s">
        <v>48</v>
      </c>
      <c r="L84" s="77" t="s">
        <v>1368</v>
      </c>
      <c r="M84" s="73">
        <v>482.15490455466966</v>
      </c>
      <c r="N84" s="64" t="s">
        <v>1368</v>
      </c>
      <c r="O84" s="128">
        <v>15.1734</v>
      </c>
      <c r="P84" s="127" t="s">
        <v>73</v>
      </c>
      <c r="Q84" s="65"/>
      <c r="R84" s="64"/>
      <c r="S84" s="129" t="s">
        <v>48</v>
      </c>
      <c r="T84" s="101">
        <v>35301.526987529236</v>
      </c>
      <c r="U84" s="66"/>
      <c r="V84" s="66"/>
      <c r="W84" s="130"/>
      <c r="X84" s="121">
        <f t="shared" si="20"/>
        <v>1</v>
      </c>
      <c r="Y84" s="122">
        <f t="shared" si="21"/>
        <v>1</v>
      </c>
      <c r="Z84" s="122">
        <f t="shared" si="22"/>
        <v>0</v>
      </c>
      <c r="AA84" s="122">
        <f t="shared" si="23"/>
        <v>0</v>
      </c>
      <c r="AB84" s="131" t="str">
        <f t="shared" si="24"/>
        <v>SRSA</v>
      </c>
      <c r="AC84" s="121">
        <f t="shared" si="25"/>
        <v>1</v>
      </c>
      <c r="AD84" s="122">
        <f t="shared" si="26"/>
        <v>0</v>
      </c>
      <c r="AE84" s="122">
        <f t="shared" si="27"/>
        <v>0</v>
      </c>
      <c r="AF84" s="131" t="str">
        <f t="shared" si="28"/>
        <v>-</v>
      </c>
      <c r="AG84" s="121">
        <f t="shared" si="29"/>
        <v>0</v>
      </c>
      <c r="AH84" s="132" t="s">
        <v>49</v>
      </c>
      <c r="AI84" s="133" t="s">
        <v>50</v>
      </c>
      <c r="AJ84" s="3" t="s">
        <v>1109</v>
      </c>
    </row>
    <row r="85" spans="1:36" s="3" customFormat="1" ht="12.75" customHeight="1">
      <c r="A85" s="119" t="s">
        <v>1142</v>
      </c>
      <c r="B85" s="120" t="s">
        <v>1143</v>
      </c>
      <c r="C85" s="121" t="s">
        <v>1144</v>
      </c>
      <c r="D85" s="122" t="s">
        <v>316</v>
      </c>
      <c r="E85" s="122" t="s">
        <v>1145</v>
      </c>
      <c r="F85" s="120" t="s">
        <v>44</v>
      </c>
      <c r="G85" s="123" t="s">
        <v>1146</v>
      </c>
      <c r="H85" s="124" t="s">
        <v>319</v>
      </c>
      <c r="I85" s="125">
        <v>5415653500</v>
      </c>
      <c r="J85" s="126" t="s">
        <v>47</v>
      </c>
      <c r="K85" s="127" t="s">
        <v>48</v>
      </c>
      <c r="L85" s="77" t="s">
        <v>1368</v>
      </c>
      <c r="M85" s="73">
        <v>233.63950418235288</v>
      </c>
      <c r="N85" s="64" t="s">
        <v>1369</v>
      </c>
      <c r="O85" s="128">
        <v>19.5122</v>
      </c>
      <c r="P85" s="127" t="s">
        <v>73</v>
      </c>
      <c r="Q85" s="65"/>
      <c r="R85" s="64"/>
      <c r="S85" s="129" t="s">
        <v>48</v>
      </c>
      <c r="T85" s="101">
        <v>13054.065194597655</v>
      </c>
      <c r="U85" s="66"/>
      <c r="V85" s="66"/>
      <c r="W85" s="130"/>
      <c r="X85" s="121">
        <f t="shared" si="20"/>
        <v>1</v>
      </c>
      <c r="Y85" s="122">
        <f t="shared" si="21"/>
        <v>1</v>
      </c>
      <c r="Z85" s="122">
        <f t="shared" si="22"/>
        <v>0</v>
      </c>
      <c r="AA85" s="122">
        <f t="shared" si="23"/>
        <v>0</v>
      </c>
      <c r="AB85" s="131" t="str">
        <f t="shared" si="24"/>
        <v>SRSA</v>
      </c>
      <c r="AC85" s="121">
        <f t="shared" si="25"/>
        <v>1</v>
      </c>
      <c r="AD85" s="122">
        <f t="shared" si="26"/>
        <v>0</v>
      </c>
      <c r="AE85" s="122">
        <f t="shared" si="27"/>
        <v>0</v>
      </c>
      <c r="AF85" s="131" t="str">
        <f t="shared" si="28"/>
        <v>-</v>
      </c>
      <c r="AG85" s="121">
        <f t="shared" si="29"/>
        <v>0</v>
      </c>
      <c r="AH85" s="132" t="s">
        <v>49</v>
      </c>
      <c r="AI85" s="133" t="s">
        <v>50</v>
      </c>
      <c r="AJ85" s="3" t="s">
        <v>1142</v>
      </c>
    </row>
    <row r="86" spans="1:36" s="3" customFormat="1" ht="12.75" customHeight="1">
      <c r="A86" s="119" t="s">
        <v>1175</v>
      </c>
      <c r="B86" s="120" t="s">
        <v>1176</v>
      </c>
      <c r="C86" s="121" t="s">
        <v>1177</v>
      </c>
      <c r="D86" s="122" t="s">
        <v>1178</v>
      </c>
      <c r="E86" s="122" t="s">
        <v>1179</v>
      </c>
      <c r="F86" s="120" t="s">
        <v>44</v>
      </c>
      <c r="G86" s="123" t="s">
        <v>1180</v>
      </c>
      <c r="H86" s="124" t="s">
        <v>1181</v>
      </c>
      <c r="I86" s="125">
        <v>5414952233</v>
      </c>
      <c r="J86" s="126" t="s">
        <v>47</v>
      </c>
      <c r="K86" s="127" t="s">
        <v>48</v>
      </c>
      <c r="L86" s="77" t="s">
        <v>1368</v>
      </c>
      <c r="M86" s="73">
        <v>11.206293706293708</v>
      </c>
      <c r="N86" s="64" t="s">
        <v>1369</v>
      </c>
      <c r="O86" s="128">
        <v>18.75</v>
      </c>
      <c r="P86" s="127" t="s">
        <v>73</v>
      </c>
      <c r="Q86" s="65"/>
      <c r="R86" s="64"/>
      <c r="S86" s="129" t="s">
        <v>48</v>
      </c>
      <c r="T86" s="101">
        <v>1569.4051270703087</v>
      </c>
      <c r="U86" s="66"/>
      <c r="V86" s="66"/>
      <c r="W86" s="130"/>
      <c r="X86" s="121">
        <f t="shared" si="20"/>
        <v>1</v>
      </c>
      <c r="Y86" s="122">
        <f t="shared" si="21"/>
        <v>1</v>
      </c>
      <c r="Z86" s="122">
        <f t="shared" si="22"/>
        <v>0</v>
      </c>
      <c r="AA86" s="122">
        <f t="shared" si="23"/>
        <v>0</v>
      </c>
      <c r="AB86" s="131" t="str">
        <f t="shared" si="24"/>
        <v>SRSA</v>
      </c>
      <c r="AC86" s="121">
        <f t="shared" si="25"/>
        <v>1</v>
      </c>
      <c r="AD86" s="122">
        <f t="shared" si="26"/>
        <v>0</v>
      </c>
      <c r="AE86" s="122">
        <f t="shared" si="27"/>
        <v>0</v>
      </c>
      <c r="AF86" s="131" t="str">
        <f t="shared" si="28"/>
        <v>-</v>
      </c>
      <c r="AG86" s="121">
        <f t="shared" si="29"/>
        <v>0</v>
      </c>
      <c r="AH86" s="132" t="s">
        <v>49</v>
      </c>
      <c r="AI86" s="133" t="s">
        <v>50</v>
      </c>
      <c r="AJ86" s="3" t="s">
        <v>1175</v>
      </c>
    </row>
    <row r="87" spans="1:36" s="3" customFormat="1" ht="12.75" customHeight="1">
      <c r="A87" s="119" t="s">
        <v>1196</v>
      </c>
      <c r="B87" s="120" t="s">
        <v>1197</v>
      </c>
      <c r="C87" s="121" t="s">
        <v>1198</v>
      </c>
      <c r="D87" s="122" t="s">
        <v>1199</v>
      </c>
      <c r="E87" s="122" t="s">
        <v>1200</v>
      </c>
      <c r="F87" s="120" t="s">
        <v>44</v>
      </c>
      <c r="G87" s="123" t="s">
        <v>1201</v>
      </c>
      <c r="H87" s="124" t="s">
        <v>1202</v>
      </c>
      <c r="I87" s="125">
        <v>5413952645</v>
      </c>
      <c r="J87" s="126" t="s">
        <v>47</v>
      </c>
      <c r="K87" s="127" t="s">
        <v>48</v>
      </c>
      <c r="L87" s="77" t="s">
        <v>1368</v>
      </c>
      <c r="M87" s="73">
        <v>199.8544157811742</v>
      </c>
      <c r="N87" s="64" t="s">
        <v>1368</v>
      </c>
      <c r="O87" s="128">
        <v>16.4</v>
      </c>
      <c r="P87" s="127" t="s">
        <v>73</v>
      </c>
      <c r="Q87" s="65"/>
      <c r="R87" s="64"/>
      <c r="S87" s="129" t="s">
        <v>48</v>
      </c>
      <c r="T87" s="101">
        <v>12951.521503960425</v>
      </c>
      <c r="U87" s="66"/>
      <c r="V87" s="66"/>
      <c r="W87" s="130"/>
      <c r="X87" s="121">
        <f t="shared" si="20"/>
        <v>1</v>
      </c>
      <c r="Y87" s="122">
        <f t="shared" si="21"/>
        <v>1</v>
      </c>
      <c r="Z87" s="122">
        <f t="shared" si="22"/>
        <v>0</v>
      </c>
      <c r="AA87" s="122">
        <f t="shared" si="23"/>
        <v>0</v>
      </c>
      <c r="AB87" s="131" t="str">
        <f t="shared" si="24"/>
        <v>SRSA</v>
      </c>
      <c r="AC87" s="121">
        <f t="shared" si="25"/>
        <v>1</v>
      </c>
      <c r="AD87" s="122">
        <f t="shared" si="26"/>
        <v>0</v>
      </c>
      <c r="AE87" s="122">
        <f t="shared" si="27"/>
        <v>0</v>
      </c>
      <c r="AF87" s="131" t="str">
        <f t="shared" si="28"/>
        <v>-</v>
      </c>
      <c r="AG87" s="121">
        <f t="shared" si="29"/>
        <v>0</v>
      </c>
      <c r="AH87" s="132" t="s">
        <v>49</v>
      </c>
      <c r="AI87" s="133" t="s">
        <v>50</v>
      </c>
      <c r="AJ87" s="3" t="s">
        <v>1196</v>
      </c>
    </row>
    <row r="88" spans="1:36" s="3" customFormat="1" ht="12.75" customHeight="1">
      <c r="A88" s="119" t="s">
        <v>1203</v>
      </c>
      <c r="B88" s="120" t="s">
        <v>1204</v>
      </c>
      <c r="C88" s="121" t="s">
        <v>1205</v>
      </c>
      <c r="D88" s="122" t="s">
        <v>1206</v>
      </c>
      <c r="E88" s="122" t="s">
        <v>1207</v>
      </c>
      <c r="F88" s="120" t="s">
        <v>44</v>
      </c>
      <c r="G88" s="123" t="s">
        <v>1208</v>
      </c>
      <c r="H88" s="124" t="s">
        <v>1209</v>
      </c>
      <c r="I88" s="125">
        <v>5414682226</v>
      </c>
      <c r="J88" s="126" t="s">
        <v>47</v>
      </c>
      <c r="K88" s="127" t="s">
        <v>48</v>
      </c>
      <c r="L88" s="77" t="s">
        <v>1368</v>
      </c>
      <c r="M88" s="73">
        <v>44.246621621621614</v>
      </c>
      <c r="N88" s="64" t="s">
        <v>1369</v>
      </c>
      <c r="O88" s="128">
        <v>43.75</v>
      </c>
      <c r="P88" s="127" t="s">
        <v>48</v>
      </c>
      <c r="Q88" s="65"/>
      <c r="R88" s="64"/>
      <c r="S88" s="129" t="s">
        <v>48</v>
      </c>
      <c r="T88" s="101">
        <v>3338.5485237911057</v>
      </c>
      <c r="U88" s="66"/>
      <c r="V88" s="66"/>
      <c r="W88" s="130"/>
      <c r="X88" s="121">
        <f t="shared" si="20"/>
        <v>1</v>
      </c>
      <c r="Y88" s="122">
        <f t="shared" si="21"/>
        <v>1</v>
      </c>
      <c r="Z88" s="122">
        <f t="shared" si="22"/>
        <v>0</v>
      </c>
      <c r="AA88" s="122">
        <f t="shared" si="23"/>
        <v>0</v>
      </c>
      <c r="AB88" s="131" t="str">
        <f t="shared" si="24"/>
        <v>SRSA</v>
      </c>
      <c r="AC88" s="121">
        <f t="shared" si="25"/>
        <v>1</v>
      </c>
      <c r="AD88" s="122">
        <f t="shared" si="26"/>
        <v>1</v>
      </c>
      <c r="AE88" s="122" t="str">
        <f t="shared" si="27"/>
        <v>Initial</v>
      </c>
      <c r="AF88" s="131" t="str">
        <f t="shared" si="28"/>
        <v>-</v>
      </c>
      <c r="AG88" s="121" t="str">
        <f t="shared" si="29"/>
        <v>SRSA</v>
      </c>
      <c r="AH88" s="132" t="s">
        <v>49</v>
      </c>
      <c r="AI88" s="133" t="s">
        <v>50</v>
      </c>
      <c r="AJ88" s="3" t="s">
        <v>1203</v>
      </c>
    </row>
    <row r="89" spans="1:36" s="3" customFormat="1" ht="12.75" customHeight="1">
      <c r="A89" s="119" t="s">
        <v>1224</v>
      </c>
      <c r="B89" s="120" t="s">
        <v>1225</v>
      </c>
      <c r="C89" s="121" t="s">
        <v>1226</v>
      </c>
      <c r="D89" s="122" t="s">
        <v>1227</v>
      </c>
      <c r="E89" s="122" t="s">
        <v>1228</v>
      </c>
      <c r="F89" s="120" t="s">
        <v>44</v>
      </c>
      <c r="G89" s="123" t="s">
        <v>1229</v>
      </c>
      <c r="H89" s="124" t="s">
        <v>1230</v>
      </c>
      <c r="I89" s="125">
        <v>5036332541</v>
      </c>
      <c r="J89" s="126" t="s">
        <v>65</v>
      </c>
      <c r="K89" s="127" t="s">
        <v>48</v>
      </c>
      <c r="L89" s="77" t="s">
        <v>1368</v>
      </c>
      <c r="M89" s="73">
        <v>243.89175067439058</v>
      </c>
      <c r="N89" s="64" t="s">
        <v>1368</v>
      </c>
      <c r="O89" s="128">
        <v>11.3924</v>
      </c>
      <c r="P89" s="127" t="s">
        <v>73</v>
      </c>
      <c r="Q89" s="65"/>
      <c r="R89" s="64"/>
      <c r="S89" s="129" t="s">
        <v>48</v>
      </c>
      <c r="T89" s="101">
        <v>9778.705627391266</v>
      </c>
      <c r="U89" s="66"/>
      <c r="V89" s="66"/>
      <c r="W89" s="130"/>
      <c r="X89" s="121">
        <f t="shared" si="20"/>
        <v>1</v>
      </c>
      <c r="Y89" s="122">
        <f t="shared" si="21"/>
        <v>1</v>
      </c>
      <c r="Z89" s="122">
        <f t="shared" si="22"/>
        <v>0</v>
      </c>
      <c r="AA89" s="122">
        <f t="shared" si="23"/>
        <v>0</v>
      </c>
      <c r="AB89" s="131" t="str">
        <f t="shared" si="24"/>
        <v>SRSA</v>
      </c>
      <c r="AC89" s="121">
        <f t="shared" si="25"/>
        <v>1</v>
      </c>
      <c r="AD89" s="122">
        <f t="shared" si="26"/>
        <v>0</v>
      </c>
      <c r="AE89" s="122">
        <f t="shared" si="27"/>
        <v>0</v>
      </c>
      <c r="AF89" s="131" t="str">
        <f t="shared" si="28"/>
        <v>-</v>
      </c>
      <c r="AG89" s="121">
        <f t="shared" si="29"/>
        <v>0</v>
      </c>
      <c r="AH89" s="132" t="s">
        <v>49</v>
      </c>
      <c r="AI89" s="133" t="s">
        <v>50</v>
      </c>
      <c r="AJ89" s="3" t="s">
        <v>1224</v>
      </c>
    </row>
    <row r="90" spans="1:36" s="3" customFormat="1" ht="12.75" customHeight="1">
      <c r="A90" s="119" t="s">
        <v>1231</v>
      </c>
      <c r="B90" s="120" t="s">
        <v>1232</v>
      </c>
      <c r="C90" s="121" t="s">
        <v>1233</v>
      </c>
      <c r="D90" s="122" t="s">
        <v>1234</v>
      </c>
      <c r="E90" s="122" t="s">
        <v>1235</v>
      </c>
      <c r="F90" s="120" t="s">
        <v>44</v>
      </c>
      <c r="G90" s="123" t="s">
        <v>1236</v>
      </c>
      <c r="H90" s="124" t="s">
        <v>1237</v>
      </c>
      <c r="I90" s="125">
        <v>5414498766</v>
      </c>
      <c r="J90" s="126" t="s">
        <v>47</v>
      </c>
      <c r="K90" s="127" t="s">
        <v>48</v>
      </c>
      <c r="L90" s="77" t="s">
        <v>1368</v>
      </c>
      <c r="M90" s="73">
        <v>463.0867310371807</v>
      </c>
      <c r="N90" s="64" t="s">
        <v>1368</v>
      </c>
      <c r="O90" s="128">
        <v>11.4447</v>
      </c>
      <c r="P90" s="127" t="s">
        <v>73</v>
      </c>
      <c r="Q90" s="65"/>
      <c r="R90" s="64"/>
      <c r="S90" s="129" t="s">
        <v>48</v>
      </c>
      <c r="T90" s="101">
        <v>23751.50858122408</v>
      </c>
      <c r="U90" s="66"/>
      <c r="V90" s="66"/>
      <c r="W90" s="130"/>
      <c r="X90" s="121">
        <f t="shared" si="20"/>
        <v>1</v>
      </c>
      <c r="Y90" s="122">
        <f t="shared" si="21"/>
        <v>1</v>
      </c>
      <c r="Z90" s="122">
        <f t="shared" si="22"/>
        <v>0</v>
      </c>
      <c r="AA90" s="122">
        <f t="shared" si="23"/>
        <v>0</v>
      </c>
      <c r="AB90" s="131" t="str">
        <f t="shared" si="24"/>
        <v>SRSA</v>
      </c>
      <c r="AC90" s="121">
        <f t="shared" si="25"/>
        <v>1</v>
      </c>
      <c r="AD90" s="122">
        <f t="shared" si="26"/>
        <v>0</v>
      </c>
      <c r="AE90" s="122">
        <f t="shared" si="27"/>
        <v>0</v>
      </c>
      <c r="AF90" s="131" t="str">
        <f t="shared" si="28"/>
        <v>-</v>
      </c>
      <c r="AG90" s="121">
        <f t="shared" si="29"/>
        <v>0</v>
      </c>
      <c r="AH90" s="132" t="s">
        <v>49</v>
      </c>
      <c r="AI90" s="133" t="s">
        <v>50</v>
      </c>
      <c r="AJ90" s="3" t="s">
        <v>1231</v>
      </c>
    </row>
    <row r="91" spans="1:36" s="3" customFormat="1" ht="12.75" customHeight="1">
      <c r="A91" s="119" t="s">
        <v>1238</v>
      </c>
      <c r="B91" s="120" t="s">
        <v>1239</v>
      </c>
      <c r="C91" s="121" t="s">
        <v>1240</v>
      </c>
      <c r="D91" s="122" t="s">
        <v>1241</v>
      </c>
      <c r="E91" s="122" t="s">
        <v>1242</v>
      </c>
      <c r="F91" s="120" t="s">
        <v>44</v>
      </c>
      <c r="G91" s="123" t="s">
        <v>386</v>
      </c>
      <c r="H91" s="124" t="s">
        <v>1243</v>
      </c>
      <c r="I91" s="125">
        <v>5414932500</v>
      </c>
      <c r="J91" s="126" t="s">
        <v>47</v>
      </c>
      <c r="K91" s="127" t="s">
        <v>48</v>
      </c>
      <c r="L91" s="77" t="s">
        <v>1368</v>
      </c>
      <c r="M91" s="73">
        <v>14.126313790046854</v>
      </c>
      <c r="N91" s="64" t="s">
        <v>1369</v>
      </c>
      <c r="O91" s="128">
        <v>27.2727</v>
      </c>
      <c r="P91" s="127" t="s">
        <v>48</v>
      </c>
      <c r="Q91" s="65"/>
      <c r="R91" s="64"/>
      <c r="S91" s="129" t="s">
        <v>48</v>
      </c>
      <c r="T91" s="101">
        <v>451.2105594853251</v>
      </c>
      <c r="U91" s="66"/>
      <c r="V91" s="66"/>
      <c r="W91" s="130"/>
      <c r="X91" s="121">
        <f t="shared" si="20"/>
        <v>1</v>
      </c>
      <c r="Y91" s="122">
        <f t="shared" si="21"/>
        <v>1</v>
      </c>
      <c r="Z91" s="122">
        <f t="shared" si="22"/>
        <v>0</v>
      </c>
      <c r="AA91" s="122">
        <f t="shared" si="23"/>
        <v>0</v>
      </c>
      <c r="AB91" s="131" t="str">
        <f t="shared" si="24"/>
        <v>SRSA</v>
      </c>
      <c r="AC91" s="121">
        <f t="shared" si="25"/>
        <v>1</v>
      </c>
      <c r="AD91" s="122">
        <f t="shared" si="26"/>
        <v>1</v>
      </c>
      <c r="AE91" s="122" t="str">
        <f t="shared" si="27"/>
        <v>Initial</v>
      </c>
      <c r="AF91" s="131" t="str">
        <f t="shared" si="28"/>
        <v>-</v>
      </c>
      <c r="AG91" s="121" t="str">
        <f t="shared" si="29"/>
        <v>SRSA</v>
      </c>
      <c r="AH91" s="132" t="s">
        <v>49</v>
      </c>
      <c r="AI91" s="133" t="s">
        <v>50</v>
      </c>
      <c r="AJ91" s="3" t="s">
        <v>1238</v>
      </c>
    </row>
    <row r="92" spans="1:36" s="3" customFormat="1" ht="12.75" customHeight="1">
      <c r="A92" s="135" t="s">
        <v>1278</v>
      </c>
      <c r="B92" s="136" t="s">
        <v>1279</v>
      </c>
      <c r="C92" s="137" t="s">
        <v>1381</v>
      </c>
      <c r="D92" s="138" t="s">
        <v>1281</v>
      </c>
      <c r="E92" s="138" t="s">
        <v>444</v>
      </c>
      <c r="F92" s="136" t="s">
        <v>44</v>
      </c>
      <c r="G92" s="139" t="s">
        <v>445</v>
      </c>
      <c r="H92" s="140" t="s">
        <v>1282</v>
      </c>
      <c r="I92" s="141">
        <v>5418287788</v>
      </c>
      <c r="J92" s="142" t="s">
        <v>47</v>
      </c>
      <c r="K92" s="143" t="s">
        <v>48</v>
      </c>
      <c r="L92" s="144" t="s">
        <v>1368</v>
      </c>
      <c r="M92" s="145">
        <v>3.82433532284319</v>
      </c>
      <c r="N92" s="146" t="s">
        <v>1369</v>
      </c>
      <c r="O92" s="147">
        <v>0</v>
      </c>
      <c r="P92" s="143" t="s">
        <v>73</v>
      </c>
      <c r="Q92" s="148"/>
      <c r="R92" s="146"/>
      <c r="S92" s="149" t="s">
        <v>48</v>
      </c>
      <c r="T92" s="150">
        <v>370.36041816048845</v>
      </c>
      <c r="U92" s="151"/>
      <c r="V92" s="151"/>
      <c r="W92" s="152"/>
      <c r="X92" s="137">
        <f t="shared" si="20"/>
        <v>1</v>
      </c>
      <c r="Y92" s="138">
        <f t="shared" si="21"/>
        <v>1</v>
      </c>
      <c r="Z92" s="138">
        <f t="shared" si="22"/>
        <v>0</v>
      </c>
      <c r="AA92" s="138">
        <f t="shared" si="23"/>
        <v>0</v>
      </c>
      <c r="AB92" s="153" t="str">
        <f t="shared" si="24"/>
        <v>SRSA</v>
      </c>
      <c r="AC92" s="137">
        <f t="shared" si="25"/>
        <v>1</v>
      </c>
      <c r="AD92" s="138">
        <f t="shared" si="26"/>
        <v>0</v>
      </c>
      <c r="AE92" s="138">
        <f t="shared" si="27"/>
        <v>0</v>
      </c>
      <c r="AF92" s="153" t="str">
        <f t="shared" si="28"/>
        <v>-</v>
      </c>
      <c r="AG92" s="137">
        <f t="shared" si="29"/>
        <v>0</v>
      </c>
      <c r="AH92" s="154" t="s">
        <v>49</v>
      </c>
      <c r="AI92" s="155" t="s">
        <v>50</v>
      </c>
      <c r="AJ92" s="134" t="e">
        <v>#N/A</v>
      </c>
    </row>
    <row r="93" spans="1:36" s="3" customFormat="1" ht="12.75" customHeight="1">
      <c r="A93" s="119" t="s">
        <v>1283</v>
      </c>
      <c r="B93" s="120" t="s">
        <v>1284</v>
      </c>
      <c r="C93" s="121" t="s">
        <v>1285</v>
      </c>
      <c r="D93" s="122" t="s">
        <v>1185</v>
      </c>
      <c r="E93" s="122" t="s">
        <v>1286</v>
      </c>
      <c r="F93" s="120" t="s">
        <v>44</v>
      </c>
      <c r="G93" s="123" t="s">
        <v>1287</v>
      </c>
      <c r="H93" s="124" t="s">
        <v>1188</v>
      </c>
      <c r="I93" s="125">
        <v>5414273731</v>
      </c>
      <c r="J93" s="126" t="s">
        <v>47</v>
      </c>
      <c r="K93" s="127" t="s">
        <v>48</v>
      </c>
      <c r="L93" s="77" t="s">
        <v>1368</v>
      </c>
      <c r="M93" s="73">
        <v>40.33216783216783</v>
      </c>
      <c r="N93" s="64" t="s">
        <v>1368</v>
      </c>
      <c r="O93" s="128">
        <v>23.2558</v>
      </c>
      <c r="P93" s="127" t="s">
        <v>48</v>
      </c>
      <c r="Q93" s="65"/>
      <c r="R93" s="64"/>
      <c r="S93" s="129" t="s">
        <v>48</v>
      </c>
      <c r="T93" s="101">
        <v>2574.447906363662</v>
      </c>
      <c r="U93" s="66"/>
      <c r="V93" s="66"/>
      <c r="W93" s="130"/>
      <c r="X93" s="121">
        <f t="shared" si="20"/>
        <v>1</v>
      </c>
      <c r="Y93" s="122">
        <f t="shared" si="21"/>
        <v>1</v>
      </c>
      <c r="Z93" s="122">
        <f t="shared" si="22"/>
        <v>0</v>
      </c>
      <c r="AA93" s="122">
        <f t="shared" si="23"/>
        <v>0</v>
      </c>
      <c r="AB93" s="131" t="str">
        <f t="shared" si="24"/>
        <v>SRSA</v>
      </c>
      <c r="AC93" s="121">
        <f t="shared" si="25"/>
        <v>1</v>
      </c>
      <c r="AD93" s="122">
        <f t="shared" si="26"/>
        <v>1</v>
      </c>
      <c r="AE93" s="122" t="str">
        <f t="shared" si="27"/>
        <v>Initial</v>
      </c>
      <c r="AF93" s="131" t="str">
        <f t="shared" si="28"/>
        <v>-</v>
      </c>
      <c r="AG93" s="121" t="str">
        <f t="shared" si="29"/>
        <v>SRSA</v>
      </c>
      <c r="AH93" s="132" t="s">
        <v>49</v>
      </c>
      <c r="AI93" s="133" t="s">
        <v>50</v>
      </c>
      <c r="AJ93" s="3" t="s">
        <v>1283</v>
      </c>
    </row>
    <row r="94" spans="1:36" s="3" customFormat="1" ht="12.75" customHeight="1">
      <c r="A94" s="119" t="s">
        <v>1295</v>
      </c>
      <c r="B94" s="120" t="s">
        <v>1296</v>
      </c>
      <c r="C94" s="121" t="s">
        <v>1297</v>
      </c>
      <c r="D94" s="122" t="s">
        <v>1298</v>
      </c>
      <c r="E94" s="122" t="s">
        <v>1299</v>
      </c>
      <c r="F94" s="120" t="s">
        <v>44</v>
      </c>
      <c r="G94" s="123" t="s">
        <v>1300</v>
      </c>
      <c r="H94" s="124" t="s">
        <v>1301</v>
      </c>
      <c r="I94" s="125">
        <v>5415625166</v>
      </c>
      <c r="J94" s="126" t="s">
        <v>47</v>
      </c>
      <c r="K94" s="127" t="s">
        <v>48</v>
      </c>
      <c r="L94" s="77" t="s">
        <v>1368</v>
      </c>
      <c r="M94" s="73">
        <v>308.86986301369865</v>
      </c>
      <c r="N94" s="64" t="s">
        <v>1368</v>
      </c>
      <c r="O94" s="128">
        <v>14.1892</v>
      </c>
      <c r="P94" s="127" t="s">
        <v>73</v>
      </c>
      <c r="Q94" s="65"/>
      <c r="R94" s="64"/>
      <c r="S94" s="129" t="s">
        <v>48</v>
      </c>
      <c r="T94" s="101">
        <v>26441.769255030038</v>
      </c>
      <c r="U94" s="66"/>
      <c r="V94" s="66"/>
      <c r="W94" s="130"/>
      <c r="X94" s="121">
        <f t="shared" si="20"/>
        <v>1</v>
      </c>
      <c r="Y94" s="122">
        <f t="shared" si="21"/>
        <v>1</v>
      </c>
      <c r="Z94" s="122">
        <f t="shared" si="22"/>
        <v>0</v>
      </c>
      <c r="AA94" s="122">
        <f t="shared" si="23"/>
        <v>0</v>
      </c>
      <c r="AB94" s="131" t="str">
        <f t="shared" si="24"/>
        <v>SRSA</v>
      </c>
      <c r="AC94" s="121">
        <f t="shared" si="25"/>
        <v>1</v>
      </c>
      <c r="AD94" s="122">
        <f t="shared" si="26"/>
        <v>0</v>
      </c>
      <c r="AE94" s="122">
        <f t="shared" si="27"/>
        <v>0</v>
      </c>
      <c r="AF94" s="131" t="str">
        <f t="shared" si="28"/>
        <v>-</v>
      </c>
      <c r="AG94" s="121">
        <f t="shared" si="29"/>
        <v>0</v>
      </c>
      <c r="AH94" s="132" t="s">
        <v>49</v>
      </c>
      <c r="AI94" s="133" t="s">
        <v>50</v>
      </c>
      <c r="AJ94" s="3" t="s">
        <v>1295</v>
      </c>
    </row>
    <row r="95" spans="1:36" s="3" customFormat="1" ht="12.75" customHeight="1">
      <c r="A95" s="119" t="s">
        <v>1307</v>
      </c>
      <c r="B95" s="120" t="s">
        <v>1308</v>
      </c>
      <c r="C95" s="121" t="s">
        <v>1309</v>
      </c>
      <c r="D95" s="122" t="s">
        <v>1310</v>
      </c>
      <c r="E95" s="122" t="s">
        <v>1311</v>
      </c>
      <c r="F95" s="120" t="s">
        <v>44</v>
      </c>
      <c r="G95" s="123" t="s">
        <v>1312</v>
      </c>
      <c r="H95" s="124" t="s">
        <v>1313</v>
      </c>
      <c r="I95" s="125">
        <v>5034295891</v>
      </c>
      <c r="J95" s="126" t="s">
        <v>65</v>
      </c>
      <c r="K95" s="127" t="s">
        <v>48</v>
      </c>
      <c r="L95" s="77" t="s">
        <v>1368</v>
      </c>
      <c r="M95" s="73">
        <v>538.9628821376604</v>
      </c>
      <c r="N95" s="64" t="s">
        <v>1368</v>
      </c>
      <c r="O95" s="128">
        <v>17.8466</v>
      </c>
      <c r="P95" s="127" t="s">
        <v>73</v>
      </c>
      <c r="Q95" s="65"/>
      <c r="R95" s="64"/>
      <c r="S95" s="129" t="s">
        <v>48</v>
      </c>
      <c r="T95" s="101">
        <v>36465.987664154956</v>
      </c>
      <c r="U95" s="66"/>
      <c r="V95" s="66"/>
      <c r="W95" s="130"/>
      <c r="X95" s="121">
        <f t="shared" si="20"/>
        <v>1</v>
      </c>
      <c r="Y95" s="122">
        <f t="shared" si="21"/>
        <v>1</v>
      </c>
      <c r="Z95" s="122">
        <f t="shared" si="22"/>
        <v>0</v>
      </c>
      <c r="AA95" s="122">
        <f t="shared" si="23"/>
        <v>0</v>
      </c>
      <c r="AB95" s="131" t="str">
        <f t="shared" si="24"/>
        <v>SRSA</v>
      </c>
      <c r="AC95" s="121">
        <f t="shared" si="25"/>
        <v>1</v>
      </c>
      <c r="AD95" s="122">
        <f t="shared" si="26"/>
        <v>0</v>
      </c>
      <c r="AE95" s="122">
        <f t="shared" si="27"/>
        <v>0</v>
      </c>
      <c r="AF95" s="131" t="str">
        <f t="shared" si="28"/>
        <v>-</v>
      </c>
      <c r="AG95" s="121">
        <f t="shared" si="29"/>
        <v>0</v>
      </c>
      <c r="AH95" s="132" t="s">
        <v>49</v>
      </c>
      <c r="AI95" s="133" t="s">
        <v>50</v>
      </c>
      <c r="AJ95" s="3" t="s">
        <v>1307</v>
      </c>
    </row>
    <row r="96" spans="1:36" s="3" customFormat="1" ht="12.75" customHeight="1">
      <c r="A96" s="119" t="s">
        <v>1314</v>
      </c>
      <c r="B96" s="120" t="s">
        <v>1315</v>
      </c>
      <c r="C96" s="121" t="s">
        <v>1316</v>
      </c>
      <c r="D96" s="122" t="s">
        <v>1317</v>
      </c>
      <c r="E96" s="122" t="s">
        <v>1318</v>
      </c>
      <c r="F96" s="120" t="s">
        <v>44</v>
      </c>
      <c r="G96" s="123" t="s">
        <v>1319</v>
      </c>
      <c r="H96" s="124" t="s">
        <v>1320</v>
      </c>
      <c r="I96" s="125">
        <v>5418862061</v>
      </c>
      <c r="J96" s="126" t="s">
        <v>47</v>
      </c>
      <c r="K96" s="127" t="s">
        <v>48</v>
      </c>
      <c r="L96" s="77" t="s">
        <v>1368</v>
      </c>
      <c r="M96" s="73">
        <v>213.9199999999999</v>
      </c>
      <c r="N96" s="64" t="s">
        <v>1369</v>
      </c>
      <c r="O96" s="128">
        <v>20.5224</v>
      </c>
      <c r="P96" s="127" t="s">
        <v>48</v>
      </c>
      <c r="Q96" s="65"/>
      <c r="R96" s="64"/>
      <c r="S96" s="129" t="s">
        <v>48</v>
      </c>
      <c r="T96" s="101">
        <v>14996.843306267036</v>
      </c>
      <c r="U96" s="66"/>
      <c r="V96" s="66"/>
      <c r="W96" s="130"/>
      <c r="X96" s="121">
        <f t="shared" si="20"/>
        <v>1</v>
      </c>
      <c r="Y96" s="122">
        <f t="shared" si="21"/>
        <v>1</v>
      </c>
      <c r="Z96" s="122">
        <f t="shared" si="22"/>
        <v>0</v>
      </c>
      <c r="AA96" s="122">
        <f t="shared" si="23"/>
        <v>0</v>
      </c>
      <c r="AB96" s="131" t="str">
        <f t="shared" si="24"/>
        <v>SRSA</v>
      </c>
      <c r="AC96" s="121">
        <f t="shared" si="25"/>
        <v>1</v>
      </c>
      <c r="AD96" s="122">
        <f t="shared" si="26"/>
        <v>1</v>
      </c>
      <c r="AE96" s="122" t="str">
        <f t="shared" si="27"/>
        <v>Initial</v>
      </c>
      <c r="AF96" s="131" t="str">
        <f t="shared" si="28"/>
        <v>-</v>
      </c>
      <c r="AG96" s="121" t="str">
        <f t="shared" si="29"/>
        <v>SRSA</v>
      </c>
      <c r="AH96" s="132" t="s">
        <v>49</v>
      </c>
      <c r="AI96" s="133" t="s">
        <v>50</v>
      </c>
      <c r="AJ96" s="3" t="s">
        <v>1314</v>
      </c>
    </row>
    <row r="97" spans="1:36" s="3" customFormat="1" ht="12.75" customHeight="1">
      <c r="A97" s="119" t="s">
        <v>1360</v>
      </c>
      <c r="B97" s="120" t="s">
        <v>1361</v>
      </c>
      <c r="C97" s="121" t="s">
        <v>1362</v>
      </c>
      <c r="D97" s="122" t="s">
        <v>1363</v>
      </c>
      <c r="E97" s="122" t="s">
        <v>1364</v>
      </c>
      <c r="F97" s="120" t="s">
        <v>44</v>
      </c>
      <c r="G97" s="123" t="s">
        <v>1365</v>
      </c>
      <c r="H97" s="124" t="s">
        <v>1366</v>
      </c>
      <c r="I97" s="125">
        <v>5418492782</v>
      </c>
      <c r="J97" s="126" t="s">
        <v>47</v>
      </c>
      <c r="K97" s="127" t="s">
        <v>48</v>
      </c>
      <c r="L97" s="77" t="s">
        <v>1368</v>
      </c>
      <c r="M97" s="73">
        <v>272.30375324675333</v>
      </c>
      <c r="N97" s="64" t="s">
        <v>1368</v>
      </c>
      <c r="O97" s="128">
        <v>24.3316</v>
      </c>
      <c r="P97" s="127" t="s">
        <v>48</v>
      </c>
      <c r="Q97" s="65"/>
      <c r="R97" s="64"/>
      <c r="S97" s="129" t="s">
        <v>48</v>
      </c>
      <c r="T97" s="101">
        <v>15947.679811125094</v>
      </c>
      <c r="U97" s="66"/>
      <c r="V97" s="66"/>
      <c r="W97" s="130"/>
      <c r="X97" s="121">
        <f t="shared" si="20"/>
        <v>1</v>
      </c>
      <c r="Y97" s="122">
        <f t="shared" si="21"/>
        <v>1</v>
      </c>
      <c r="Z97" s="122">
        <f t="shared" si="22"/>
        <v>0</v>
      </c>
      <c r="AA97" s="122">
        <f t="shared" si="23"/>
        <v>0</v>
      </c>
      <c r="AB97" s="131" t="str">
        <f t="shared" si="24"/>
        <v>SRSA</v>
      </c>
      <c r="AC97" s="121">
        <f t="shared" si="25"/>
        <v>1</v>
      </c>
      <c r="AD97" s="122">
        <f t="shared" si="26"/>
        <v>1</v>
      </c>
      <c r="AE97" s="122" t="str">
        <f t="shared" si="27"/>
        <v>Initial</v>
      </c>
      <c r="AF97" s="131" t="str">
        <f t="shared" si="28"/>
        <v>-</v>
      </c>
      <c r="AG97" s="121" t="str">
        <f t="shared" si="29"/>
        <v>SRSA</v>
      </c>
      <c r="AH97" s="132" t="s">
        <v>49</v>
      </c>
      <c r="AI97" s="133" t="s">
        <v>50</v>
      </c>
      <c r="AJ97" s="3" t="s">
        <v>1360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horizontalDpi="600" verticalDpi="600" orientation="landscape" r:id="rId9"/>
  <headerFooter>
    <oddFooter>&amp;L&amp;"Arial,Bold"&amp;12Fiscal Year 2016&amp;C&amp;P of &amp;N&amp;R&amp;"Arial,Bold"&amp;14SRSA Eligible</oddFooter>
  </headerFooter>
  <legacyDrawing r:id="rId7"/>
  <tableParts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7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10.00390625" style="0" customWidth="1"/>
    <col min="2" max="2" width="17.421875" style="0" bestFit="1" customWidth="1"/>
    <col min="3" max="3" width="27.7109375" style="0" bestFit="1" customWidth="1"/>
    <col min="4" max="4" width="29.140625" style="0" bestFit="1" customWidth="1"/>
    <col min="5" max="5" width="16.8515625" style="0" bestFit="1" customWidth="1"/>
    <col min="6" max="6" width="7.421875" style="0" hidden="1" customWidth="1"/>
    <col min="7" max="7" width="12.7109375" style="0" customWidth="1"/>
    <col min="8" max="8" width="5.8515625" style="0" hidden="1" customWidth="1"/>
    <col min="9" max="9" width="15.421875" style="0" bestFit="1" customWidth="1"/>
    <col min="10" max="10" width="9.7109375" style="0" bestFit="1" customWidth="1"/>
    <col min="11" max="12" width="6.57421875" style="0" hidden="1" customWidth="1"/>
    <col min="13" max="13" width="9.28125" style="0" bestFit="1" customWidth="1"/>
    <col min="14" max="14" width="0" style="0" hidden="1" customWidth="1"/>
    <col min="15" max="15" width="12.7109375" style="0" bestFit="1" customWidth="1"/>
    <col min="16" max="17" width="9.7109375" style="0" bestFit="1" customWidth="1"/>
    <col min="18" max="18" width="11.7109375" style="0" hidden="1" customWidth="1"/>
    <col min="19" max="19" width="12.140625" style="0" bestFit="1" customWidth="1"/>
    <col min="20" max="20" width="9.8515625" style="0" bestFit="1" customWidth="1"/>
    <col min="21" max="23" width="12.140625" style="0" bestFit="1" customWidth="1"/>
    <col min="24" max="27" width="5.7109375" style="0" hidden="1" customWidth="1"/>
    <col min="28" max="28" width="6.421875" style="0" hidden="1" customWidth="1"/>
    <col min="29" max="31" width="5.7109375" style="0" hidden="1" customWidth="1"/>
    <col min="32" max="32" width="7.00390625" style="0" bestFit="1" customWidth="1"/>
    <col min="33" max="33" width="5.7109375" style="0" hidden="1" customWidth="1"/>
    <col min="34" max="34" width="6.28125" style="0" hidden="1" customWidth="1"/>
    <col min="35" max="35" width="4.8515625" style="0" hidden="1" customWidth="1"/>
  </cols>
  <sheetData>
    <row r="1" spans="1:25" ht="15.75">
      <c r="A1" s="179" t="s">
        <v>1377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</row>
    <row r="2" spans="1:33" s="33" customFormat="1" ht="18">
      <c r="A2" s="9" t="s">
        <v>1367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34"/>
      <c r="Q2" s="4"/>
      <c r="R2" s="4"/>
      <c r="S2" s="35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5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90" t="s">
        <v>10</v>
      </c>
      <c r="K3" s="36" t="s">
        <v>11</v>
      </c>
      <c r="L3" s="74" t="s">
        <v>12</v>
      </c>
      <c r="M3" s="37" t="s">
        <v>13</v>
      </c>
      <c r="N3" s="38" t="s">
        <v>14</v>
      </c>
      <c r="O3" s="94" t="s">
        <v>15</v>
      </c>
      <c r="P3" s="39" t="s">
        <v>16</v>
      </c>
      <c r="Q3" s="40" t="s">
        <v>17</v>
      </c>
      <c r="R3" s="41" t="s">
        <v>18</v>
      </c>
      <c r="S3" s="78" t="s">
        <v>19</v>
      </c>
      <c r="T3" s="98" t="s">
        <v>20</v>
      </c>
      <c r="U3" s="42" t="s">
        <v>21</v>
      </c>
      <c r="V3" s="42" t="s">
        <v>22</v>
      </c>
      <c r="W3" s="82" t="s">
        <v>23</v>
      </c>
      <c r="X3" s="43" t="s">
        <v>24</v>
      </c>
      <c r="Y3" s="44" t="s">
        <v>25</v>
      </c>
      <c r="Z3" s="44" t="s">
        <v>1382</v>
      </c>
      <c r="AA3" s="45" t="s">
        <v>27</v>
      </c>
      <c r="AB3" s="102" t="s">
        <v>28</v>
      </c>
      <c r="AC3" s="43" t="s">
        <v>29</v>
      </c>
      <c r="AD3" s="44" t="s">
        <v>30</v>
      </c>
      <c r="AE3" s="45" t="s">
        <v>31</v>
      </c>
      <c r="AF3" s="103" t="s">
        <v>32</v>
      </c>
      <c r="AG3" s="43" t="s">
        <v>33</v>
      </c>
      <c r="AH3" s="46" t="s">
        <v>34</v>
      </c>
      <c r="AI3" s="47" t="s">
        <v>35</v>
      </c>
    </row>
    <row r="4" spans="1:35" s="51" customFormat="1" ht="15.75" thickBot="1">
      <c r="A4" s="15">
        <v>1</v>
      </c>
      <c r="B4" s="15">
        <v>2</v>
      </c>
      <c r="C4" s="16">
        <v>3</v>
      </c>
      <c r="D4" s="17">
        <v>4</v>
      </c>
      <c r="E4" s="17">
        <v>5</v>
      </c>
      <c r="F4" s="89"/>
      <c r="G4" s="18">
        <v>6</v>
      </c>
      <c r="H4" s="19"/>
      <c r="I4" s="20">
        <v>7</v>
      </c>
      <c r="J4" s="91">
        <v>8</v>
      </c>
      <c r="K4" s="17">
        <v>9</v>
      </c>
      <c r="L4" s="75">
        <v>10</v>
      </c>
      <c r="M4" s="21">
        <v>11</v>
      </c>
      <c r="N4" s="22">
        <v>12</v>
      </c>
      <c r="O4" s="95">
        <v>13</v>
      </c>
      <c r="P4" s="23">
        <v>14</v>
      </c>
      <c r="Q4" s="24" t="s">
        <v>36</v>
      </c>
      <c r="R4" s="25" t="s">
        <v>37</v>
      </c>
      <c r="S4" s="79">
        <v>15</v>
      </c>
      <c r="T4" s="99">
        <v>16</v>
      </c>
      <c r="U4" s="26">
        <v>17</v>
      </c>
      <c r="V4" s="26">
        <v>18</v>
      </c>
      <c r="W4" s="83">
        <v>19</v>
      </c>
      <c r="X4" s="27" t="s">
        <v>38</v>
      </c>
      <c r="Y4" s="15" t="s">
        <v>38</v>
      </c>
      <c r="Z4" s="15" t="s">
        <v>38</v>
      </c>
      <c r="AA4" s="15" t="s">
        <v>38</v>
      </c>
      <c r="AB4" s="15">
        <v>20</v>
      </c>
      <c r="AC4" s="27" t="s">
        <v>38</v>
      </c>
      <c r="AD4" s="15" t="s">
        <v>38</v>
      </c>
      <c r="AE4" s="15" t="s">
        <v>38</v>
      </c>
      <c r="AF4" s="15">
        <v>21</v>
      </c>
      <c r="AG4" s="27" t="s">
        <v>38</v>
      </c>
      <c r="AH4" s="28">
        <v>22</v>
      </c>
      <c r="AI4" s="29">
        <v>23</v>
      </c>
    </row>
    <row r="5" spans="1:35" s="3" customFormat="1" ht="12.75" customHeight="1">
      <c r="A5" s="104" t="s">
        <v>125</v>
      </c>
      <c r="B5" s="105" t="s">
        <v>126</v>
      </c>
      <c r="C5" s="106" t="s">
        <v>127</v>
      </c>
      <c r="D5" s="107" t="s">
        <v>128</v>
      </c>
      <c r="E5" s="107" t="s">
        <v>129</v>
      </c>
      <c r="F5" s="105" t="s">
        <v>44</v>
      </c>
      <c r="G5" s="108" t="s">
        <v>130</v>
      </c>
      <c r="H5" s="109" t="s">
        <v>131</v>
      </c>
      <c r="I5" s="110">
        <v>5415242260</v>
      </c>
      <c r="J5" s="111" t="s">
        <v>117</v>
      </c>
      <c r="K5" s="112" t="s">
        <v>73</v>
      </c>
      <c r="L5" s="76" t="s">
        <v>1368</v>
      </c>
      <c r="M5" s="72">
        <v>2055.9052541408178</v>
      </c>
      <c r="N5" s="56" t="s">
        <v>1369</v>
      </c>
      <c r="O5" s="113">
        <v>27.2773</v>
      </c>
      <c r="P5" s="112" t="s">
        <v>48</v>
      </c>
      <c r="Q5" s="57"/>
      <c r="R5" s="56"/>
      <c r="S5" s="114" t="s">
        <v>48</v>
      </c>
      <c r="T5" s="100">
        <v>111650.45834010697</v>
      </c>
      <c r="U5" s="58"/>
      <c r="V5" s="58"/>
      <c r="W5" s="115"/>
      <c r="X5" s="106">
        <f aca="true" t="shared" si="0" ref="X5:X37">IF(OR(K5="YES",TRIM(L5)="YES"),1,0)</f>
        <v>0</v>
      </c>
      <c r="Y5" s="107">
        <f aca="true" t="shared" si="1" ref="Y5:Y37">IF(OR(AND(ISNUMBER(M5),AND(M5&gt;0,M5&lt;600)),AND(ISNUMBER(M5),AND(M5&gt;0,N5="YES"))),1,0)</f>
        <v>1</v>
      </c>
      <c r="Z5" s="107">
        <f aca="true" t="shared" si="2" ref="Z5:Z37">IF(AND(OR(K5="YES",TRIM(L5)="YES"),(X5=0)),"Trouble",0)</f>
        <v>0</v>
      </c>
      <c r="AA5" s="107">
        <f aca="true" t="shared" si="3" ref="AA5:AA37">IF(AND(OR(AND(ISNUMBER(M5),AND(M5&gt;0,M5&lt;600)),AND(ISNUMBER(M5),AND(M5&gt;0,N5="YES"))),(Y5=0)),"Trouble",0)</f>
        <v>0</v>
      </c>
      <c r="AB5" s="116" t="str">
        <f aca="true" t="shared" si="4" ref="AB5:AB37">IF(AND(X5=1,Y5=1),"SRSA","-")</f>
        <v>-</v>
      </c>
      <c r="AC5" s="106">
        <f aca="true" t="shared" si="5" ref="AC5:AC37">IF(S5="YES",1,0)</f>
        <v>1</v>
      </c>
      <c r="AD5" s="107">
        <f aca="true" t="shared" si="6" ref="AD5:AD37">IF(OR(AND(ISNUMBER(Q5),Q5&gt;=20),(AND(ISNUMBER(Q5)=FALSE,AND(ISNUMBER(O5),O5&gt;=20)))),1,0)</f>
        <v>1</v>
      </c>
      <c r="AE5" s="107" t="str">
        <f aca="true" t="shared" si="7" ref="AE5:AE37">IF(AND(AC5=1,AD5=1),"Initial",0)</f>
        <v>Initial</v>
      </c>
      <c r="AF5" s="116" t="str">
        <f aca="true" t="shared" si="8" ref="AF5:AF37">IF(AND(AND(AE5="Initial",AG5=0),AND(ISNUMBER(M5),M5&gt;0)),"RLIS","-")</f>
        <v>RLIS</v>
      </c>
      <c r="AG5" s="106">
        <f aca="true" t="shared" si="9" ref="AG5:AG37">IF(AND(AB5="SRSA",AE5="Initial"),"SRSA",0)</f>
        <v>0</v>
      </c>
      <c r="AH5" s="117" t="s">
        <v>49</v>
      </c>
      <c r="AI5" s="118" t="s">
        <v>50</v>
      </c>
    </row>
    <row r="6" spans="1:35" s="3" customFormat="1" ht="12.75" customHeight="1">
      <c r="A6" s="119" t="s">
        <v>132</v>
      </c>
      <c r="B6" s="120" t="s">
        <v>133</v>
      </c>
      <c r="C6" s="121" t="s">
        <v>134</v>
      </c>
      <c r="D6" s="122" t="s">
        <v>135</v>
      </c>
      <c r="E6" s="122" t="s">
        <v>136</v>
      </c>
      <c r="F6" s="120" t="s">
        <v>44</v>
      </c>
      <c r="G6" s="123" t="s">
        <v>137</v>
      </c>
      <c r="H6" s="124" t="s">
        <v>138</v>
      </c>
      <c r="I6" s="125">
        <v>5413474411</v>
      </c>
      <c r="J6" s="126" t="s">
        <v>139</v>
      </c>
      <c r="K6" s="127" t="s">
        <v>73</v>
      </c>
      <c r="L6" s="77" t="s">
        <v>1368</v>
      </c>
      <c r="M6" s="73">
        <v>669.5581395348854</v>
      </c>
      <c r="N6" s="64" t="s">
        <v>1368</v>
      </c>
      <c r="O6" s="128">
        <v>20.5922</v>
      </c>
      <c r="P6" s="127" t="s">
        <v>48</v>
      </c>
      <c r="Q6" s="65"/>
      <c r="R6" s="64"/>
      <c r="S6" s="129" t="s">
        <v>48</v>
      </c>
      <c r="T6" s="101">
        <v>41405.28751114259</v>
      </c>
      <c r="U6" s="66"/>
      <c r="V6" s="66"/>
      <c r="W6" s="130"/>
      <c r="X6" s="121">
        <f t="shared" si="0"/>
        <v>0</v>
      </c>
      <c r="Y6" s="122">
        <f t="shared" si="1"/>
        <v>0</v>
      </c>
      <c r="Z6" s="122">
        <f t="shared" si="2"/>
        <v>0</v>
      </c>
      <c r="AA6" s="122">
        <f t="shared" si="3"/>
        <v>0</v>
      </c>
      <c r="AB6" s="131" t="str">
        <f t="shared" si="4"/>
        <v>-</v>
      </c>
      <c r="AC6" s="121">
        <f t="shared" si="5"/>
        <v>1</v>
      </c>
      <c r="AD6" s="122">
        <f t="shared" si="6"/>
        <v>1</v>
      </c>
      <c r="AE6" s="122" t="str">
        <f t="shared" si="7"/>
        <v>Initial</v>
      </c>
      <c r="AF6" s="131" t="str">
        <f t="shared" si="8"/>
        <v>RLIS</v>
      </c>
      <c r="AG6" s="121">
        <f t="shared" si="9"/>
        <v>0</v>
      </c>
      <c r="AH6" s="132" t="s">
        <v>49</v>
      </c>
      <c r="AI6" s="133" t="s">
        <v>50</v>
      </c>
    </row>
    <row r="7" spans="1:35" s="3" customFormat="1" ht="12.75" customHeight="1">
      <c r="A7" s="119" t="s">
        <v>184</v>
      </c>
      <c r="B7" s="120" t="s">
        <v>185</v>
      </c>
      <c r="C7" s="121" t="s">
        <v>186</v>
      </c>
      <c r="D7" s="122" t="s">
        <v>187</v>
      </c>
      <c r="E7" s="122" t="s">
        <v>188</v>
      </c>
      <c r="F7" s="120" t="s">
        <v>44</v>
      </c>
      <c r="G7" s="123" t="s">
        <v>189</v>
      </c>
      <c r="H7" s="124" t="s">
        <v>190</v>
      </c>
      <c r="I7" s="125">
        <v>5414697443</v>
      </c>
      <c r="J7" s="126" t="s">
        <v>139</v>
      </c>
      <c r="K7" s="127" t="s">
        <v>73</v>
      </c>
      <c r="L7" s="77" t="s">
        <v>1368</v>
      </c>
      <c r="M7" s="73">
        <v>1428.5014031001374</v>
      </c>
      <c r="N7" s="64" t="s">
        <v>1368</v>
      </c>
      <c r="O7" s="128">
        <v>20.0119</v>
      </c>
      <c r="P7" s="127" t="s">
        <v>48</v>
      </c>
      <c r="Q7" s="65"/>
      <c r="R7" s="64"/>
      <c r="S7" s="129" t="s">
        <v>48</v>
      </c>
      <c r="T7" s="101">
        <v>72529.27250401393</v>
      </c>
      <c r="U7" s="66"/>
      <c r="V7" s="66"/>
      <c r="W7" s="130"/>
      <c r="X7" s="121">
        <f t="shared" si="0"/>
        <v>0</v>
      </c>
      <c r="Y7" s="122">
        <f t="shared" si="1"/>
        <v>0</v>
      </c>
      <c r="Z7" s="122">
        <f t="shared" si="2"/>
        <v>0</v>
      </c>
      <c r="AA7" s="122">
        <f t="shared" si="3"/>
        <v>0</v>
      </c>
      <c r="AB7" s="131" t="str">
        <f t="shared" si="4"/>
        <v>-</v>
      </c>
      <c r="AC7" s="121">
        <f t="shared" si="5"/>
        <v>1</v>
      </c>
      <c r="AD7" s="122">
        <f t="shared" si="6"/>
        <v>1</v>
      </c>
      <c r="AE7" s="122" t="str">
        <f t="shared" si="7"/>
        <v>Initial</v>
      </c>
      <c r="AF7" s="131" t="str">
        <f t="shared" si="8"/>
        <v>RLIS</v>
      </c>
      <c r="AG7" s="121">
        <f t="shared" si="9"/>
        <v>0</v>
      </c>
      <c r="AH7" s="132" t="s">
        <v>49</v>
      </c>
      <c r="AI7" s="133" t="s">
        <v>50</v>
      </c>
    </row>
    <row r="8" spans="1:35" s="3" customFormat="1" ht="12.75" customHeight="1">
      <c r="A8" s="119" t="s">
        <v>286</v>
      </c>
      <c r="B8" s="120" t="s">
        <v>287</v>
      </c>
      <c r="C8" s="121" t="s">
        <v>288</v>
      </c>
      <c r="D8" s="122" t="s">
        <v>289</v>
      </c>
      <c r="E8" s="122" t="s">
        <v>290</v>
      </c>
      <c r="F8" s="120" t="s">
        <v>44</v>
      </c>
      <c r="G8" s="123" t="s">
        <v>291</v>
      </c>
      <c r="H8" s="124" t="s">
        <v>95</v>
      </c>
      <c r="I8" s="125">
        <v>5412673104</v>
      </c>
      <c r="J8" s="126" t="s">
        <v>139</v>
      </c>
      <c r="K8" s="127" t="s">
        <v>73</v>
      </c>
      <c r="L8" s="77" t="s">
        <v>1368</v>
      </c>
      <c r="M8" s="73">
        <v>2799.713684326714</v>
      </c>
      <c r="N8" s="64" t="s">
        <v>1368</v>
      </c>
      <c r="O8" s="128">
        <v>30.5108</v>
      </c>
      <c r="P8" s="127" t="s">
        <v>48</v>
      </c>
      <c r="Q8" s="65"/>
      <c r="R8" s="64"/>
      <c r="S8" s="129" t="s">
        <v>48</v>
      </c>
      <c r="T8" s="101">
        <v>219653.25751175263</v>
      </c>
      <c r="U8" s="66"/>
      <c r="V8" s="66"/>
      <c r="W8" s="130"/>
      <c r="X8" s="121">
        <f t="shared" si="0"/>
        <v>0</v>
      </c>
      <c r="Y8" s="122">
        <f t="shared" si="1"/>
        <v>0</v>
      </c>
      <c r="Z8" s="122">
        <f t="shared" si="2"/>
        <v>0</v>
      </c>
      <c r="AA8" s="122">
        <f t="shared" si="3"/>
        <v>0</v>
      </c>
      <c r="AB8" s="131" t="str">
        <f t="shared" si="4"/>
        <v>-</v>
      </c>
      <c r="AC8" s="121">
        <f t="shared" si="5"/>
        <v>1</v>
      </c>
      <c r="AD8" s="122">
        <f t="shared" si="6"/>
        <v>1</v>
      </c>
      <c r="AE8" s="122" t="str">
        <f t="shared" si="7"/>
        <v>Initial</v>
      </c>
      <c r="AF8" s="131" t="str">
        <f t="shared" si="8"/>
        <v>RLIS</v>
      </c>
      <c r="AG8" s="121">
        <f t="shared" si="9"/>
        <v>0</v>
      </c>
      <c r="AH8" s="132" t="s">
        <v>49</v>
      </c>
      <c r="AI8" s="133" t="s">
        <v>50</v>
      </c>
    </row>
    <row r="9" spans="1:35" s="3" customFormat="1" ht="12.75" customHeight="1">
      <c r="A9" s="119" t="s">
        <v>292</v>
      </c>
      <c r="B9" s="120" t="s">
        <v>293</v>
      </c>
      <c r="C9" s="121" t="s">
        <v>294</v>
      </c>
      <c r="D9" s="122" t="s">
        <v>295</v>
      </c>
      <c r="E9" s="122" t="s">
        <v>296</v>
      </c>
      <c r="F9" s="120" t="s">
        <v>44</v>
      </c>
      <c r="G9" s="123" t="s">
        <v>297</v>
      </c>
      <c r="H9" s="124" t="s">
        <v>298</v>
      </c>
      <c r="I9" s="125">
        <v>5413962181</v>
      </c>
      <c r="J9" s="126" t="s">
        <v>139</v>
      </c>
      <c r="K9" s="127" t="s">
        <v>73</v>
      </c>
      <c r="L9" s="77" t="s">
        <v>1368</v>
      </c>
      <c r="M9" s="73">
        <v>790.9773248245558</v>
      </c>
      <c r="N9" s="64" t="s">
        <v>1368</v>
      </c>
      <c r="O9" s="128">
        <v>26.0179</v>
      </c>
      <c r="P9" s="127" t="s">
        <v>48</v>
      </c>
      <c r="Q9" s="65"/>
      <c r="R9" s="64"/>
      <c r="S9" s="129" t="s">
        <v>48</v>
      </c>
      <c r="T9" s="101">
        <v>56903.15328331281</v>
      </c>
      <c r="U9" s="66"/>
      <c r="V9" s="66"/>
      <c r="W9" s="130"/>
      <c r="X9" s="121">
        <f t="shared" si="0"/>
        <v>0</v>
      </c>
      <c r="Y9" s="122">
        <f t="shared" si="1"/>
        <v>0</v>
      </c>
      <c r="Z9" s="122">
        <f t="shared" si="2"/>
        <v>0</v>
      </c>
      <c r="AA9" s="122">
        <f t="shared" si="3"/>
        <v>0</v>
      </c>
      <c r="AB9" s="131" t="str">
        <f t="shared" si="4"/>
        <v>-</v>
      </c>
      <c r="AC9" s="121">
        <f t="shared" si="5"/>
        <v>1</v>
      </c>
      <c r="AD9" s="122">
        <f t="shared" si="6"/>
        <v>1</v>
      </c>
      <c r="AE9" s="122" t="str">
        <f t="shared" si="7"/>
        <v>Initial</v>
      </c>
      <c r="AF9" s="131" t="str">
        <f t="shared" si="8"/>
        <v>RLIS</v>
      </c>
      <c r="AG9" s="121">
        <f t="shared" si="9"/>
        <v>0</v>
      </c>
      <c r="AH9" s="132" t="s">
        <v>49</v>
      </c>
      <c r="AI9" s="133" t="s">
        <v>50</v>
      </c>
    </row>
    <row r="10" spans="1:35" s="3" customFormat="1" ht="12.75" customHeight="1">
      <c r="A10" s="119" t="s">
        <v>299</v>
      </c>
      <c r="B10" s="120" t="s">
        <v>300</v>
      </c>
      <c r="C10" s="121" t="s">
        <v>301</v>
      </c>
      <c r="D10" s="122" t="s">
        <v>302</v>
      </c>
      <c r="E10" s="122" t="s">
        <v>303</v>
      </c>
      <c r="F10" s="120" t="s">
        <v>44</v>
      </c>
      <c r="G10" s="123" t="s">
        <v>304</v>
      </c>
      <c r="H10" s="124" t="s">
        <v>305</v>
      </c>
      <c r="I10" s="125">
        <v>5032614200</v>
      </c>
      <c r="J10" s="126" t="s">
        <v>65</v>
      </c>
      <c r="K10" s="127" t="s">
        <v>48</v>
      </c>
      <c r="L10" s="77" t="s">
        <v>1368</v>
      </c>
      <c r="M10" s="73">
        <v>1231.1054171041235</v>
      </c>
      <c r="N10" s="64" t="s">
        <v>1368</v>
      </c>
      <c r="O10" s="128">
        <v>20.1418</v>
      </c>
      <c r="P10" s="127" t="s">
        <v>48</v>
      </c>
      <c r="Q10" s="65"/>
      <c r="R10" s="64"/>
      <c r="S10" s="129" t="s">
        <v>48</v>
      </c>
      <c r="T10" s="101">
        <v>15632.757883347105</v>
      </c>
      <c r="U10" s="66"/>
      <c r="V10" s="66"/>
      <c r="W10" s="130"/>
      <c r="X10" s="121">
        <f t="shared" si="0"/>
        <v>1</v>
      </c>
      <c r="Y10" s="122">
        <f t="shared" si="1"/>
        <v>0</v>
      </c>
      <c r="Z10" s="122">
        <f t="shared" si="2"/>
        <v>0</v>
      </c>
      <c r="AA10" s="122">
        <f t="shared" si="3"/>
        <v>0</v>
      </c>
      <c r="AB10" s="131" t="str">
        <f t="shared" si="4"/>
        <v>-</v>
      </c>
      <c r="AC10" s="121">
        <f t="shared" si="5"/>
        <v>1</v>
      </c>
      <c r="AD10" s="122">
        <f t="shared" si="6"/>
        <v>1</v>
      </c>
      <c r="AE10" s="122" t="str">
        <f t="shared" si="7"/>
        <v>Initial</v>
      </c>
      <c r="AF10" s="131" t="str">
        <f t="shared" si="8"/>
        <v>RLIS</v>
      </c>
      <c r="AG10" s="121">
        <f t="shared" si="9"/>
        <v>0</v>
      </c>
      <c r="AH10" s="132" t="s">
        <v>49</v>
      </c>
      <c r="AI10" s="133" t="s">
        <v>50</v>
      </c>
    </row>
    <row r="11" spans="1:35" s="3" customFormat="1" ht="12.75" customHeight="1">
      <c r="A11" s="119" t="s">
        <v>327</v>
      </c>
      <c r="B11" s="120" t="s">
        <v>328</v>
      </c>
      <c r="C11" s="121" t="s">
        <v>329</v>
      </c>
      <c r="D11" s="122" t="s">
        <v>330</v>
      </c>
      <c r="E11" s="122" t="s">
        <v>331</v>
      </c>
      <c r="F11" s="120" t="s">
        <v>44</v>
      </c>
      <c r="G11" s="123" t="s">
        <v>332</v>
      </c>
      <c r="H11" s="124" t="s">
        <v>333</v>
      </c>
      <c r="I11" s="125">
        <v>5414475664</v>
      </c>
      <c r="J11" s="126" t="s">
        <v>117</v>
      </c>
      <c r="K11" s="127" t="s">
        <v>73</v>
      </c>
      <c r="L11" s="77" t="s">
        <v>1368</v>
      </c>
      <c r="M11" s="73">
        <v>2915.863641151962</v>
      </c>
      <c r="N11" s="64" t="s">
        <v>1369</v>
      </c>
      <c r="O11" s="128">
        <v>22.7287</v>
      </c>
      <c r="P11" s="127" t="s">
        <v>48</v>
      </c>
      <c r="Q11" s="65"/>
      <c r="R11" s="64"/>
      <c r="S11" s="129" t="s">
        <v>48</v>
      </c>
      <c r="T11" s="101">
        <v>129135.82929721405</v>
      </c>
      <c r="U11" s="66"/>
      <c r="V11" s="66"/>
      <c r="W11" s="130"/>
      <c r="X11" s="121">
        <f t="shared" si="0"/>
        <v>0</v>
      </c>
      <c r="Y11" s="122">
        <f t="shared" si="1"/>
        <v>1</v>
      </c>
      <c r="Z11" s="122">
        <f t="shared" si="2"/>
        <v>0</v>
      </c>
      <c r="AA11" s="122">
        <f t="shared" si="3"/>
        <v>0</v>
      </c>
      <c r="AB11" s="131" t="str">
        <f t="shared" si="4"/>
        <v>-</v>
      </c>
      <c r="AC11" s="121">
        <f t="shared" si="5"/>
        <v>1</v>
      </c>
      <c r="AD11" s="122">
        <f t="shared" si="6"/>
        <v>1</v>
      </c>
      <c r="AE11" s="122" t="str">
        <f t="shared" si="7"/>
        <v>Initial</v>
      </c>
      <c r="AF11" s="131" t="str">
        <f t="shared" si="8"/>
        <v>RLIS</v>
      </c>
      <c r="AG11" s="121">
        <f t="shared" si="9"/>
        <v>0</v>
      </c>
      <c r="AH11" s="132" t="s">
        <v>49</v>
      </c>
      <c r="AI11" s="133" t="s">
        <v>50</v>
      </c>
    </row>
    <row r="12" spans="1:35" s="3" customFormat="1" ht="12.75" customHeight="1">
      <c r="A12" s="119" t="s">
        <v>339</v>
      </c>
      <c r="B12" s="120" t="s">
        <v>340</v>
      </c>
      <c r="C12" s="121" t="s">
        <v>341</v>
      </c>
      <c r="D12" s="122" t="s">
        <v>342</v>
      </c>
      <c r="E12" s="122" t="s">
        <v>343</v>
      </c>
      <c r="F12" s="120" t="s">
        <v>44</v>
      </c>
      <c r="G12" s="123" t="s">
        <v>344</v>
      </c>
      <c r="H12" s="124" t="s">
        <v>95</v>
      </c>
      <c r="I12" s="125">
        <v>5415462541</v>
      </c>
      <c r="J12" s="126" t="s">
        <v>47</v>
      </c>
      <c r="K12" s="127" t="s">
        <v>48</v>
      </c>
      <c r="L12" s="77" t="s">
        <v>1368</v>
      </c>
      <c r="M12" s="73">
        <v>629.9741443055269</v>
      </c>
      <c r="N12" s="64" t="s">
        <v>1368</v>
      </c>
      <c r="O12" s="128">
        <v>27.707</v>
      </c>
      <c r="P12" s="127" t="s">
        <v>48</v>
      </c>
      <c r="Q12" s="65"/>
      <c r="R12" s="64"/>
      <c r="S12" s="129" t="s">
        <v>48</v>
      </c>
      <c r="T12" s="101">
        <v>25025.79433119023</v>
      </c>
      <c r="U12" s="66"/>
      <c r="V12" s="66"/>
      <c r="W12" s="130"/>
      <c r="X12" s="121">
        <f t="shared" si="0"/>
        <v>1</v>
      </c>
      <c r="Y12" s="122">
        <f t="shared" si="1"/>
        <v>0</v>
      </c>
      <c r="Z12" s="122">
        <f t="shared" si="2"/>
        <v>0</v>
      </c>
      <c r="AA12" s="122">
        <f t="shared" si="3"/>
        <v>0</v>
      </c>
      <c r="AB12" s="131" t="str">
        <f t="shared" si="4"/>
        <v>-</v>
      </c>
      <c r="AC12" s="121">
        <f t="shared" si="5"/>
        <v>1</v>
      </c>
      <c r="AD12" s="122">
        <f t="shared" si="6"/>
        <v>1</v>
      </c>
      <c r="AE12" s="122" t="str">
        <f t="shared" si="7"/>
        <v>Initial</v>
      </c>
      <c r="AF12" s="131" t="str">
        <f t="shared" si="8"/>
        <v>RLIS</v>
      </c>
      <c r="AG12" s="121">
        <f t="shared" si="9"/>
        <v>0</v>
      </c>
      <c r="AH12" s="132" t="s">
        <v>49</v>
      </c>
      <c r="AI12" s="133" t="s">
        <v>50</v>
      </c>
    </row>
    <row r="13" spans="1:35" s="3" customFormat="1" ht="12.75" customHeight="1">
      <c r="A13" s="119" t="s">
        <v>393</v>
      </c>
      <c r="B13" s="120" t="s">
        <v>394</v>
      </c>
      <c r="C13" s="121" t="s">
        <v>395</v>
      </c>
      <c r="D13" s="122" t="s">
        <v>396</v>
      </c>
      <c r="E13" s="122" t="s">
        <v>397</v>
      </c>
      <c r="F13" s="120" t="s">
        <v>44</v>
      </c>
      <c r="G13" s="123" t="s">
        <v>398</v>
      </c>
      <c r="H13" s="124" t="s">
        <v>399</v>
      </c>
      <c r="I13" s="125">
        <v>5414404015</v>
      </c>
      <c r="J13" s="126" t="s">
        <v>117</v>
      </c>
      <c r="K13" s="127" t="s">
        <v>73</v>
      </c>
      <c r="L13" s="77" t="s">
        <v>1368</v>
      </c>
      <c r="M13" s="73">
        <v>5524.444829801654</v>
      </c>
      <c r="N13" s="64" t="s">
        <v>1368</v>
      </c>
      <c r="O13" s="128">
        <v>22.1316</v>
      </c>
      <c r="P13" s="127" t="s">
        <v>48</v>
      </c>
      <c r="Q13" s="65"/>
      <c r="R13" s="64"/>
      <c r="S13" s="129" t="s">
        <v>48</v>
      </c>
      <c r="T13" s="101">
        <v>257063.74704919985</v>
      </c>
      <c r="U13" s="66"/>
      <c r="V13" s="66"/>
      <c r="W13" s="130"/>
      <c r="X13" s="121">
        <f t="shared" si="0"/>
        <v>0</v>
      </c>
      <c r="Y13" s="122">
        <f t="shared" si="1"/>
        <v>0</v>
      </c>
      <c r="Z13" s="122">
        <f t="shared" si="2"/>
        <v>0</v>
      </c>
      <c r="AA13" s="122">
        <f t="shared" si="3"/>
        <v>0</v>
      </c>
      <c r="AB13" s="131" t="str">
        <f t="shared" si="4"/>
        <v>-</v>
      </c>
      <c r="AC13" s="121">
        <f t="shared" si="5"/>
        <v>1</v>
      </c>
      <c r="AD13" s="122">
        <f t="shared" si="6"/>
        <v>1</v>
      </c>
      <c r="AE13" s="122" t="str">
        <f t="shared" si="7"/>
        <v>Initial</v>
      </c>
      <c r="AF13" s="131" t="str">
        <f t="shared" si="8"/>
        <v>RLIS</v>
      </c>
      <c r="AG13" s="121">
        <f t="shared" si="9"/>
        <v>0</v>
      </c>
      <c r="AH13" s="132" t="s">
        <v>49</v>
      </c>
      <c r="AI13" s="133" t="s">
        <v>50</v>
      </c>
    </row>
    <row r="14" spans="1:35" s="3" customFormat="1" ht="12.75" customHeight="1">
      <c r="A14" s="119" t="s">
        <v>521</v>
      </c>
      <c r="B14" s="120" t="s">
        <v>522</v>
      </c>
      <c r="C14" s="121" t="s">
        <v>523</v>
      </c>
      <c r="D14" s="122" t="s">
        <v>524</v>
      </c>
      <c r="E14" s="122" t="s">
        <v>525</v>
      </c>
      <c r="F14" s="120" t="s">
        <v>44</v>
      </c>
      <c r="G14" s="123" t="s">
        <v>526</v>
      </c>
      <c r="H14" s="124" t="s">
        <v>527</v>
      </c>
      <c r="I14" s="125">
        <v>5414963521</v>
      </c>
      <c r="J14" s="126" t="s">
        <v>47</v>
      </c>
      <c r="K14" s="127" t="s">
        <v>48</v>
      </c>
      <c r="L14" s="77" t="s">
        <v>1368</v>
      </c>
      <c r="M14" s="73">
        <v>623.9853022074343</v>
      </c>
      <c r="N14" s="64" t="s">
        <v>1368</v>
      </c>
      <c r="O14" s="128">
        <v>25.641</v>
      </c>
      <c r="P14" s="127" t="s">
        <v>48</v>
      </c>
      <c r="Q14" s="65"/>
      <c r="R14" s="64"/>
      <c r="S14" s="129" t="s">
        <v>48</v>
      </c>
      <c r="T14" s="101">
        <v>33383.84774696558</v>
      </c>
      <c r="U14" s="66"/>
      <c r="V14" s="66"/>
      <c r="W14" s="130"/>
      <c r="X14" s="121">
        <f t="shared" si="0"/>
        <v>1</v>
      </c>
      <c r="Y14" s="122">
        <f t="shared" si="1"/>
        <v>0</v>
      </c>
      <c r="Z14" s="122">
        <f t="shared" si="2"/>
        <v>0</v>
      </c>
      <c r="AA14" s="122">
        <f t="shared" si="3"/>
        <v>0</v>
      </c>
      <c r="AB14" s="131" t="str">
        <f t="shared" si="4"/>
        <v>-</v>
      </c>
      <c r="AC14" s="121">
        <f t="shared" si="5"/>
        <v>1</v>
      </c>
      <c r="AD14" s="122">
        <f t="shared" si="6"/>
        <v>1</v>
      </c>
      <c r="AE14" s="122" t="str">
        <f t="shared" si="7"/>
        <v>Initial</v>
      </c>
      <c r="AF14" s="131" t="str">
        <f t="shared" si="8"/>
        <v>RLIS</v>
      </c>
      <c r="AG14" s="121">
        <f t="shared" si="9"/>
        <v>0</v>
      </c>
      <c r="AH14" s="132" t="s">
        <v>49</v>
      </c>
      <c r="AI14" s="133" t="s">
        <v>50</v>
      </c>
    </row>
    <row r="15" spans="1:35" s="3" customFormat="1" ht="12.75" customHeight="1">
      <c r="A15" s="119" t="s">
        <v>549</v>
      </c>
      <c r="B15" s="120" t="s">
        <v>550</v>
      </c>
      <c r="C15" s="121" t="s">
        <v>551</v>
      </c>
      <c r="D15" s="122" t="s">
        <v>552</v>
      </c>
      <c r="E15" s="122" t="s">
        <v>553</v>
      </c>
      <c r="F15" s="120" t="s">
        <v>44</v>
      </c>
      <c r="G15" s="123" t="s">
        <v>554</v>
      </c>
      <c r="H15" s="124" t="s">
        <v>555</v>
      </c>
      <c r="I15" s="125">
        <v>5415736811</v>
      </c>
      <c r="J15" s="126" t="s">
        <v>117</v>
      </c>
      <c r="K15" s="127" t="s">
        <v>73</v>
      </c>
      <c r="L15" s="77" t="s">
        <v>1368</v>
      </c>
      <c r="M15" s="73">
        <v>763.0978171743653</v>
      </c>
      <c r="N15" s="64" t="s">
        <v>1369</v>
      </c>
      <c r="O15" s="128">
        <v>24.619</v>
      </c>
      <c r="P15" s="127" t="s">
        <v>48</v>
      </c>
      <c r="Q15" s="65"/>
      <c r="R15" s="64"/>
      <c r="S15" s="129" t="s">
        <v>48</v>
      </c>
      <c r="T15" s="101">
        <v>49893.323175915335</v>
      </c>
      <c r="U15" s="66"/>
      <c r="V15" s="66"/>
      <c r="W15" s="130"/>
      <c r="X15" s="121">
        <f t="shared" si="0"/>
        <v>0</v>
      </c>
      <c r="Y15" s="122">
        <f t="shared" si="1"/>
        <v>1</v>
      </c>
      <c r="Z15" s="122">
        <f t="shared" si="2"/>
        <v>0</v>
      </c>
      <c r="AA15" s="122">
        <f t="shared" si="3"/>
        <v>0</v>
      </c>
      <c r="AB15" s="131" t="str">
        <f t="shared" si="4"/>
        <v>-</v>
      </c>
      <c r="AC15" s="121">
        <f t="shared" si="5"/>
        <v>1</v>
      </c>
      <c r="AD15" s="122">
        <f t="shared" si="6"/>
        <v>1</v>
      </c>
      <c r="AE15" s="122" t="str">
        <f t="shared" si="7"/>
        <v>Initial</v>
      </c>
      <c r="AF15" s="131" t="str">
        <f t="shared" si="8"/>
        <v>RLIS</v>
      </c>
      <c r="AG15" s="121">
        <f t="shared" si="9"/>
        <v>0</v>
      </c>
      <c r="AH15" s="132" t="s">
        <v>49</v>
      </c>
      <c r="AI15" s="133" t="s">
        <v>50</v>
      </c>
    </row>
    <row r="16" spans="1:35" s="3" customFormat="1" ht="12.75" customHeight="1">
      <c r="A16" s="119" t="s">
        <v>586</v>
      </c>
      <c r="B16" s="120" t="s">
        <v>587</v>
      </c>
      <c r="C16" s="121" t="s">
        <v>588</v>
      </c>
      <c r="D16" s="122" t="s">
        <v>589</v>
      </c>
      <c r="E16" s="122" t="s">
        <v>590</v>
      </c>
      <c r="F16" s="120" t="s">
        <v>44</v>
      </c>
      <c r="G16" s="123" t="s">
        <v>591</v>
      </c>
      <c r="H16" s="124" t="s">
        <v>592</v>
      </c>
      <c r="I16" s="125">
        <v>5416676000</v>
      </c>
      <c r="J16" s="126" t="s">
        <v>139</v>
      </c>
      <c r="K16" s="127" t="s">
        <v>73</v>
      </c>
      <c r="L16" s="77" t="s">
        <v>1368</v>
      </c>
      <c r="M16" s="73">
        <v>4874.138533248081</v>
      </c>
      <c r="N16" s="64" t="s">
        <v>1368</v>
      </c>
      <c r="O16" s="128">
        <v>21.381</v>
      </c>
      <c r="P16" s="127" t="s">
        <v>48</v>
      </c>
      <c r="Q16" s="65"/>
      <c r="R16" s="64"/>
      <c r="S16" s="129" t="s">
        <v>48</v>
      </c>
      <c r="T16" s="101">
        <v>188316.37958999968</v>
      </c>
      <c r="U16" s="66"/>
      <c r="V16" s="66"/>
      <c r="W16" s="130"/>
      <c r="X16" s="121">
        <f t="shared" si="0"/>
        <v>0</v>
      </c>
      <c r="Y16" s="122">
        <f t="shared" si="1"/>
        <v>0</v>
      </c>
      <c r="Z16" s="122">
        <f t="shared" si="2"/>
        <v>0</v>
      </c>
      <c r="AA16" s="122">
        <f t="shared" si="3"/>
        <v>0</v>
      </c>
      <c r="AB16" s="131" t="str">
        <f t="shared" si="4"/>
        <v>-</v>
      </c>
      <c r="AC16" s="121">
        <f t="shared" si="5"/>
        <v>1</v>
      </c>
      <c r="AD16" s="122">
        <f t="shared" si="6"/>
        <v>1</v>
      </c>
      <c r="AE16" s="122" t="str">
        <f t="shared" si="7"/>
        <v>Initial</v>
      </c>
      <c r="AF16" s="131" t="str">
        <f t="shared" si="8"/>
        <v>RLIS</v>
      </c>
      <c r="AG16" s="121">
        <f t="shared" si="9"/>
        <v>0</v>
      </c>
      <c r="AH16" s="132" t="s">
        <v>49</v>
      </c>
      <c r="AI16" s="133" t="s">
        <v>50</v>
      </c>
    </row>
    <row r="17" spans="1:35" s="3" customFormat="1" ht="12.75" customHeight="1">
      <c r="A17" s="119" t="s">
        <v>632</v>
      </c>
      <c r="B17" s="120" t="s">
        <v>633</v>
      </c>
      <c r="C17" s="121" t="s">
        <v>634</v>
      </c>
      <c r="D17" s="122" t="s">
        <v>635</v>
      </c>
      <c r="E17" s="122" t="s">
        <v>636</v>
      </c>
      <c r="F17" s="120" t="s">
        <v>44</v>
      </c>
      <c r="G17" s="123" t="s">
        <v>637</v>
      </c>
      <c r="H17" s="124" t="s">
        <v>638</v>
      </c>
      <c r="I17" s="125">
        <v>5414756192</v>
      </c>
      <c r="J17" s="126" t="s">
        <v>117</v>
      </c>
      <c r="K17" s="127" t="s">
        <v>73</v>
      </c>
      <c r="L17" s="77" t="s">
        <v>1368</v>
      </c>
      <c r="M17" s="73">
        <v>2637.515616805387</v>
      </c>
      <c r="N17" s="64" t="s">
        <v>1368</v>
      </c>
      <c r="O17" s="128">
        <v>29.3715</v>
      </c>
      <c r="P17" s="127" t="s">
        <v>48</v>
      </c>
      <c r="Q17" s="65"/>
      <c r="R17" s="64"/>
      <c r="S17" s="129" t="s">
        <v>48</v>
      </c>
      <c r="T17" s="101">
        <v>148402.8885757318</v>
      </c>
      <c r="U17" s="66"/>
      <c r="V17" s="66"/>
      <c r="W17" s="130"/>
      <c r="X17" s="121">
        <f t="shared" si="0"/>
        <v>0</v>
      </c>
      <c r="Y17" s="122">
        <f t="shared" si="1"/>
        <v>0</v>
      </c>
      <c r="Z17" s="122">
        <f t="shared" si="2"/>
        <v>0</v>
      </c>
      <c r="AA17" s="122">
        <f t="shared" si="3"/>
        <v>0</v>
      </c>
      <c r="AB17" s="131" t="str">
        <f t="shared" si="4"/>
        <v>-</v>
      </c>
      <c r="AC17" s="121">
        <f t="shared" si="5"/>
        <v>1</v>
      </c>
      <c r="AD17" s="122">
        <f t="shared" si="6"/>
        <v>1</v>
      </c>
      <c r="AE17" s="122" t="str">
        <f t="shared" si="7"/>
        <v>Initial</v>
      </c>
      <c r="AF17" s="131" t="str">
        <f t="shared" si="8"/>
        <v>RLIS</v>
      </c>
      <c r="AG17" s="121">
        <f t="shared" si="9"/>
        <v>0</v>
      </c>
      <c r="AH17" s="132" t="s">
        <v>49</v>
      </c>
      <c r="AI17" s="133" t="s">
        <v>50</v>
      </c>
    </row>
    <row r="18" spans="1:35" s="3" customFormat="1" ht="12.75" customHeight="1">
      <c r="A18" s="119" t="s">
        <v>686</v>
      </c>
      <c r="B18" s="120" t="s">
        <v>687</v>
      </c>
      <c r="C18" s="121" t="s">
        <v>688</v>
      </c>
      <c r="D18" s="122" t="s">
        <v>689</v>
      </c>
      <c r="E18" s="122" t="s">
        <v>690</v>
      </c>
      <c r="F18" s="120" t="s">
        <v>44</v>
      </c>
      <c r="G18" s="123" t="s">
        <v>691</v>
      </c>
      <c r="H18" s="124" t="s">
        <v>692</v>
      </c>
      <c r="I18" s="125">
        <v>5418835000</v>
      </c>
      <c r="J18" s="126" t="s">
        <v>117</v>
      </c>
      <c r="K18" s="127" t="s">
        <v>73</v>
      </c>
      <c r="L18" s="77" t="s">
        <v>1368</v>
      </c>
      <c r="M18" s="73">
        <v>5867.3588479552345</v>
      </c>
      <c r="N18" s="64" t="s">
        <v>1368</v>
      </c>
      <c r="O18" s="128">
        <v>22.0984</v>
      </c>
      <c r="P18" s="127" t="s">
        <v>48</v>
      </c>
      <c r="Q18" s="65"/>
      <c r="R18" s="64"/>
      <c r="S18" s="129" t="s">
        <v>48</v>
      </c>
      <c r="T18" s="101">
        <v>312784.7071171542</v>
      </c>
      <c r="U18" s="66"/>
      <c r="V18" s="66"/>
      <c r="W18" s="130"/>
      <c r="X18" s="121">
        <f t="shared" si="0"/>
        <v>0</v>
      </c>
      <c r="Y18" s="122">
        <f t="shared" si="1"/>
        <v>0</v>
      </c>
      <c r="Z18" s="122">
        <f t="shared" si="2"/>
        <v>0</v>
      </c>
      <c r="AA18" s="122">
        <f t="shared" si="3"/>
        <v>0</v>
      </c>
      <c r="AB18" s="131" t="str">
        <f t="shared" si="4"/>
        <v>-</v>
      </c>
      <c r="AC18" s="121">
        <f t="shared" si="5"/>
        <v>1</v>
      </c>
      <c r="AD18" s="122">
        <f t="shared" si="6"/>
        <v>1</v>
      </c>
      <c r="AE18" s="122" t="str">
        <f t="shared" si="7"/>
        <v>Initial</v>
      </c>
      <c r="AF18" s="131" t="str">
        <f t="shared" si="8"/>
        <v>RLIS</v>
      </c>
      <c r="AG18" s="121">
        <f t="shared" si="9"/>
        <v>0</v>
      </c>
      <c r="AH18" s="132" t="s">
        <v>49</v>
      </c>
      <c r="AI18" s="133" t="s">
        <v>50</v>
      </c>
    </row>
    <row r="19" spans="1:35" s="3" customFormat="1" ht="12.75" customHeight="1">
      <c r="A19" s="119" t="s">
        <v>693</v>
      </c>
      <c r="B19" s="120" t="s">
        <v>694</v>
      </c>
      <c r="C19" s="121" t="s">
        <v>695</v>
      </c>
      <c r="D19" s="122" t="s">
        <v>696</v>
      </c>
      <c r="E19" s="122" t="s">
        <v>690</v>
      </c>
      <c r="F19" s="120" t="s">
        <v>44</v>
      </c>
      <c r="G19" s="123" t="s">
        <v>691</v>
      </c>
      <c r="H19" s="124" t="s">
        <v>697</v>
      </c>
      <c r="I19" s="125">
        <v>5418834700</v>
      </c>
      <c r="J19" s="126" t="s">
        <v>139</v>
      </c>
      <c r="K19" s="127" t="s">
        <v>73</v>
      </c>
      <c r="L19" s="77" t="s">
        <v>1368</v>
      </c>
      <c r="M19" s="73">
        <v>2938.39110659713</v>
      </c>
      <c r="N19" s="64" t="s">
        <v>1368</v>
      </c>
      <c r="O19" s="128">
        <v>32.5607</v>
      </c>
      <c r="P19" s="127" t="s">
        <v>48</v>
      </c>
      <c r="Q19" s="65"/>
      <c r="R19" s="64"/>
      <c r="S19" s="129" t="s">
        <v>48</v>
      </c>
      <c r="T19" s="101">
        <v>232244.86111397296</v>
      </c>
      <c r="U19" s="66"/>
      <c r="V19" s="66"/>
      <c r="W19" s="130"/>
      <c r="X19" s="121">
        <f t="shared" si="0"/>
        <v>0</v>
      </c>
      <c r="Y19" s="122">
        <f t="shared" si="1"/>
        <v>0</v>
      </c>
      <c r="Z19" s="122">
        <f t="shared" si="2"/>
        <v>0</v>
      </c>
      <c r="AA19" s="122">
        <f t="shared" si="3"/>
        <v>0</v>
      </c>
      <c r="AB19" s="131" t="str">
        <f t="shared" si="4"/>
        <v>-</v>
      </c>
      <c r="AC19" s="121">
        <f t="shared" si="5"/>
        <v>1</v>
      </c>
      <c r="AD19" s="122">
        <f t="shared" si="6"/>
        <v>1</v>
      </c>
      <c r="AE19" s="122" t="str">
        <f t="shared" si="7"/>
        <v>Initial</v>
      </c>
      <c r="AF19" s="131" t="str">
        <f t="shared" si="8"/>
        <v>RLIS</v>
      </c>
      <c r="AG19" s="121">
        <f t="shared" si="9"/>
        <v>0</v>
      </c>
      <c r="AH19" s="132" t="s">
        <v>49</v>
      </c>
      <c r="AI19" s="133" t="s">
        <v>50</v>
      </c>
    </row>
    <row r="20" spans="1:35" s="3" customFormat="1" ht="12.75" customHeight="1">
      <c r="A20" s="119" t="s">
        <v>703</v>
      </c>
      <c r="B20" s="120" t="s">
        <v>704</v>
      </c>
      <c r="C20" s="121" t="s">
        <v>705</v>
      </c>
      <c r="D20" s="122" t="s">
        <v>706</v>
      </c>
      <c r="E20" s="122" t="s">
        <v>707</v>
      </c>
      <c r="F20" s="120" t="s">
        <v>44</v>
      </c>
      <c r="G20" s="123" t="s">
        <v>708</v>
      </c>
      <c r="H20" s="124" t="s">
        <v>709</v>
      </c>
      <c r="I20" s="125">
        <v>5416633202</v>
      </c>
      <c r="J20" s="126" t="s">
        <v>117</v>
      </c>
      <c r="K20" s="127" t="s">
        <v>73</v>
      </c>
      <c r="L20" s="77" t="s">
        <v>1368</v>
      </c>
      <c r="M20" s="73">
        <v>2023.5792057143</v>
      </c>
      <c r="N20" s="64" t="s">
        <v>1368</v>
      </c>
      <c r="O20" s="128">
        <v>22.9996</v>
      </c>
      <c r="P20" s="127" t="s">
        <v>48</v>
      </c>
      <c r="Q20" s="65"/>
      <c r="R20" s="64"/>
      <c r="S20" s="129" t="s">
        <v>48</v>
      </c>
      <c r="T20" s="101">
        <v>110081.18424082294</v>
      </c>
      <c r="U20" s="66"/>
      <c r="V20" s="66"/>
      <c r="W20" s="130"/>
      <c r="X20" s="121">
        <f t="shared" si="0"/>
        <v>0</v>
      </c>
      <c r="Y20" s="122">
        <f t="shared" si="1"/>
        <v>0</v>
      </c>
      <c r="Z20" s="122">
        <f t="shared" si="2"/>
        <v>0</v>
      </c>
      <c r="AA20" s="122">
        <f t="shared" si="3"/>
        <v>0</v>
      </c>
      <c r="AB20" s="131" t="str">
        <f t="shared" si="4"/>
        <v>-</v>
      </c>
      <c r="AC20" s="121">
        <f t="shared" si="5"/>
        <v>1</v>
      </c>
      <c r="AD20" s="122">
        <f t="shared" si="6"/>
        <v>1</v>
      </c>
      <c r="AE20" s="122" t="str">
        <f t="shared" si="7"/>
        <v>Initial</v>
      </c>
      <c r="AF20" s="131" t="str">
        <f t="shared" si="8"/>
        <v>RLIS</v>
      </c>
      <c r="AG20" s="121">
        <f t="shared" si="9"/>
        <v>0</v>
      </c>
      <c r="AH20" s="132" t="s">
        <v>49</v>
      </c>
      <c r="AI20" s="133" t="s">
        <v>50</v>
      </c>
    </row>
    <row r="21" spans="1:35" s="3" customFormat="1" ht="12.75" customHeight="1">
      <c r="A21" s="119" t="s">
        <v>729</v>
      </c>
      <c r="B21" s="120" t="s">
        <v>730</v>
      </c>
      <c r="C21" s="121" t="s">
        <v>731</v>
      </c>
      <c r="D21" s="122" t="s">
        <v>732</v>
      </c>
      <c r="E21" s="122" t="s">
        <v>733</v>
      </c>
      <c r="F21" s="120" t="s">
        <v>44</v>
      </c>
      <c r="G21" s="123" t="s">
        <v>734</v>
      </c>
      <c r="H21" s="124" t="s">
        <v>735</v>
      </c>
      <c r="I21" s="125">
        <v>5412659211</v>
      </c>
      <c r="J21" s="126" t="s">
        <v>117</v>
      </c>
      <c r="K21" s="127" t="s">
        <v>73</v>
      </c>
      <c r="L21" s="77" t="s">
        <v>1368</v>
      </c>
      <c r="M21" s="73">
        <v>4736.2603345931175</v>
      </c>
      <c r="N21" s="64" t="s">
        <v>1368</v>
      </c>
      <c r="O21" s="128">
        <v>28.6326</v>
      </c>
      <c r="P21" s="127" t="s">
        <v>48</v>
      </c>
      <c r="Q21" s="65"/>
      <c r="R21" s="64"/>
      <c r="S21" s="129" t="s">
        <v>48</v>
      </c>
      <c r="T21" s="101">
        <v>335236.77790963923</v>
      </c>
      <c r="U21" s="66"/>
      <c r="V21" s="66"/>
      <c r="W21" s="130"/>
      <c r="X21" s="121">
        <f t="shared" si="0"/>
        <v>0</v>
      </c>
      <c r="Y21" s="122">
        <f t="shared" si="1"/>
        <v>0</v>
      </c>
      <c r="Z21" s="122">
        <f t="shared" si="2"/>
        <v>0</v>
      </c>
      <c r="AA21" s="122">
        <f t="shared" si="3"/>
        <v>0</v>
      </c>
      <c r="AB21" s="131" t="str">
        <f t="shared" si="4"/>
        <v>-</v>
      </c>
      <c r="AC21" s="121">
        <f t="shared" si="5"/>
        <v>1</v>
      </c>
      <c r="AD21" s="122">
        <f t="shared" si="6"/>
        <v>1</v>
      </c>
      <c r="AE21" s="122" t="str">
        <f t="shared" si="7"/>
        <v>Initial</v>
      </c>
      <c r="AF21" s="131" t="str">
        <f t="shared" si="8"/>
        <v>RLIS</v>
      </c>
      <c r="AG21" s="121">
        <f t="shared" si="9"/>
        <v>0</v>
      </c>
      <c r="AH21" s="132" t="s">
        <v>49</v>
      </c>
      <c r="AI21" s="133" t="s">
        <v>50</v>
      </c>
    </row>
    <row r="22" spans="1:35" s="3" customFormat="1" ht="12.75" customHeight="1">
      <c r="A22" s="119" t="s">
        <v>788</v>
      </c>
      <c r="B22" s="120" t="s">
        <v>789</v>
      </c>
      <c r="C22" s="121" t="s">
        <v>790</v>
      </c>
      <c r="D22" s="122" t="s">
        <v>791</v>
      </c>
      <c r="E22" s="122" t="s">
        <v>792</v>
      </c>
      <c r="F22" s="120" t="s">
        <v>44</v>
      </c>
      <c r="G22" s="123" t="s">
        <v>793</v>
      </c>
      <c r="H22" s="124" t="s">
        <v>794</v>
      </c>
      <c r="I22" s="125">
        <v>5419383551</v>
      </c>
      <c r="J22" s="126" t="s">
        <v>139</v>
      </c>
      <c r="K22" s="127" t="s">
        <v>73</v>
      </c>
      <c r="L22" s="77" t="s">
        <v>1368</v>
      </c>
      <c r="M22" s="73">
        <v>1660.3173906541476</v>
      </c>
      <c r="N22" s="64" t="s">
        <v>1368</v>
      </c>
      <c r="O22" s="128">
        <v>37.3264</v>
      </c>
      <c r="P22" s="127" t="s">
        <v>48</v>
      </c>
      <c r="Q22" s="65"/>
      <c r="R22" s="64"/>
      <c r="S22" s="129" t="s">
        <v>48</v>
      </c>
      <c r="T22" s="101">
        <v>87004.38645206454</v>
      </c>
      <c r="U22" s="66"/>
      <c r="V22" s="66"/>
      <c r="W22" s="130"/>
      <c r="X22" s="121">
        <f t="shared" si="0"/>
        <v>0</v>
      </c>
      <c r="Y22" s="122">
        <f t="shared" si="1"/>
        <v>0</v>
      </c>
      <c r="Z22" s="122">
        <f t="shared" si="2"/>
        <v>0</v>
      </c>
      <c r="AA22" s="122">
        <f t="shared" si="3"/>
        <v>0</v>
      </c>
      <c r="AB22" s="131" t="str">
        <f t="shared" si="4"/>
        <v>-</v>
      </c>
      <c r="AC22" s="121">
        <f t="shared" si="5"/>
        <v>1</v>
      </c>
      <c r="AD22" s="122">
        <f t="shared" si="6"/>
        <v>1</v>
      </c>
      <c r="AE22" s="122" t="str">
        <f t="shared" si="7"/>
        <v>Initial</v>
      </c>
      <c r="AF22" s="131" t="str">
        <f t="shared" si="8"/>
        <v>RLIS</v>
      </c>
      <c r="AG22" s="121">
        <f t="shared" si="9"/>
        <v>0</v>
      </c>
      <c r="AH22" s="132" t="s">
        <v>49</v>
      </c>
      <c r="AI22" s="133" t="s">
        <v>50</v>
      </c>
    </row>
    <row r="23" spans="1:35" s="3" customFormat="1" ht="12.75" customHeight="1">
      <c r="A23" s="119" t="s">
        <v>823</v>
      </c>
      <c r="B23" s="120" t="s">
        <v>824</v>
      </c>
      <c r="C23" s="121" t="s">
        <v>825</v>
      </c>
      <c r="D23" s="122" t="s">
        <v>503</v>
      </c>
      <c r="E23" s="122" t="s">
        <v>826</v>
      </c>
      <c r="F23" s="120" t="s">
        <v>44</v>
      </c>
      <c r="G23" s="123" t="s">
        <v>827</v>
      </c>
      <c r="H23" s="124" t="s">
        <v>95</v>
      </c>
      <c r="I23" s="125">
        <v>5419898202</v>
      </c>
      <c r="J23" s="126" t="s">
        <v>117</v>
      </c>
      <c r="K23" s="127" t="s">
        <v>73</v>
      </c>
      <c r="L23" s="77" t="s">
        <v>1368</v>
      </c>
      <c r="M23" s="73">
        <v>2011.9900946865243</v>
      </c>
      <c r="N23" s="64" t="s">
        <v>1369</v>
      </c>
      <c r="O23" s="128">
        <v>20.4311</v>
      </c>
      <c r="P23" s="127" t="s">
        <v>48</v>
      </c>
      <c r="Q23" s="65"/>
      <c r="R23" s="64"/>
      <c r="S23" s="129" t="s">
        <v>48</v>
      </c>
      <c r="T23" s="101">
        <v>59833.503200221385</v>
      </c>
      <c r="U23" s="66"/>
      <c r="V23" s="66"/>
      <c r="W23" s="130"/>
      <c r="X23" s="121">
        <f t="shared" si="0"/>
        <v>0</v>
      </c>
      <c r="Y23" s="122">
        <f t="shared" si="1"/>
        <v>1</v>
      </c>
      <c r="Z23" s="122">
        <f t="shared" si="2"/>
        <v>0</v>
      </c>
      <c r="AA23" s="122">
        <f t="shared" si="3"/>
        <v>0</v>
      </c>
      <c r="AB23" s="131" t="str">
        <f t="shared" si="4"/>
        <v>-</v>
      </c>
      <c r="AC23" s="121">
        <f t="shared" si="5"/>
        <v>1</v>
      </c>
      <c r="AD23" s="122">
        <f t="shared" si="6"/>
        <v>1</v>
      </c>
      <c r="AE23" s="122" t="str">
        <f t="shared" si="7"/>
        <v>Initial</v>
      </c>
      <c r="AF23" s="131" t="str">
        <f t="shared" si="8"/>
        <v>RLIS</v>
      </c>
      <c r="AG23" s="121">
        <f t="shared" si="9"/>
        <v>0</v>
      </c>
      <c r="AH23" s="132" t="s">
        <v>49</v>
      </c>
      <c r="AI23" s="133" t="s">
        <v>50</v>
      </c>
    </row>
    <row r="24" spans="1:35" s="3" customFormat="1" ht="12.75" customHeight="1">
      <c r="A24" s="119" t="s">
        <v>834</v>
      </c>
      <c r="B24" s="120" t="s">
        <v>835</v>
      </c>
      <c r="C24" s="121" t="s">
        <v>836</v>
      </c>
      <c r="D24" s="122" t="s">
        <v>837</v>
      </c>
      <c r="E24" s="122" t="s">
        <v>838</v>
      </c>
      <c r="F24" s="120" t="s">
        <v>44</v>
      </c>
      <c r="G24" s="123" t="s">
        <v>839</v>
      </c>
      <c r="H24" s="124" t="s">
        <v>840</v>
      </c>
      <c r="I24" s="125">
        <v>5415721220</v>
      </c>
      <c r="J24" s="126" t="s">
        <v>139</v>
      </c>
      <c r="K24" s="127" t="s">
        <v>73</v>
      </c>
      <c r="L24" s="77" t="s">
        <v>1368</v>
      </c>
      <c r="M24" s="73">
        <v>566.3299800101256</v>
      </c>
      <c r="N24" s="64" t="s">
        <v>1368</v>
      </c>
      <c r="O24" s="128">
        <v>28.0323</v>
      </c>
      <c r="P24" s="127" t="s">
        <v>48</v>
      </c>
      <c r="Q24" s="65"/>
      <c r="R24" s="64"/>
      <c r="S24" s="129" t="s">
        <v>48</v>
      </c>
      <c r="T24" s="101">
        <v>60663.03711107581</v>
      </c>
      <c r="U24" s="66"/>
      <c r="V24" s="66"/>
      <c r="W24" s="130"/>
      <c r="X24" s="121">
        <f t="shared" si="0"/>
        <v>0</v>
      </c>
      <c r="Y24" s="122">
        <f t="shared" si="1"/>
        <v>1</v>
      </c>
      <c r="Z24" s="122">
        <f t="shared" si="2"/>
        <v>0</v>
      </c>
      <c r="AA24" s="122">
        <f t="shared" si="3"/>
        <v>0</v>
      </c>
      <c r="AB24" s="131" t="str">
        <f t="shared" si="4"/>
        <v>-</v>
      </c>
      <c r="AC24" s="121">
        <f t="shared" si="5"/>
        <v>1</v>
      </c>
      <c r="AD24" s="122">
        <f t="shared" si="6"/>
        <v>1</v>
      </c>
      <c r="AE24" s="122" t="str">
        <f t="shared" si="7"/>
        <v>Initial</v>
      </c>
      <c r="AF24" s="131" t="str">
        <f t="shared" si="8"/>
        <v>RLIS</v>
      </c>
      <c r="AG24" s="121">
        <f t="shared" si="9"/>
        <v>0</v>
      </c>
      <c r="AH24" s="132" t="s">
        <v>49</v>
      </c>
      <c r="AI24" s="133" t="s">
        <v>50</v>
      </c>
    </row>
    <row r="25" spans="1:35" s="3" customFormat="1" ht="12.75" customHeight="1">
      <c r="A25" s="119" t="s">
        <v>841</v>
      </c>
      <c r="B25" s="120" t="s">
        <v>842</v>
      </c>
      <c r="C25" s="121" t="s">
        <v>843</v>
      </c>
      <c r="D25" s="122" t="s">
        <v>844</v>
      </c>
      <c r="E25" s="122" t="s">
        <v>845</v>
      </c>
      <c r="F25" s="120" t="s">
        <v>44</v>
      </c>
      <c r="G25" s="123" t="s">
        <v>846</v>
      </c>
      <c r="H25" s="124" t="s">
        <v>847</v>
      </c>
      <c r="I25" s="125">
        <v>5033552222</v>
      </c>
      <c r="J25" s="126" t="s">
        <v>47</v>
      </c>
      <c r="K25" s="127" t="s">
        <v>48</v>
      </c>
      <c r="L25" s="77" t="s">
        <v>1368</v>
      </c>
      <c r="M25" s="73">
        <v>704.5057498931803</v>
      </c>
      <c r="N25" s="64" t="s">
        <v>1368</v>
      </c>
      <c r="O25" s="128">
        <v>25.3695</v>
      </c>
      <c r="P25" s="127" t="s">
        <v>48</v>
      </c>
      <c r="Q25" s="65"/>
      <c r="R25" s="64"/>
      <c r="S25" s="129" t="s">
        <v>48</v>
      </c>
      <c r="T25" s="101">
        <v>37322.441548237446</v>
      </c>
      <c r="U25" s="66"/>
      <c r="V25" s="66"/>
      <c r="W25" s="130"/>
      <c r="X25" s="121">
        <f t="shared" si="0"/>
        <v>1</v>
      </c>
      <c r="Y25" s="122">
        <f t="shared" si="1"/>
        <v>0</v>
      </c>
      <c r="Z25" s="122">
        <f t="shared" si="2"/>
        <v>0</v>
      </c>
      <c r="AA25" s="122">
        <f t="shared" si="3"/>
        <v>0</v>
      </c>
      <c r="AB25" s="131" t="str">
        <f t="shared" si="4"/>
        <v>-</v>
      </c>
      <c r="AC25" s="121">
        <f t="shared" si="5"/>
        <v>1</v>
      </c>
      <c r="AD25" s="122">
        <f t="shared" si="6"/>
        <v>1</v>
      </c>
      <c r="AE25" s="122" t="str">
        <f t="shared" si="7"/>
        <v>Initial</v>
      </c>
      <c r="AF25" s="131" t="str">
        <f t="shared" si="8"/>
        <v>RLIS</v>
      </c>
      <c r="AG25" s="121">
        <f t="shared" si="9"/>
        <v>0</v>
      </c>
      <c r="AH25" s="132" t="s">
        <v>49</v>
      </c>
      <c r="AI25" s="133" t="s">
        <v>50</v>
      </c>
    </row>
    <row r="26" spans="1:35" s="3" customFormat="1" ht="12.75" customHeight="1">
      <c r="A26" s="119" t="s">
        <v>860</v>
      </c>
      <c r="B26" s="120" t="s">
        <v>861</v>
      </c>
      <c r="C26" s="121" t="s">
        <v>862</v>
      </c>
      <c r="D26" s="122" t="s">
        <v>863</v>
      </c>
      <c r="E26" s="122" t="s">
        <v>864</v>
      </c>
      <c r="F26" s="120" t="s">
        <v>44</v>
      </c>
      <c r="G26" s="123" t="s">
        <v>865</v>
      </c>
      <c r="H26" s="124" t="s">
        <v>866</v>
      </c>
      <c r="I26" s="125">
        <v>5417562521</v>
      </c>
      <c r="J26" s="126" t="s">
        <v>117</v>
      </c>
      <c r="K26" s="127" t="s">
        <v>73</v>
      </c>
      <c r="L26" s="77" t="s">
        <v>1368</v>
      </c>
      <c r="M26" s="73">
        <v>3801.606615447149</v>
      </c>
      <c r="N26" s="64" t="s">
        <v>1368</v>
      </c>
      <c r="O26" s="128">
        <v>24.3192</v>
      </c>
      <c r="P26" s="127" t="s">
        <v>48</v>
      </c>
      <c r="Q26" s="65"/>
      <c r="R26" s="64"/>
      <c r="S26" s="129" t="s">
        <v>48</v>
      </c>
      <c r="T26" s="101">
        <v>110775.63874505948</v>
      </c>
      <c r="U26" s="66"/>
      <c r="V26" s="66"/>
      <c r="W26" s="130"/>
      <c r="X26" s="121">
        <f t="shared" si="0"/>
        <v>0</v>
      </c>
      <c r="Y26" s="122">
        <f t="shared" si="1"/>
        <v>0</v>
      </c>
      <c r="Z26" s="122">
        <f t="shared" si="2"/>
        <v>0</v>
      </c>
      <c r="AA26" s="122">
        <f t="shared" si="3"/>
        <v>0</v>
      </c>
      <c r="AB26" s="131" t="str">
        <f t="shared" si="4"/>
        <v>-</v>
      </c>
      <c r="AC26" s="121">
        <f t="shared" si="5"/>
        <v>1</v>
      </c>
      <c r="AD26" s="122">
        <f t="shared" si="6"/>
        <v>1</v>
      </c>
      <c r="AE26" s="122" t="str">
        <f t="shared" si="7"/>
        <v>Initial</v>
      </c>
      <c r="AF26" s="131" t="str">
        <f t="shared" si="8"/>
        <v>RLIS</v>
      </c>
      <c r="AG26" s="121">
        <f t="shared" si="9"/>
        <v>0</v>
      </c>
      <c r="AH26" s="132" t="s">
        <v>49</v>
      </c>
      <c r="AI26" s="133" t="s">
        <v>50</v>
      </c>
    </row>
    <row r="27" spans="1:35" s="3" customFormat="1" ht="12.75" customHeight="1">
      <c r="A27" s="119" t="s">
        <v>906</v>
      </c>
      <c r="B27" s="120" t="s">
        <v>907</v>
      </c>
      <c r="C27" s="121" t="s">
        <v>908</v>
      </c>
      <c r="D27" s="122" t="s">
        <v>909</v>
      </c>
      <c r="E27" s="122" t="s">
        <v>278</v>
      </c>
      <c r="F27" s="120" t="s">
        <v>44</v>
      </c>
      <c r="G27" s="123" t="s">
        <v>279</v>
      </c>
      <c r="H27" s="124" t="s">
        <v>910</v>
      </c>
      <c r="I27" s="125">
        <v>5415063420</v>
      </c>
      <c r="J27" s="126" t="s">
        <v>117</v>
      </c>
      <c r="K27" s="127" t="s">
        <v>73</v>
      </c>
      <c r="L27" s="77" t="s">
        <v>1368</v>
      </c>
      <c r="M27" s="73">
        <v>2826.379500334938</v>
      </c>
      <c r="N27" s="64" t="s">
        <v>1368</v>
      </c>
      <c r="O27" s="128">
        <v>21.823</v>
      </c>
      <c r="P27" s="127" t="s">
        <v>48</v>
      </c>
      <c r="Q27" s="65"/>
      <c r="R27" s="64"/>
      <c r="S27" s="129" t="s">
        <v>48</v>
      </c>
      <c r="T27" s="101">
        <v>149740.5887211014</v>
      </c>
      <c r="U27" s="66"/>
      <c r="V27" s="66"/>
      <c r="W27" s="130"/>
      <c r="X27" s="121">
        <f t="shared" si="0"/>
        <v>0</v>
      </c>
      <c r="Y27" s="122">
        <f t="shared" si="1"/>
        <v>0</v>
      </c>
      <c r="Z27" s="122">
        <f t="shared" si="2"/>
        <v>0</v>
      </c>
      <c r="AA27" s="122">
        <f t="shared" si="3"/>
        <v>0</v>
      </c>
      <c r="AB27" s="131" t="str">
        <f t="shared" si="4"/>
        <v>-</v>
      </c>
      <c r="AC27" s="121">
        <f t="shared" si="5"/>
        <v>1</v>
      </c>
      <c r="AD27" s="122">
        <f t="shared" si="6"/>
        <v>1</v>
      </c>
      <c r="AE27" s="122" t="str">
        <f t="shared" si="7"/>
        <v>Initial</v>
      </c>
      <c r="AF27" s="131" t="str">
        <f t="shared" si="8"/>
        <v>RLIS</v>
      </c>
      <c r="AG27" s="121">
        <f t="shared" si="9"/>
        <v>0</v>
      </c>
      <c r="AH27" s="132" t="s">
        <v>49</v>
      </c>
      <c r="AI27" s="133" t="s">
        <v>50</v>
      </c>
    </row>
    <row r="28" spans="1:35" s="3" customFormat="1" ht="12.75" customHeight="1">
      <c r="A28" s="119" t="s">
        <v>911</v>
      </c>
      <c r="B28" s="120" t="s">
        <v>912</v>
      </c>
      <c r="C28" s="121" t="s">
        <v>913</v>
      </c>
      <c r="D28" s="122" t="s">
        <v>914</v>
      </c>
      <c r="E28" s="122" t="s">
        <v>915</v>
      </c>
      <c r="F28" s="120" t="s">
        <v>44</v>
      </c>
      <c r="G28" s="123" t="s">
        <v>916</v>
      </c>
      <c r="H28" s="124" t="s">
        <v>917</v>
      </c>
      <c r="I28" s="125">
        <v>5413722275</v>
      </c>
      <c r="J28" s="126" t="s">
        <v>139</v>
      </c>
      <c r="K28" s="127" t="s">
        <v>73</v>
      </c>
      <c r="L28" s="77" t="s">
        <v>1368</v>
      </c>
      <c r="M28" s="73">
        <v>1075.6602342074834</v>
      </c>
      <c r="N28" s="64" t="s">
        <v>1368</v>
      </c>
      <c r="O28" s="128">
        <v>29.046</v>
      </c>
      <c r="P28" s="127" t="s">
        <v>48</v>
      </c>
      <c r="Q28" s="65"/>
      <c r="R28" s="64"/>
      <c r="S28" s="129" t="s">
        <v>48</v>
      </c>
      <c r="T28" s="101">
        <v>69946.75119876796</v>
      </c>
      <c r="U28" s="66"/>
      <c r="V28" s="66"/>
      <c r="W28" s="130"/>
      <c r="X28" s="121">
        <f t="shared" si="0"/>
        <v>0</v>
      </c>
      <c r="Y28" s="122">
        <f t="shared" si="1"/>
        <v>0</v>
      </c>
      <c r="Z28" s="122">
        <f t="shared" si="2"/>
        <v>0</v>
      </c>
      <c r="AA28" s="122">
        <f t="shared" si="3"/>
        <v>0</v>
      </c>
      <c r="AB28" s="131" t="str">
        <f t="shared" si="4"/>
        <v>-</v>
      </c>
      <c r="AC28" s="121">
        <f t="shared" si="5"/>
        <v>1</v>
      </c>
      <c r="AD28" s="122">
        <f t="shared" si="6"/>
        <v>1</v>
      </c>
      <c r="AE28" s="122" t="str">
        <f t="shared" si="7"/>
        <v>Initial</v>
      </c>
      <c r="AF28" s="131" t="str">
        <f t="shared" si="8"/>
        <v>RLIS</v>
      </c>
      <c r="AG28" s="121">
        <f t="shared" si="9"/>
        <v>0</v>
      </c>
      <c r="AH28" s="132" t="s">
        <v>49</v>
      </c>
      <c r="AI28" s="133" t="s">
        <v>50</v>
      </c>
    </row>
    <row r="29" spans="1:35" s="3" customFormat="1" ht="12.75" customHeight="1">
      <c r="A29" s="119" t="s">
        <v>931</v>
      </c>
      <c r="B29" s="120" t="s">
        <v>932</v>
      </c>
      <c r="C29" s="121" t="s">
        <v>933</v>
      </c>
      <c r="D29" s="122" t="s">
        <v>934</v>
      </c>
      <c r="E29" s="122" t="s">
        <v>78</v>
      </c>
      <c r="F29" s="120" t="s">
        <v>44</v>
      </c>
      <c r="G29" s="123" t="s">
        <v>79</v>
      </c>
      <c r="H29" s="124" t="s">
        <v>935</v>
      </c>
      <c r="I29" s="125">
        <v>5418895374</v>
      </c>
      <c r="J29" s="126" t="s">
        <v>117</v>
      </c>
      <c r="K29" s="127" t="s">
        <v>73</v>
      </c>
      <c r="L29" s="77" t="s">
        <v>1368</v>
      </c>
      <c r="M29" s="73">
        <v>2197.8454949746874</v>
      </c>
      <c r="N29" s="64" t="s">
        <v>1368</v>
      </c>
      <c r="O29" s="128">
        <v>41.6611</v>
      </c>
      <c r="P29" s="127" t="s">
        <v>48</v>
      </c>
      <c r="Q29" s="65"/>
      <c r="R29" s="64"/>
      <c r="S29" s="129" t="s">
        <v>48</v>
      </c>
      <c r="T29" s="101">
        <v>169253.1786627545</v>
      </c>
      <c r="U29" s="66"/>
      <c r="V29" s="66"/>
      <c r="W29" s="130"/>
      <c r="X29" s="121">
        <f t="shared" si="0"/>
        <v>0</v>
      </c>
      <c r="Y29" s="122">
        <f t="shared" si="1"/>
        <v>0</v>
      </c>
      <c r="Z29" s="122">
        <f t="shared" si="2"/>
        <v>0</v>
      </c>
      <c r="AA29" s="122">
        <f t="shared" si="3"/>
        <v>0</v>
      </c>
      <c r="AB29" s="131" t="str">
        <f t="shared" si="4"/>
        <v>-</v>
      </c>
      <c r="AC29" s="121">
        <f t="shared" si="5"/>
        <v>1</v>
      </c>
      <c r="AD29" s="122">
        <f t="shared" si="6"/>
        <v>1</v>
      </c>
      <c r="AE29" s="122" t="str">
        <f t="shared" si="7"/>
        <v>Initial</v>
      </c>
      <c r="AF29" s="131" t="str">
        <f t="shared" si="8"/>
        <v>RLIS</v>
      </c>
      <c r="AG29" s="121">
        <f t="shared" si="9"/>
        <v>0</v>
      </c>
      <c r="AH29" s="132" t="s">
        <v>49</v>
      </c>
      <c r="AI29" s="133" t="s">
        <v>50</v>
      </c>
    </row>
    <row r="30" spans="1:35" s="3" customFormat="1" ht="12.75" customHeight="1">
      <c r="A30" s="119" t="s">
        <v>1069</v>
      </c>
      <c r="B30" s="120" t="s">
        <v>1070</v>
      </c>
      <c r="C30" s="121" t="s">
        <v>1071</v>
      </c>
      <c r="D30" s="122" t="s">
        <v>1072</v>
      </c>
      <c r="E30" s="122" t="s">
        <v>1073</v>
      </c>
      <c r="F30" s="120" t="s">
        <v>44</v>
      </c>
      <c r="G30" s="123" t="s">
        <v>1074</v>
      </c>
      <c r="H30" s="124" t="s">
        <v>1075</v>
      </c>
      <c r="I30" s="125">
        <v>5412713656</v>
      </c>
      <c r="J30" s="126" t="s">
        <v>139</v>
      </c>
      <c r="K30" s="127" t="s">
        <v>73</v>
      </c>
      <c r="L30" s="77" t="s">
        <v>1368</v>
      </c>
      <c r="M30" s="73">
        <v>573.4605263157888</v>
      </c>
      <c r="N30" s="64" t="s">
        <v>1368</v>
      </c>
      <c r="O30" s="128">
        <v>29.2101</v>
      </c>
      <c r="P30" s="127" t="s">
        <v>48</v>
      </c>
      <c r="Q30" s="65"/>
      <c r="R30" s="64"/>
      <c r="S30" s="129" t="s">
        <v>48</v>
      </c>
      <c r="T30" s="101">
        <v>49013.62172548295</v>
      </c>
      <c r="U30" s="66"/>
      <c r="V30" s="66"/>
      <c r="W30" s="130"/>
      <c r="X30" s="121">
        <f t="shared" si="0"/>
        <v>0</v>
      </c>
      <c r="Y30" s="122">
        <f t="shared" si="1"/>
        <v>1</v>
      </c>
      <c r="Z30" s="122">
        <f t="shared" si="2"/>
        <v>0</v>
      </c>
      <c r="AA30" s="122">
        <f t="shared" si="3"/>
        <v>0</v>
      </c>
      <c r="AB30" s="131" t="str">
        <f t="shared" si="4"/>
        <v>-</v>
      </c>
      <c r="AC30" s="121">
        <f t="shared" si="5"/>
        <v>1</v>
      </c>
      <c r="AD30" s="122">
        <f t="shared" si="6"/>
        <v>1</v>
      </c>
      <c r="AE30" s="122" t="str">
        <f t="shared" si="7"/>
        <v>Initial</v>
      </c>
      <c r="AF30" s="131" t="str">
        <f t="shared" si="8"/>
        <v>RLIS</v>
      </c>
      <c r="AG30" s="121">
        <f t="shared" si="9"/>
        <v>0</v>
      </c>
      <c r="AH30" s="132" t="s">
        <v>49</v>
      </c>
      <c r="AI30" s="133" t="s">
        <v>50</v>
      </c>
    </row>
    <row r="31" spans="1:35" s="3" customFormat="1" ht="12.75" customHeight="1">
      <c r="A31" s="119" t="s">
        <v>1130</v>
      </c>
      <c r="B31" s="120" t="s">
        <v>1131</v>
      </c>
      <c r="C31" s="121" t="s">
        <v>1132</v>
      </c>
      <c r="D31" s="122" t="s">
        <v>1133</v>
      </c>
      <c r="E31" s="122" t="s">
        <v>650</v>
      </c>
      <c r="F31" s="120" t="s">
        <v>44</v>
      </c>
      <c r="G31" s="123" t="s">
        <v>651</v>
      </c>
      <c r="H31" s="124" t="s">
        <v>1134</v>
      </c>
      <c r="I31" s="125">
        <v>5037385591</v>
      </c>
      <c r="J31" s="126" t="s">
        <v>117</v>
      </c>
      <c r="K31" s="127" t="s">
        <v>73</v>
      </c>
      <c r="L31" s="77" t="s">
        <v>1368</v>
      </c>
      <c r="M31" s="73">
        <v>1431.2996069703872</v>
      </c>
      <c r="N31" s="64" t="s">
        <v>1368</v>
      </c>
      <c r="O31" s="128">
        <v>22.6982</v>
      </c>
      <c r="P31" s="127" t="s">
        <v>48</v>
      </c>
      <c r="Q31" s="65"/>
      <c r="R31" s="64"/>
      <c r="S31" s="129" t="s">
        <v>48</v>
      </c>
      <c r="T31" s="101">
        <v>69248.36146854892</v>
      </c>
      <c r="U31" s="66"/>
      <c r="V31" s="66"/>
      <c r="W31" s="130"/>
      <c r="X31" s="121">
        <f t="shared" si="0"/>
        <v>0</v>
      </c>
      <c r="Y31" s="122">
        <f t="shared" si="1"/>
        <v>0</v>
      </c>
      <c r="Z31" s="122">
        <f t="shared" si="2"/>
        <v>0</v>
      </c>
      <c r="AA31" s="122">
        <f t="shared" si="3"/>
        <v>0</v>
      </c>
      <c r="AB31" s="131" t="str">
        <f t="shared" si="4"/>
        <v>-</v>
      </c>
      <c r="AC31" s="121">
        <f t="shared" si="5"/>
        <v>1</v>
      </c>
      <c r="AD31" s="122">
        <f t="shared" si="6"/>
        <v>1</v>
      </c>
      <c r="AE31" s="122" t="str">
        <f t="shared" si="7"/>
        <v>Initial</v>
      </c>
      <c r="AF31" s="131" t="str">
        <f t="shared" si="8"/>
        <v>RLIS</v>
      </c>
      <c r="AG31" s="121">
        <f t="shared" si="9"/>
        <v>0</v>
      </c>
      <c r="AH31" s="132" t="s">
        <v>49</v>
      </c>
      <c r="AI31" s="133" t="s">
        <v>50</v>
      </c>
    </row>
    <row r="32" spans="1:35" s="3" customFormat="1" ht="12.75" customHeight="1">
      <c r="A32" s="119" t="s">
        <v>1189</v>
      </c>
      <c r="B32" s="120" t="s">
        <v>1190</v>
      </c>
      <c r="C32" s="121" t="s">
        <v>1191</v>
      </c>
      <c r="D32" s="122" t="s">
        <v>1192</v>
      </c>
      <c r="E32" s="122" t="s">
        <v>1193</v>
      </c>
      <c r="F32" s="120" t="s">
        <v>44</v>
      </c>
      <c r="G32" s="123" t="s">
        <v>1194</v>
      </c>
      <c r="H32" s="124" t="s">
        <v>1195</v>
      </c>
      <c r="I32" s="125">
        <v>5418633115</v>
      </c>
      <c r="J32" s="126" t="s">
        <v>117</v>
      </c>
      <c r="K32" s="127" t="s">
        <v>73</v>
      </c>
      <c r="L32" s="77" t="s">
        <v>1368</v>
      </c>
      <c r="M32" s="73">
        <v>1348.8144180318466</v>
      </c>
      <c r="N32" s="64" t="s">
        <v>1368</v>
      </c>
      <c r="O32" s="128">
        <v>29.9411</v>
      </c>
      <c r="P32" s="127" t="s">
        <v>48</v>
      </c>
      <c r="Q32" s="65"/>
      <c r="R32" s="64"/>
      <c r="S32" s="129" t="s">
        <v>48</v>
      </c>
      <c r="T32" s="101">
        <v>114546.37880887503</v>
      </c>
      <c r="U32" s="66"/>
      <c r="V32" s="66"/>
      <c r="W32" s="130"/>
      <c r="X32" s="121">
        <f t="shared" si="0"/>
        <v>0</v>
      </c>
      <c r="Y32" s="122">
        <f t="shared" si="1"/>
        <v>0</v>
      </c>
      <c r="Z32" s="122">
        <f t="shared" si="2"/>
        <v>0</v>
      </c>
      <c r="AA32" s="122">
        <f t="shared" si="3"/>
        <v>0</v>
      </c>
      <c r="AB32" s="131" t="str">
        <f t="shared" si="4"/>
        <v>-</v>
      </c>
      <c r="AC32" s="121">
        <f t="shared" si="5"/>
        <v>1</v>
      </c>
      <c r="AD32" s="122">
        <f t="shared" si="6"/>
        <v>1</v>
      </c>
      <c r="AE32" s="122" t="str">
        <f t="shared" si="7"/>
        <v>Initial</v>
      </c>
      <c r="AF32" s="131" t="str">
        <f t="shared" si="8"/>
        <v>RLIS</v>
      </c>
      <c r="AG32" s="121">
        <f t="shared" si="9"/>
        <v>0</v>
      </c>
      <c r="AH32" s="132" t="s">
        <v>49</v>
      </c>
      <c r="AI32" s="133" t="s">
        <v>50</v>
      </c>
    </row>
    <row r="33" spans="1:35" s="3" customFormat="1" ht="12.75" customHeight="1">
      <c r="A33" s="119" t="s">
        <v>1244</v>
      </c>
      <c r="B33" s="120" t="s">
        <v>1245</v>
      </c>
      <c r="C33" s="121" t="s">
        <v>1246</v>
      </c>
      <c r="D33" s="122" t="s">
        <v>1247</v>
      </c>
      <c r="E33" s="122" t="s">
        <v>1248</v>
      </c>
      <c r="F33" s="120" t="s">
        <v>44</v>
      </c>
      <c r="G33" s="123" t="s">
        <v>1249</v>
      </c>
      <c r="H33" s="124" t="s">
        <v>1250</v>
      </c>
      <c r="I33" s="125">
        <v>5414592228</v>
      </c>
      <c r="J33" s="126" t="s">
        <v>139</v>
      </c>
      <c r="K33" s="127" t="s">
        <v>73</v>
      </c>
      <c r="L33" s="77" t="s">
        <v>1368</v>
      </c>
      <c r="M33" s="73">
        <v>1221.746525650382</v>
      </c>
      <c r="N33" s="64" t="s">
        <v>1368</v>
      </c>
      <c r="O33" s="128">
        <v>23.2575</v>
      </c>
      <c r="P33" s="127" t="s">
        <v>48</v>
      </c>
      <c r="Q33" s="65"/>
      <c r="R33" s="64"/>
      <c r="S33" s="129" t="s">
        <v>48</v>
      </c>
      <c r="T33" s="101">
        <v>73159.9339385993</v>
      </c>
      <c r="U33" s="66"/>
      <c r="V33" s="66"/>
      <c r="W33" s="130"/>
      <c r="X33" s="121">
        <f t="shared" si="0"/>
        <v>0</v>
      </c>
      <c r="Y33" s="122">
        <f t="shared" si="1"/>
        <v>0</v>
      </c>
      <c r="Z33" s="122">
        <f t="shared" si="2"/>
        <v>0</v>
      </c>
      <c r="AA33" s="122">
        <f t="shared" si="3"/>
        <v>0</v>
      </c>
      <c r="AB33" s="131" t="str">
        <f t="shared" si="4"/>
        <v>-</v>
      </c>
      <c r="AC33" s="121">
        <f t="shared" si="5"/>
        <v>1</v>
      </c>
      <c r="AD33" s="122">
        <f t="shared" si="6"/>
        <v>1</v>
      </c>
      <c r="AE33" s="122" t="str">
        <f t="shared" si="7"/>
        <v>Initial</v>
      </c>
      <c r="AF33" s="131" t="str">
        <f t="shared" si="8"/>
        <v>RLIS</v>
      </c>
      <c r="AG33" s="121">
        <f t="shared" si="9"/>
        <v>0</v>
      </c>
      <c r="AH33" s="132" t="s">
        <v>49</v>
      </c>
      <c r="AI33" s="133" t="s">
        <v>50</v>
      </c>
    </row>
    <row r="34" spans="1:35" s="3" customFormat="1" ht="12.75" customHeight="1">
      <c r="A34" s="119" t="s">
        <v>1271</v>
      </c>
      <c r="B34" s="120" t="s">
        <v>1272</v>
      </c>
      <c r="C34" s="121" t="s">
        <v>1273</v>
      </c>
      <c r="D34" s="122" t="s">
        <v>1274</v>
      </c>
      <c r="E34" s="122" t="s">
        <v>1275</v>
      </c>
      <c r="F34" s="120" t="s">
        <v>44</v>
      </c>
      <c r="G34" s="123" t="s">
        <v>1276</v>
      </c>
      <c r="H34" s="124" t="s">
        <v>1277</v>
      </c>
      <c r="I34" s="125">
        <v>5038424414</v>
      </c>
      <c r="J34" s="126" t="s">
        <v>117</v>
      </c>
      <c r="K34" s="127" t="s">
        <v>73</v>
      </c>
      <c r="L34" s="77" t="s">
        <v>1368</v>
      </c>
      <c r="M34" s="73">
        <v>1928.4892488588428</v>
      </c>
      <c r="N34" s="64" t="s">
        <v>1368</v>
      </c>
      <c r="O34" s="128">
        <v>21.9759</v>
      </c>
      <c r="P34" s="127" t="s">
        <v>48</v>
      </c>
      <c r="Q34" s="65"/>
      <c r="R34" s="64"/>
      <c r="S34" s="129" t="s">
        <v>48</v>
      </c>
      <c r="T34" s="101">
        <v>107171.81919371197</v>
      </c>
      <c r="U34" s="66"/>
      <c r="V34" s="66"/>
      <c r="W34" s="130"/>
      <c r="X34" s="121">
        <f t="shared" si="0"/>
        <v>0</v>
      </c>
      <c r="Y34" s="122">
        <f t="shared" si="1"/>
        <v>0</v>
      </c>
      <c r="Z34" s="122">
        <f t="shared" si="2"/>
        <v>0</v>
      </c>
      <c r="AA34" s="122">
        <f t="shared" si="3"/>
        <v>0</v>
      </c>
      <c r="AB34" s="131" t="str">
        <f t="shared" si="4"/>
        <v>-</v>
      </c>
      <c r="AC34" s="121">
        <f t="shared" si="5"/>
        <v>1</v>
      </c>
      <c r="AD34" s="122">
        <f t="shared" si="6"/>
        <v>1</v>
      </c>
      <c r="AE34" s="122" t="str">
        <f t="shared" si="7"/>
        <v>Initial</v>
      </c>
      <c r="AF34" s="131" t="str">
        <f t="shared" si="8"/>
        <v>RLIS</v>
      </c>
      <c r="AG34" s="121">
        <f t="shared" si="9"/>
        <v>0</v>
      </c>
      <c r="AH34" s="132" t="s">
        <v>49</v>
      </c>
      <c r="AI34" s="133" t="s">
        <v>50</v>
      </c>
    </row>
    <row r="35" spans="1:35" s="3" customFormat="1" ht="12.75" customHeight="1">
      <c r="A35" s="119" t="s">
        <v>1302</v>
      </c>
      <c r="B35" s="120" t="s">
        <v>1303</v>
      </c>
      <c r="C35" s="121" t="s">
        <v>1304</v>
      </c>
      <c r="D35" s="122" t="s">
        <v>1305</v>
      </c>
      <c r="E35" s="122" t="s">
        <v>684</v>
      </c>
      <c r="F35" s="120" t="s">
        <v>44</v>
      </c>
      <c r="G35" s="123" t="s">
        <v>94</v>
      </c>
      <c r="H35" s="124" t="s">
        <v>1306</v>
      </c>
      <c r="I35" s="125">
        <v>5414730201</v>
      </c>
      <c r="J35" s="126" t="s">
        <v>47</v>
      </c>
      <c r="K35" s="127" t="s">
        <v>48</v>
      </c>
      <c r="L35" s="77" t="s">
        <v>1368</v>
      </c>
      <c r="M35" s="73">
        <v>875.9153450347188</v>
      </c>
      <c r="N35" s="64" t="s">
        <v>1368</v>
      </c>
      <c r="O35" s="128">
        <v>33.3333</v>
      </c>
      <c r="P35" s="127" t="s">
        <v>48</v>
      </c>
      <c r="Q35" s="65"/>
      <c r="R35" s="64"/>
      <c r="S35" s="129" t="s">
        <v>48</v>
      </c>
      <c r="T35" s="101">
        <v>60360.72397223397</v>
      </c>
      <c r="U35" s="66"/>
      <c r="V35" s="66"/>
      <c r="W35" s="130"/>
      <c r="X35" s="121">
        <f t="shared" si="0"/>
        <v>1</v>
      </c>
      <c r="Y35" s="122">
        <f t="shared" si="1"/>
        <v>0</v>
      </c>
      <c r="Z35" s="122">
        <f t="shared" si="2"/>
        <v>0</v>
      </c>
      <c r="AA35" s="122">
        <f t="shared" si="3"/>
        <v>0</v>
      </c>
      <c r="AB35" s="131" t="str">
        <f t="shared" si="4"/>
        <v>-</v>
      </c>
      <c r="AC35" s="121">
        <f t="shared" si="5"/>
        <v>1</v>
      </c>
      <c r="AD35" s="122">
        <f t="shared" si="6"/>
        <v>1</v>
      </c>
      <c r="AE35" s="122" t="str">
        <f t="shared" si="7"/>
        <v>Initial</v>
      </c>
      <c r="AF35" s="131" t="str">
        <f t="shared" si="8"/>
        <v>RLIS</v>
      </c>
      <c r="AG35" s="121">
        <f t="shared" si="9"/>
        <v>0</v>
      </c>
      <c r="AH35" s="132" t="s">
        <v>49</v>
      </c>
      <c r="AI35" s="133" t="s">
        <v>50</v>
      </c>
    </row>
    <row r="36" spans="1:35" s="3" customFormat="1" ht="12.75" customHeight="1">
      <c r="A36" s="119" t="s">
        <v>1321</v>
      </c>
      <c r="B36" s="120" t="s">
        <v>1322</v>
      </c>
      <c r="C36" s="121" t="s">
        <v>1323</v>
      </c>
      <c r="D36" s="122" t="s">
        <v>1324</v>
      </c>
      <c r="E36" s="122" t="s">
        <v>1325</v>
      </c>
      <c r="F36" s="120" t="s">
        <v>44</v>
      </c>
      <c r="G36" s="123" t="s">
        <v>1326</v>
      </c>
      <c r="H36" s="124" t="s">
        <v>1327</v>
      </c>
      <c r="I36" s="125">
        <v>5038612281</v>
      </c>
      <c r="J36" s="126" t="s">
        <v>139</v>
      </c>
      <c r="K36" s="127" t="s">
        <v>73</v>
      </c>
      <c r="L36" s="77" t="s">
        <v>1368</v>
      </c>
      <c r="M36" s="73">
        <v>904.8958157612668</v>
      </c>
      <c r="N36" s="64" t="s">
        <v>1368</v>
      </c>
      <c r="O36" s="128">
        <v>23.922</v>
      </c>
      <c r="P36" s="127" t="s">
        <v>48</v>
      </c>
      <c r="Q36" s="65"/>
      <c r="R36" s="64"/>
      <c r="S36" s="129" t="s">
        <v>48</v>
      </c>
      <c r="T36" s="101">
        <v>28243.235372846702</v>
      </c>
      <c r="U36" s="66"/>
      <c r="V36" s="66"/>
      <c r="W36" s="130"/>
      <c r="X36" s="121">
        <f t="shared" si="0"/>
        <v>0</v>
      </c>
      <c r="Y36" s="122">
        <f t="shared" si="1"/>
        <v>0</v>
      </c>
      <c r="Z36" s="122">
        <f t="shared" si="2"/>
        <v>0</v>
      </c>
      <c r="AA36" s="122">
        <f t="shared" si="3"/>
        <v>0</v>
      </c>
      <c r="AB36" s="131" t="str">
        <f t="shared" si="4"/>
        <v>-</v>
      </c>
      <c r="AC36" s="121">
        <f t="shared" si="5"/>
        <v>1</v>
      </c>
      <c r="AD36" s="122">
        <f t="shared" si="6"/>
        <v>1</v>
      </c>
      <c r="AE36" s="122" t="str">
        <f t="shared" si="7"/>
        <v>Initial</v>
      </c>
      <c r="AF36" s="131" t="str">
        <f t="shared" si="8"/>
        <v>RLIS</v>
      </c>
      <c r="AG36" s="121">
        <f t="shared" si="9"/>
        <v>0</v>
      </c>
      <c r="AH36" s="132" t="s">
        <v>49</v>
      </c>
      <c r="AI36" s="133" t="s">
        <v>50</v>
      </c>
    </row>
    <row r="37" spans="1:35" s="3" customFormat="1" ht="12.75" customHeight="1">
      <c r="A37" s="156" t="s">
        <v>1340</v>
      </c>
      <c r="B37" s="157" t="s">
        <v>1341</v>
      </c>
      <c r="C37" s="158" t="s">
        <v>1342</v>
      </c>
      <c r="D37" s="159" t="s">
        <v>1343</v>
      </c>
      <c r="E37" s="159" t="s">
        <v>1344</v>
      </c>
      <c r="F37" s="157" t="s">
        <v>44</v>
      </c>
      <c r="G37" s="160" t="s">
        <v>1345</v>
      </c>
      <c r="H37" s="161" t="s">
        <v>1346</v>
      </c>
      <c r="I37" s="162">
        <v>5416793000</v>
      </c>
      <c r="J37" s="163" t="s">
        <v>117</v>
      </c>
      <c r="K37" s="164" t="s">
        <v>73</v>
      </c>
      <c r="L37" s="165" t="s">
        <v>1368</v>
      </c>
      <c r="M37" s="166">
        <v>1283.83650152018</v>
      </c>
      <c r="N37" s="167" t="s">
        <v>1368</v>
      </c>
      <c r="O37" s="168">
        <v>24.3243</v>
      </c>
      <c r="P37" s="164" t="s">
        <v>48</v>
      </c>
      <c r="Q37" s="169"/>
      <c r="R37" s="167"/>
      <c r="S37" s="170" t="s">
        <v>48</v>
      </c>
      <c r="T37" s="171">
        <v>95899.13515378835</v>
      </c>
      <c r="U37" s="172"/>
      <c r="V37" s="172"/>
      <c r="W37" s="173"/>
      <c r="X37" s="158">
        <f t="shared" si="0"/>
        <v>0</v>
      </c>
      <c r="Y37" s="159">
        <f t="shared" si="1"/>
        <v>0</v>
      </c>
      <c r="Z37" s="159">
        <f t="shared" si="2"/>
        <v>0</v>
      </c>
      <c r="AA37" s="159">
        <f t="shared" si="3"/>
        <v>0</v>
      </c>
      <c r="AB37" s="174" t="str">
        <f t="shared" si="4"/>
        <v>-</v>
      </c>
      <c r="AC37" s="158">
        <f t="shared" si="5"/>
        <v>1</v>
      </c>
      <c r="AD37" s="159">
        <f t="shared" si="6"/>
        <v>1</v>
      </c>
      <c r="AE37" s="159" t="str">
        <f t="shared" si="7"/>
        <v>Initial</v>
      </c>
      <c r="AF37" s="174" t="str">
        <f t="shared" si="8"/>
        <v>RLIS</v>
      </c>
      <c r="AG37" s="158">
        <f t="shared" si="9"/>
        <v>0</v>
      </c>
      <c r="AH37" s="175" t="s">
        <v>49</v>
      </c>
      <c r="AI37" s="133" t="s">
        <v>50</v>
      </c>
    </row>
  </sheetData>
  <sheetProtection/>
  <mergeCells count="1">
    <mergeCell ref="A1:Y1"/>
  </mergeCells>
  <printOptions horizontalCentered="1"/>
  <pageMargins left="0.25" right="0.25" top="0.5" bottom="0.65" header="0.25" footer="0.25"/>
  <pageSetup fitToHeight="0" fitToWidth="1" horizontalDpi="600" verticalDpi="600" orientation="landscape" r:id="rId2"/>
  <headerFooter>
    <oddFooter>&amp;L&amp;"Arial,Bold"&amp;12Fiscal Year 2016&amp;C&amp;P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01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10.7109375" style="33" customWidth="1"/>
    <col min="2" max="2" width="17.421875" style="33" bestFit="1" customWidth="1"/>
    <col min="3" max="3" width="32.28125" style="33" bestFit="1" customWidth="1"/>
    <col min="4" max="4" width="29.140625" style="33" customWidth="1"/>
    <col min="5" max="5" width="16.8515625" style="33" customWidth="1"/>
    <col min="6" max="6" width="7.421875" style="33" hidden="1" customWidth="1"/>
    <col min="7" max="7" width="6.8515625" style="33" customWidth="1"/>
    <col min="8" max="8" width="5.8515625" style="33" hidden="1" customWidth="1"/>
    <col min="9" max="9" width="15.421875" style="33" customWidth="1"/>
    <col min="10" max="12" width="6.57421875" style="33" bestFit="1" customWidth="1"/>
    <col min="13" max="13" width="10.00390625" style="33" bestFit="1" customWidth="1"/>
    <col min="14" max="14" width="9.140625" style="33" customWidth="1"/>
    <col min="15" max="16" width="6.57421875" style="33" bestFit="1" customWidth="1"/>
    <col min="17" max="17" width="6.57421875" style="33" hidden="1" customWidth="1"/>
    <col min="18" max="18" width="11.7109375" style="33" hidden="1" customWidth="1"/>
    <col min="19" max="19" width="9.140625" style="33" customWidth="1"/>
    <col min="20" max="20" width="11.57421875" style="33" bestFit="1" customWidth="1"/>
    <col min="21" max="23" width="9.140625" style="33" bestFit="1" customWidth="1"/>
    <col min="24" max="27" width="5.7109375" style="33" hidden="1" customWidth="1"/>
    <col min="28" max="28" width="6.421875" style="33" customWidth="1"/>
    <col min="29" max="31" width="5.7109375" style="33" hidden="1" customWidth="1"/>
    <col min="32" max="32" width="6.421875" style="33" customWidth="1"/>
    <col min="33" max="33" width="6.57421875" style="33" hidden="1" customWidth="1"/>
    <col min="34" max="34" width="6.28125" style="33" hidden="1" customWidth="1"/>
    <col min="35" max="35" width="7.7109375" style="33" hidden="1" customWidth="1"/>
    <col min="36" max="16384" width="9.140625" style="33" customWidth="1"/>
  </cols>
  <sheetData>
    <row r="1" spans="1:33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3"/>
      <c r="U1" s="8"/>
      <c r="V1" s="8"/>
      <c r="W1" s="8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8">
      <c r="A2" s="9" t="s">
        <v>1367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34"/>
      <c r="Q2" s="4"/>
      <c r="R2" s="4"/>
      <c r="S2" s="35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5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90" t="s">
        <v>10</v>
      </c>
      <c r="K3" s="36" t="s">
        <v>11</v>
      </c>
      <c r="L3" s="74" t="s">
        <v>12</v>
      </c>
      <c r="M3" s="37" t="s">
        <v>13</v>
      </c>
      <c r="N3" s="38" t="s">
        <v>14</v>
      </c>
      <c r="O3" s="94" t="s">
        <v>15</v>
      </c>
      <c r="P3" s="39" t="s">
        <v>16</v>
      </c>
      <c r="Q3" s="40" t="s">
        <v>17</v>
      </c>
      <c r="R3" s="41" t="s">
        <v>18</v>
      </c>
      <c r="S3" s="78" t="s">
        <v>19</v>
      </c>
      <c r="T3" s="98" t="s">
        <v>20</v>
      </c>
      <c r="U3" s="42" t="s">
        <v>21</v>
      </c>
      <c r="V3" s="42" t="s">
        <v>22</v>
      </c>
      <c r="W3" s="82" t="s">
        <v>23</v>
      </c>
      <c r="X3" s="43" t="s">
        <v>24</v>
      </c>
      <c r="Y3" s="44" t="s">
        <v>25</v>
      </c>
      <c r="Z3" s="44" t="s">
        <v>26</v>
      </c>
      <c r="AA3" s="45" t="s">
        <v>27</v>
      </c>
      <c r="AB3" s="102" t="s">
        <v>28</v>
      </c>
      <c r="AC3" s="43" t="s">
        <v>29</v>
      </c>
      <c r="AD3" s="44" t="s">
        <v>30</v>
      </c>
      <c r="AE3" s="45" t="s">
        <v>31</v>
      </c>
      <c r="AF3" s="103" t="s">
        <v>32</v>
      </c>
      <c r="AG3" s="43" t="s">
        <v>33</v>
      </c>
      <c r="AH3" s="46" t="s">
        <v>34</v>
      </c>
      <c r="AI3" s="47" t="s">
        <v>35</v>
      </c>
    </row>
    <row r="4" spans="1:35" s="51" customFormat="1" ht="15.75" thickBot="1">
      <c r="A4" s="15">
        <v>1</v>
      </c>
      <c r="B4" s="15">
        <v>2</v>
      </c>
      <c r="C4" s="16">
        <v>3</v>
      </c>
      <c r="D4" s="17">
        <v>4</v>
      </c>
      <c r="E4" s="17">
        <v>5</v>
      </c>
      <c r="F4" s="89"/>
      <c r="G4" s="18">
        <v>6</v>
      </c>
      <c r="H4" s="19"/>
      <c r="I4" s="20">
        <v>7</v>
      </c>
      <c r="J4" s="91">
        <v>8</v>
      </c>
      <c r="K4" s="17">
        <v>9</v>
      </c>
      <c r="L4" s="75">
        <v>10</v>
      </c>
      <c r="M4" s="21">
        <v>11</v>
      </c>
      <c r="N4" s="22">
        <v>12</v>
      </c>
      <c r="O4" s="95">
        <v>13</v>
      </c>
      <c r="P4" s="23">
        <v>14</v>
      </c>
      <c r="Q4" s="24" t="s">
        <v>36</v>
      </c>
      <c r="R4" s="25" t="s">
        <v>37</v>
      </c>
      <c r="S4" s="79">
        <v>15</v>
      </c>
      <c r="T4" s="99">
        <v>16</v>
      </c>
      <c r="U4" s="26">
        <v>17</v>
      </c>
      <c r="V4" s="26">
        <v>18</v>
      </c>
      <c r="W4" s="83">
        <v>19</v>
      </c>
      <c r="X4" s="27" t="s">
        <v>38</v>
      </c>
      <c r="Y4" s="15" t="s">
        <v>38</v>
      </c>
      <c r="Z4" s="15" t="s">
        <v>38</v>
      </c>
      <c r="AA4" s="15" t="s">
        <v>38</v>
      </c>
      <c r="AB4" s="15">
        <v>20</v>
      </c>
      <c r="AC4" s="27" t="s">
        <v>38</v>
      </c>
      <c r="AD4" s="15" t="s">
        <v>38</v>
      </c>
      <c r="AE4" s="15" t="s">
        <v>38</v>
      </c>
      <c r="AF4" s="15">
        <v>21</v>
      </c>
      <c r="AG4" s="27" t="s">
        <v>38</v>
      </c>
      <c r="AH4" s="28">
        <v>22</v>
      </c>
      <c r="AI4" s="29">
        <v>23</v>
      </c>
    </row>
    <row r="5" spans="1:35" ht="12.75" customHeight="1">
      <c r="A5" t="s">
        <v>1378</v>
      </c>
      <c r="B5" s="87" t="s">
        <v>40</v>
      </c>
      <c r="C5" s="30" t="s">
        <v>41</v>
      </c>
      <c r="D5" s="31" t="s">
        <v>42</v>
      </c>
      <c r="E5" s="31" t="s">
        <v>43</v>
      </c>
      <c r="F5" s="87" t="s">
        <v>44</v>
      </c>
      <c r="G5" s="70" t="s">
        <v>45</v>
      </c>
      <c r="H5" s="53" t="s">
        <v>46</v>
      </c>
      <c r="I5" s="54">
        <v>5419475418</v>
      </c>
      <c r="J5" s="92" t="s">
        <v>47</v>
      </c>
      <c r="K5" s="55" t="s">
        <v>48</v>
      </c>
      <c r="L5" s="76" t="s">
        <v>1368</v>
      </c>
      <c r="M5" s="72">
        <v>13.319560139376872</v>
      </c>
      <c r="N5" s="56" t="s">
        <v>1369</v>
      </c>
      <c r="O5" s="96">
        <v>23.0769</v>
      </c>
      <c r="P5" s="55" t="s">
        <v>48</v>
      </c>
      <c r="Q5" s="57"/>
      <c r="R5" s="56"/>
      <c r="S5" s="80" t="s">
        <v>48</v>
      </c>
      <c r="T5" s="100">
        <v>1359.2780156458136</v>
      </c>
      <c r="U5" s="59"/>
      <c r="V5" s="59"/>
      <c r="W5" s="84"/>
      <c r="X5" s="30">
        <f aca="true" t="shared" si="0" ref="X5:X36">IF(OR(K5="YES",TRIM(L5)="YES"),1,0)</f>
        <v>1</v>
      </c>
      <c r="Y5" s="31">
        <f aca="true" t="shared" si="1" ref="Y5:Y36">IF(OR(AND(ISNUMBER(M5),AND(M5&gt;0,M5&lt;600)),AND(ISNUMBER(M5),AND(M5&gt;0,N5="YES"))),1,0)</f>
        <v>1</v>
      </c>
      <c r="Z5" s="31">
        <f aca="true" t="shared" si="2" ref="Z5:Z36">IF(AND(OR(K5="YES",TRIM(L5)="YES"),(X5=0)),"Trouble",0)</f>
        <v>0</v>
      </c>
      <c r="AA5" s="31">
        <f aca="true" t="shared" si="3" ref="AA5:AA36">IF(AND(OR(AND(ISNUMBER(M5),AND(M5&gt;0,M5&lt;600)),AND(ISNUMBER(M5),AND(M5&gt;0,N5="YES"))),(Y5=0)),"Trouble",0)</f>
        <v>0</v>
      </c>
      <c r="AB5" s="32" t="str">
        <f aca="true" t="shared" si="4" ref="AB5:AB36">IF(AND(X5=1,Y5=1),"SRSA","-")</f>
        <v>SRSA</v>
      </c>
      <c r="AC5" s="30">
        <f aca="true" t="shared" si="5" ref="AC5:AC36">IF(S5="YES",1,0)</f>
        <v>1</v>
      </c>
      <c r="AD5" s="31">
        <f aca="true" t="shared" si="6" ref="AD5:AD36">IF(OR(AND(ISNUMBER(Q5),Q5&gt;=20),(AND(ISNUMBER(Q5)=FALSE,AND(ISNUMBER(O5),O5&gt;=20)))),1,0)</f>
        <v>1</v>
      </c>
      <c r="AE5" s="31" t="str">
        <f aca="true" t="shared" si="7" ref="AE5:AE36">IF(AND(AC5=1,AD5=1),"Initial",0)</f>
        <v>Initial</v>
      </c>
      <c r="AF5" s="32" t="str">
        <f aca="true" t="shared" si="8" ref="AF5:AF36">IF(AND(AND(AE5="Initial",AG5=0),AND(ISNUMBER(M5),M5&gt;0)),"RLIS","-")</f>
        <v>-</v>
      </c>
      <c r="AG5" s="30" t="str">
        <f aca="true" t="shared" si="9" ref="AG5:AG36">IF(AND(AB5="SRSA",AE5="Initial"),"SRSA",0)</f>
        <v>SRSA</v>
      </c>
      <c r="AH5" s="60" t="s">
        <v>49</v>
      </c>
      <c r="AI5" s="61" t="s">
        <v>50</v>
      </c>
    </row>
    <row r="6" spans="1:35" ht="12.75" customHeight="1">
      <c r="A6" s="86" t="s">
        <v>51</v>
      </c>
      <c r="B6" s="88" t="s">
        <v>52</v>
      </c>
      <c r="C6" s="48" t="s">
        <v>53</v>
      </c>
      <c r="D6" s="49" t="s">
        <v>54</v>
      </c>
      <c r="E6" s="49" t="s">
        <v>55</v>
      </c>
      <c r="F6" s="88" t="s">
        <v>44</v>
      </c>
      <c r="G6" s="71" t="s">
        <v>56</v>
      </c>
      <c r="H6" s="62" t="s">
        <v>57</v>
      </c>
      <c r="I6" s="63">
        <v>5413722335</v>
      </c>
      <c r="J6" s="93" t="s">
        <v>47</v>
      </c>
      <c r="K6" s="52" t="s">
        <v>48</v>
      </c>
      <c r="L6" s="77" t="s">
        <v>1368</v>
      </c>
      <c r="M6" s="73">
        <v>250.86000000000016</v>
      </c>
      <c r="N6" s="64" t="s">
        <v>1368</v>
      </c>
      <c r="O6" s="97">
        <v>25.3521</v>
      </c>
      <c r="P6" s="52" t="s">
        <v>48</v>
      </c>
      <c r="Q6" s="65"/>
      <c r="R6" s="64"/>
      <c r="S6" s="81" t="s">
        <v>48</v>
      </c>
      <c r="T6" s="101">
        <v>12676.292971878602</v>
      </c>
      <c r="U6" s="67"/>
      <c r="V6" s="67"/>
      <c r="W6" s="85"/>
      <c r="X6" s="48">
        <f t="shared" si="0"/>
        <v>1</v>
      </c>
      <c r="Y6" s="49">
        <f t="shared" si="1"/>
        <v>1</v>
      </c>
      <c r="Z6" s="49">
        <f t="shared" si="2"/>
        <v>0</v>
      </c>
      <c r="AA6" s="49">
        <f t="shared" si="3"/>
        <v>0</v>
      </c>
      <c r="AB6" s="50" t="str">
        <f t="shared" si="4"/>
        <v>SRSA</v>
      </c>
      <c r="AC6" s="48">
        <f t="shared" si="5"/>
        <v>1</v>
      </c>
      <c r="AD6" s="49">
        <f t="shared" si="6"/>
        <v>1</v>
      </c>
      <c r="AE6" s="49" t="str">
        <f t="shared" si="7"/>
        <v>Initial</v>
      </c>
      <c r="AF6" s="50" t="str">
        <f t="shared" si="8"/>
        <v>-</v>
      </c>
      <c r="AG6" s="48" t="str">
        <f t="shared" si="9"/>
        <v>SRSA</v>
      </c>
      <c r="AH6" s="68" t="s">
        <v>49</v>
      </c>
      <c r="AI6" s="69" t="s">
        <v>50</v>
      </c>
    </row>
    <row r="7" spans="1:35" ht="12.75" customHeight="1">
      <c r="A7" s="86" t="s">
        <v>58</v>
      </c>
      <c r="B7" s="88" t="s">
        <v>59</v>
      </c>
      <c r="C7" s="48" t="s">
        <v>60</v>
      </c>
      <c r="D7" s="49" t="s">
        <v>61</v>
      </c>
      <c r="E7" s="49" t="s">
        <v>62</v>
      </c>
      <c r="F7" s="88" t="s">
        <v>44</v>
      </c>
      <c r="G7" s="71" t="s">
        <v>63</v>
      </c>
      <c r="H7" s="62" t="s">
        <v>64</v>
      </c>
      <c r="I7" s="63">
        <v>5414874305</v>
      </c>
      <c r="J7" s="93" t="s">
        <v>65</v>
      </c>
      <c r="K7" s="52" t="s">
        <v>48</v>
      </c>
      <c r="L7" s="77" t="s">
        <v>1368</v>
      </c>
      <c r="M7" s="73">
        <v>155.8284717523107</v>
      </c>
      <c r="N7" s="64" t="s">
        <v>1368</v>
      </c>
      <c r="O7" s="97">
        <v>20</v>
      </c>
      <c r="P7" s="52" t="s">
        <v>48</v>
      </c>
      <c r="Q7" s="65"/>
      <c r="R7" s="64"/>
      <c r="S7" s="81" t="s">
        <v>48</v>
      </c>
      <c r="T7" s="101">
        <v>12072.304512885088</v>
      </c>
      <c r="U7" s="67"/>
      <c r="V7" s="67"/>
      <c r="W7" s="85"/>
      <c r="X7" s="48">
        <f t="shared" si="0"/>
        <v>1</v>
      </c>
      <c r="Y7" s="49">
        <f t="shared" si="1"/>
        <v>1</v>
      </c>
      <c r="Z7" s="49">
        <f t="shared" si="2"/>
        <v>0</v>
      </c>
      <c r="AA7" s="49">
        <f t="shared" si="3"/>
        <v>0</v>
      </c>
      <c r="AB7" s="50" t="str">
        <f t="shared" si="4"/>
        <v>SRSA</v>
      </c>
      <c r="AC7" s="48">
        <f t="shared" si="5"/>
        <v>1</v>
      </c>
      <c r="AD7" s="49">
        <f t="shared" si="6"/>
        <v>1</v>
      </c>
      <c r="AE7" s="49" t="str">
        <f t="shared" si="7"/>
        <v>Initial</v>
      </c>
      <c r="AF7" s="50" t="str">
        <f t="shared" si="8"/>
        <v>-</v>
      </c>
      <c r="AG7" s="48" t="str">
        <f t="shared" si="9"/>
        <v>SRSA</v>
      </c>
      <c r="AH7" s="68" t="s">
        <v>49</v>
      </c>
      <c r="AI7" s="69" t="s">
        <v>50</v>
      </c>
    </row>
    <row r="8" spans="1:35" ht="12.75" customHeight="1">
      <c r="A8" s="86" t="s">
        <v>66</v>
      </c>
      <c r="B8" s="88" t="s">
        <v>67</v>
      </c>
      <c r="C8" s="48" t="s">
        <v>68</v>
      </c>
      <c r="D8" s="49" t="s">
        <v>69</v>
      </c>
      <c r="E8" s="49" t="s">
        <v>70</v>
      </c>
      <c r="F8" s="88" t="s">
        <v>44</v>
      </c>
      <c r="G8" s="71" t="s">
        <v>71</v>
      </c>
      <c r="H8" s="62" t="s">
        <v>72</v>
      </c>
      <c r="I8" s="63">
        <v>5038352171</v>
      </c>
      <c r="J8" s="93" t="s">
        <v>65</v>
      </c>
      <c r="K8" s="52" t="s">
        <v>48</v>
      </c>
      <c r="L8" s="77" t="s">
        <v>1368</v>
      </c>
      <c r="M8" s="73">
        <v>814.1093659420014</v>
      </c>
      <c r="N8" s="64" t="s">
        <v>1368</v>
      </c>
      <c r="O8" s="97">
        <v>12.3059</v>
      </c>
      <c r="P8" s="52" t="s">
        <v>73</v>
      </c>
      <c r="Q8" s="65"/>
      <c r="R8" s="64"/>
      <c r="S8" s="81" t="s">
        <v>48</v>
      </c>
      <c r="T8" s="101">
        <v>34365.18705192983</v>
      </c>
      <c r="U8" s="67"/>
      <c r="V8" s="67"/>
      <c r="W8" s="85"/>
      <c r="X8" s="48">
        <f t="shared" si="0"/>
        <v>1</v>
      </c>
      <c r="Y8" s="49">
        <f t="shared" si="1"/>
        <v>0</v>
      </c>
      <c r="Z8" s="49">
        <f t="shared" si="2"/>
        <v>0</v>
      </c>
      <c r="AA8" s="49">
        <f t="shared" si="3"/>
        <v>0</v>
      </c>
      <c r="AB8" s="50" t="str">
        <f t="shared" si="4"/>
        <v>-</v>
      </c>
      <c r="AC8" s="48">
        <f t="shared" si="5"/>
        <v>1</v>
      </c>
      <c r="AD8" s="49">
        <f t="shared" si="6"/>
        <v>0</v>
      </c>
      <c r="AE8" s="49">
        <f t="shared" si="7"/>
        <v>0</v>
      </c>
      <c r="AF8" s="50" t="str">
        <f t="shared" si="8"/>
        <v>-</v>
      </c>
      <c r="AG8" s="48">
        <f t="shared" si="9"/>
        <v>0</v>
      </c>
      <c r="AH8" s="68" t="s">
        <v>49</v>
      </c>
      <c r="AI8" s="69" t="s">
        <v>50</v>
      </c>
    </row>
    <row r="9" spans="1:35" ht="12.75" customHeight="1">
      <c r="A9" s="86" t="s">
        <v>74</v>
      </c>
      <c r="B9" s="88" t="s">
        <v>75</v>
      </c>
      <c r="C9" s="48" t="s">
        <v>76</v>
      </c>
      <c r="D9" s="49" t="s">
        <v>77</v>
      </c>
      <c r="E9" s="49" t="s">
        <v>78</v>
      </c>
      <c r="F9" s="88" t="s">
        <v>44</v>
      </c>
      <c r="G9" s="71" t="s">
        <v>79</v>
      </c>
      <c r="H9" s="62" t="s">
        <v>80</v>
      </c>
      <c r="I9" s="63">
        <v>5412623280</v>
      </c>
      <c r="J9" s="93" t="s">
        <v>47</v>
      </c>
      <c r="K9" s="52" t="s">
        <v>48</v>
      </c>
      <c r="L9" s="77" t="s">
        <v>1368</v>
      </c>
      <c r="M9" s="73">
        <v>79.76353391931485</v>
      </c>
      <c r="N9" s="64" t="s">
        <v>1368</v>
      </c>
      <c r="O9" s="97">
        <v>35.1852</v>
      </c>
      <c r="P9" s="52" t="s">
        <v>48</v>
      </c>
      <c r="Q9" s="65"/>
      <c r="R9" s="64"/>
      <c r="S9" s="81" t="s">
        <v>48</v>
      </c>
      <c r="T9" s="101">
        <v>2183.9258376807793</v>
      </c>
      <c r="U9" s="67"/>
      <c r="V9" s="67"/>
      <c r="W9" s="85"/>
      <c r="X9" s="48">
        <f t="shared" si="0"/>
        <v>1</v>
      </c>
      <c r="Y9" s="49">
        <f t="shared" si="1"/>
        <v>1</v>
      </c>
      <c r="Z9" s="49">
        <f t="shared" si="2"/>
        <v>0</v>
      </c>
      <c r="AA9" s="49">
        <f t="shared" si="3"/>
        <v>0</v>
      </c>
      <c r="AB9" s="50" t="str">
        <f t="shared" si="4"/>
        <v>SRSA</v>
      </c>
      <c r="AC9" s="48">
        <f t="shared" si="5"/>
        <v>1</v>
      </c>
      <c r="AD9" s="49">
        <f t="shared" si="6"/>
        <v>1</v>
      </c>
      <c r="AE9" s="49" t="str">
        <f t="shared" si="7"/>
        <v>Initial</v>
      </c>
      <c r="AF9" s="50" t="str">
        <f t="shared" si="8"/>
        <v>-</v>
      </c>
      <c r="AG9" s="48" t="str">
        <f t="shared" si="9"/>
        <v>SRSA</v>
      </c>
      <c r="AH9" s="68" t="s">
        <v>49</v>
      </c>
      <c r="AI9" s="69" t="s">
        <v>81</v>
      </c>
    </row>
    <row r="10" spans="1:35" ht="12.75" customHeight="1">
      <c r="A10" s="86" t="s">
        <v>82</v>
      </c>
      <c r="B10" s="88" t="s">
        <v>83</v>
      </c>
      <c r="C10" s="48" t="s">
        <v>84</v>
      </c>
      <c r="D10" s="49" t="s">
        <v>85</v>
      </c>
      <c r="E10" s="49" t="s">
        <v>86</v>
      </c>
      <c r="F10" s="88" t="s">
        <v>44</v>
      </c>
      <c r="G10" s="71" t="s">
        <v>87</v>
      </c>
      <c r="H10" s="62" t="s">
        <v>88</v>
      </c>
      <c r="I10" s="63">
        <v>5414542632</v>
      </c>
      <c r="J10" s="93" t="s">
        <v>47</v>
      </c>
      <c r="K10" s="52" t="s">
        <v>48</v>
      </c>
      <c r="L10" s="77" t="s">
        <v>1368</v>
      </c>
      <c r="M10" s="73">
        <v>129.17158812729502</v>
      </c>
      <c r="N10" s="64" t="s">
        <v>1369</v>
      </c>
      <c r="O10" s="97">
        <v>30.2326</v>
      </c>
      <c r="P10" s="52" t="s">
        <v>48</v>
      </c>
      <c r="Q10" s="65"/>
      <c r="R10" s="64"/>
      <c r="S10" s="81" t="s">
        <v>48</v>
      </c>
      <c r="T10" s="101">
        <v>4455.149111029439</v>
      </c>
      <c r="U10" s="67"/>
      <c r="V10" s="67"/>
      <c r="W10" s="85"/>
      <c r="X10" s="48">
        <f t="shared" si="0"/>
        <v>1</v>
      </c>
      <c r="Y10" s="49">
        <f t="shared" si="1"/>
        <v>1</v>
      </c>
      <c r="Z10" s="49">
        <f t="shared" si="2"/>
        <v>0</v>
      </c>
      <c r="AA10" s="49">
        <f t="shared" si="3"/>
        <v>0</v>
      </c>
      <c r="AB10" s="50" t="str">
        <f t="shared" si="4"/>
        <v>SRSA</v>
      </c>
      <c r="AC10" s="48">
        <f t="shared" si="5"/>
        <v>1</v>
      </c>
      <c r="AD10" s="49">
        <f t="shared" si="6"/>
        <v>1</v>
      </c>
      <c r="AE10" s="49" t="str">
        <f t="shared" si="7"/>
        <v>Initial</v>
      </c>
      <c r="AF10" s="50" t="str">
        <f t="shared" si="8"/>
        <v>-</v>
      </c>
      <c r="AG10" s="48" t="str">
        <f t="shared" si="9"/>
        <v>SRSA</v>
      </c>
      <c r="AH10" s="68" t="s">
        <v>49</v>
      </c>
      <c r="AI10" s="69" t="s">
        <v>81</v>
      </c>
    </row>
    <row r="11" spans="1:35" ht="12.75" customHeight="1">
      <c r="A11" s="86" t="s">
        <v>89</v>
      </c>
      <c r="B11" s="88" t="s">
        <v>90</v>
      </c>
      <c r="C11" s="48" t="s">
        <v>91</v>
      </c>
      <c r="D11" s="49" t="s">
        <v>92</v>
      </c>
      <c r="E11" s="49" t="s">
        <v>93</v>
      </c>
      <c r="F11" s="88" t="s">
        <v>44</v>
      </c>
      <c r="G11" s="71" t="s">
        <v>94</v>
      </c>
      <c r="H11" s="62" t="s">
        <v>95</v>
      </c>
      <c r="I11" s="63">
        <v>5415862325</v>
      </c>
      <c r="J11" s="93" t="s">
        <v>47</v>
      </c>
      <c r="K11" s="52" t="s">
        <v>48</v>
      </c>
      <c r="L11" s="77" t="s">
        <v>1368</v>
      </c>
      <c r="M11" s="73">
        <v>13.651408450704228</v>
      </c>
      <c r="N11" s="64" t="s">
        <v>1368</v>
      </c>
      <c r="O11" s="97">
        <v>37.5</v>
      </c>
      <c r="P11" s="52" t="s">
        <v>48</v>
      </c>
      <c r="Q11" s="65"/>
      <c r="R11" s="64"/>
      <c r="S11" s="81" t="s">
        <v>48</v>
      </c>
      <c r="T11" s="101">
        <v>1808.0069618646571</v>
      </c>
      <c r="U11" s="67"/>
      <c r="V11" s="67"/>
      <c r="W11" s="85"/>
      <c r="X11" s="48">
        <f t="shared" si="0"/>
        <v>1</v>
      </c>
      <c r="Y11" s="49">
        <f t="shared" si="1"/>
        <v>1</v>
      </c>
      <c r="Z11" s="49">
        <f t="shared" si="2"/>
        <v>0</v>
      </c>
      <c r="AA11" s="49">
        <f t="shared" si="3"/>
        <v>0</v>
      </c>
      <c r="AB11" s="50" t="str">
        <f t="shared" si="4"/>
        <v>SRSA</v>
      </c>
      <c r="AC11" s="48">
        <f t="shared" si="5"/>
        <v>1</v>
      </c>
      <c r="AD11" s="49">
        <f t="shared" si="6"/>
        <v>1</v>
      </c>
      <c r="AE11" s="49" t="str">
        <f t="shared" si="7"/>
        <v>Initial</v>
      </c>
      <c r="AF11" s="50" t="str">
        <f t="shared" si="8"/>
        <v>-</v>
      </c>
      <c r="AG11" s="48" t="str">
        <f t="shared" si="9"/>
        <v>SRSA</v>
      </c>
      <c r="AH11" s="68" t="s">
        <v>49</v>
      </c>
      <c r="AI11" s="69" t="s">
        <v>50</v>
      </c>
    </row>
    <row r="12" spans="1:35" ht="12.75" customHeight="1">
      <c r="A12" s="86" t="s">
        <v>96</v>
      </c>
      <c r="B12" s="88" t="s">
        <v>97</v>
      </c>
      <c r="C12" s="48" t="s">
        <v>98</v>
      </c>
      <c r="D12" s="49" t="s">
        <v>99</v>
      </c>
      <c r="E12" s="49" t="s">
        <v>100</v>
      </c>
      <c r="F12" s="88" t="s">
        <v>44</v>
      </c>
      <c r="G12" s="71" t="s">
        <v>101</v>
      </c>
      <c r="H12" s="62" t="s">
        <v>102</v>
      </c>
      <c r="I12" s="63">
        <v>5414822811</v>
      </c>
      <c r="J12" s="93" t="s">
        <v>103</v>
      </c>
      <c r="K12" s="52" t="s">
        <v>73</v>
      </c>
      <c r="L12" s="77" t="s">
        <v>1368</v>
      </c>
      <c r="M12" s="73">
        <v>2568.767418439387</v>
      </c>
      <c r="N12" s="64" t="s">
        <v>1368</v>
      </c>
      <c r="O12" s="97">
        <v>20.151</v>
      </c>
      <c r="P12" s="52" t="s">
        <v>48</v>
      </c>
      <c r="Q12" s="65"/>
      <c r="R12" s="64"/>
      <c r="S12" s="81" t="s">
        <v>73</v>
      </c>
      <c r="T12" s="101">
        <v>148063.5425051984</v>
      </c>
      <c r="U12" s="67"/>
      <c r="V12" s="67"/>
      <c r="W12" s="85"/>
      <c r="X12" s="48">
        <f t="shared" si="0"/>
        <v>0</v>
      </c>
      <c r="Y12" s="49">
        <f t="shared" si="1"/>
        <v>0</v>
      </c>
      <c r="Z12" s="49">
        <f t="shared" si="2"/>
        <v>0</v>
      </c>
      <c r="AA12" s="49">
        <f t="shared" si="3"/>
        <v>0</v>
      </c>
      <c r="AB12" s="50" t="str">
        <f t="shared" si="4"/>
        <v>-</v>
      </c>
      <c r="AC12" s="48">
        <f t="shared" si="5"/>
        <v>0</v>
      </c>
      <c r="AD12" s="49">
        <f t="shared" si="6"/>
        <v>1</v>
      </c>
      <c r="AE12" s="49">
        <f t="shared" si="7"/>
        <v>0</v>
      </c>
      <c r="AF12" s="50" t="str">
        <f t="shared" si="8"/>
        <v>-</v>
      </c>
      <c r="AG12" s="48">
        <f t="shared" si="9"/>
        <v>0</v>
      </c>
      <c r="AH12" s="68" t="s">
        <v>49</v>
      </c>
      <c r="AI12" s="69" t="s">
        <v>50</v>
      </c>
    </row>
    <row r="13" spans="1:35" ht="12.75" customHeight="1">
      <c r="A13" s="86" t="s">
        <v>104</v>
      </c>
      <c r="B13" s="88" t="s">
        <v>105</v>
      </c>
      <c r="C13" s="48" t="s">
        <v>106</v>
      </c>
      <c r="D13" s="49" t="s">
        <v>107</v>
      </c>
      <c r="E13" s="49" t="s">
        <v>108</v>
      </c>
      <c r="F13" s="88" t="s">
        <v>44</v>
      </c>
      <c r="G13" s="71" t="s">
        <v>109</v>
      </c>
      <c r="H13" s="62" t="s">
        <v>95</v>
      </c>
      <c r="I13" s="63">
        <v>5414893433</v>
      </c>
      <c r="J13" s="93" t="s">
        <v>47</v>
      </c>
      <c r="K13" s="52" t="s">
        <v>48</v>
      </c>
      <c r="L13" s="77" t="s">
        <v>1368</v>
      </c>
      <c r="M13" s="73">
        <v>5.549358038213459</v>
      </c>
      <c r="N13" s="64" t="s">
        <v>1368</v>
      </c>
      <c r="O13" s="97">
        <v>33.3333</v>
      </c>
      <c r="P13" s="52" t="s">
        <v>48</v>
      </c>
      <c r="Q13" s="65"/>
      <c r="R13" s="64"/>
      <c r="S13" s="81" t="s">
        <v>48</v>
      </c>
      <c r="T13" s="101">
        <v>1640.4656304507162</v>
      </c>
      <c r="U13" s="67"/>
      <c r="V13" s="67"/>
      <c r="W13" s="85"/>
      <c r="X13" s="48">
        <f t="shared" si="0"/>
        <v>1</v>
      </c>
      <c r="Y13" s="49">
        <f t="shared" si="1"/>
        <v>1</v>
      </c>
      <c r="Z13" s="49">
        <f t="shared" si="2"/>
        <v>0</v>
      </c>
      <c r="AA13" s="49">
        <f t="shared" si="3"/>
        <v>0</v>
      </c>
      <c r="AB13" s="50" t="str">
        <f t="shared" si="4"/>
        <v>SRSA</v>
      </c>
      <c r="AC13" s="48">
        <f t="shared" si="5"/>
        <v>1</v>
      </c>
      <c r="AD13" s="49">
        <f t="shared" si="6"/>
        <v>1</v>
      </c>
      <c r="AE13" s="49" t="str">
        <f t="shared" si="7"/>
        <v>Initial</v>
      </c>
      <c r="AF13" s="50" t="str">
        <f t="shared" si="8"/>
        <v>-</v>
      </c>
      <c r="AG13" s="48" t="str">
        <f t="shared" si="9"/>
        <v>SRSA</v>
      </c>
      <c r="AH13" s="68" t="s">
        <v>49</v>
      </c>
      <c r="AI13" s="69" t="s">
        <v>50</v>
      </c>
    </row>
    <row r="14" spans="1:35" ht="12.75" customHeight="1">
      <c r="A14" s="86" t="s">
        <v>110</v>
      </c>
      <c r="B14" s="88" t="s">
        <v>111</v>
      </c>
      <c r="C14" s="48" t="s">
        <v>112</v>
      </c>
      <c r="D14" s="49" t="s">
        <v>113</v>
      </c>
      <c r="E14" s="49" t="s">
        <v>114</v>
      </c>
      <c r="F14" s="88" t="s">
        <v>44</v>
      </c>
      <c r="G14" s="71" t="s">
        <v>115</v>
      </c>
      <c r="H14" s="62" t="s">
        <v>116</v>
      </c>
      <c r="I14" s="63">
        <v>5033256441</v>
      </c>
      <c r="J14" s="93" t="s">
        <v>117</v>
      </c>
      <c r="K14" s="52" t="s">
        <v>73</v>
      </c>
      <c r="L14" s="77" t="s">
        <v>1368</v>
      </c>
      <c r="M14" s="73">
        <v>1698.765023132552</v>
      </c>
      <c r="N14" s="64" t="s">
        <v>1368</v>
      </c>
      <c r="O14" s="97">
        <v>17.6353</v>
      </c>
      <c r="P14" s="52" t="s">
        <v>73</v>
      </c>
      <c r="Q14" s="65"/>
      <c r="R14" s="64"/>
      <c r="S14" s="81" t="s">
        <v>48</v>
      </c>
      <c r="T14" s="101">
        <v>123582.89893604905</v>
      </c>
      <c r="U14" s="67"/>
      <c r="V14" s="67"/>
      <c r="W14" s="85"/>
      <c r="X14" s="48">
        <f t="shared" si="0"/>
        <v>0</v>
      </c>
      <c r="Y14" s="49">
        <f t="shared" si="1"/>
        <v>0</v>
      </c>
      <c r="Z14" s="49">
        <f t="shared" si="2"/>
        <v>0</v>
      </c>
      <c r="AA14" s="49">
        <f t="shared" si="3"/>
        <v>0</v>
      </c>
      <c r="AB14" s="50" t="str">
        <f t="shared" si="4"/>
        <v>-</v>
      </c>
      <c r="AC14" s="48">
        <f t="shared" si="5"/>
        <v>1</v>
      </c>
      <c r="AD14" s="49">
        <f t="shared" si="6"/>
        <v>0</v>
      </c>
      <c r="AE14" s="49">
        <f t="shared" si="7"/>
        <v>0</v>
      </c>
      <c r="AF14" s="50" t="str">
        <f t="shared" si="8"/>
        <v>-</v>
      </c>
      <c r="AG14" s="48">
        <f t="shared" si="9"/>
        <v>0</v>
      </c>
      <c r="AH14" s="68" t="s">
        <v>49</v>
      </c>
      <c r="AI14" s="69" t="s">
        <v>50</v>
      </c>
    </row>
    <row r="15" spans="1:35" ht="12.75" customHeight="1">
      <c r="A15" s="86" t="s">
        <v>118</v>
      </c>
      <c r="B15" s="88" t="s">
        <v>119</v>
      </c>
      <c r="C15" s="48" t="s">
        <v>120</v>
      </c>
      <c r="D15" s="49" t="s">
        <v>121</v>
      </c>
      <c r="E15" s="49" t="s">
        <v>122</v>
      </c>
      <c r="F15" s="88" t="s">
        <v>44</v>
      </c>
      <c r="G15" s="71" t="s">
        <v>123</v>
      </c>
      <c r="H15" s="62" t="s">
        <v>124</v>
      </c>
      <c r="I15" s="63">
        <v>5415663551</v>
      </c>
      <c r="J15" s="93" t="s">
        <v>47</v>
      </c>
      <c r="K15" s="52" t="s">
        <v>48</v>
      </c>
      <c r="L15" s="77" t="s">
        <v>1368</v>
      </c>
      <c r="M15" s="73">
        <v>529.1141319942615</v>
      </c>
      <c r="N15" s="64" t="s">
        <v>1368</v>
      </c>
      <c r="O15" s="97">
        <v>28.8382</v>
      </c>
      <c r="P15" s="52" t="s">
        <v>48</v>
      </c>
      <c r="Q15" s="65"/>
      <c r="R15" s="64"/>
      <c r="S15" s="81" t="s">
        <v>48</v>
      </c>
      <c r="T15" s="101">
        <v>24015.93387740121</v>
      </c>
      <c r="U15" s="67"/>
      <c r="V15" s="67"/>
      <c r="W15" s="85"/>
      <c r="X15" s="48">
        <f t="shared" si="0"/>
        <v>1</v>
      </c>
      <c r="Y15" s="49">
        <f t="shared" si="1"/>
        <v>1</v>
      </c>
      <c r="Z15" s="49">
        <f t="shared" si="2"/>
        <v>0</v>
      </c>
      <c r="AA15" s="49">
        <f t="shared" si="3"/>
        <v>0</v>
      </c>
      <c r="AB15" s="50" t="str">
        <f t="shared" si="4"/>
        <v>SRSA</v>
      </c>
      <c r="AC15" s="48">
        <f t="shared" si="5"/>
        <v>1</v>
      </c>
      <c r="AD15" s="49">
        <f t="shared" si="6"/>
        <v>1</v>
      </c>
      <c r="AE15" s="49" t="str">
        <f t="shared" si="7"/>
        <v>Initial</v>
      </c>
      <c r="AF15" s="50" t="str">
        <f t="shared" si="8"/>
        <v>-</v>
      </c>
      <c r="AG15" s="48" t="str">
        <f t="shared" si="9"/>
        <v>SRSA</v>
      </c>
      <c r="AH15" s="68" t="s">
        <v>49</v>
      </c>
      <c r="AI15" s="69" t="s">
        <v>50</v>
      </c>
    </row>
    <row r="16" spans="1:35" ht="12.75" customHeight="1">
      <c r="A16" s="86" t="s">
        <v>125</v>
      </c>
      <c r="B16" s="88" t="s">
        <v>126</v>
      </c>
      <c r="C16" s="48" t="s">
        <v>127</v>
      </c>
      <c r="D16" s="49" t="s">
        <v>128</v>
      </c>
      <c r="E16" s="49" t="s">
        <v>129</v>
      </c>
      <c r="F16" s="88" t="s">
        <v>44</v>
      </c>
      <c r="G16" s="71" t="s">
        <v>130</v>
      </c>
      <c r="H16" s="62" t="s">
        <v>131</v>
      </c>
      <c r="I16" s="63">
        <v>5415242260</v>
      </c>
      <c r="J16" s="93" t="s">
        <v>117</v>
      </c>
      <c r="K16" s="52" t="s">
        <v>73</v>
      </c>
      <c r="L16" s="77" t="s">
        <v>1368</v>
      </c>
      <c r="M16" s="73">
        <v>2055.9052541408178</v>
      </c>
      <c r="N16" s="64" t="s">
        <v>1369</v>
      </c>
      <c r="O16" s="97">
        <v>27.2773</v>
      </c>
      <c r="P16" s="52" t="s">
        <v>48</v>
      </c>
      <c r="Q16" s="65"/>
      <c r="R16" s="64"/>
      <c r="S16" s="81" t="s">
        <v>48</v>
      </c>
      <c r="T16" s="101">
        <v>111650.45834010697</v>
      </c>
      <c r="U16" s="67"/>
      <c r="V16" s="67"/>
      <c r="W16" s="85"/>
      <c r="X16" s="48">
        <f t="shared" si="0"/>
        <v>0</v>
      </c>
      <c r="Y16" s="49">
        <f t="shared" si="1"/>
        <v>1</v>
      </c>
      <c r="Z16" s="49">
        <f t="shared" si="2"/>
        <v>0</v>
      </c>
      <c r="AA16" s="49">
        <f t="shared" si="3"/>
        <v>0</v>
      </c>
      <c r="AB16" s="50" t="str">
        <f t="shared" si="4"/>
        <v>-</v>
      </c>
      <c r="AC16" s="48">
        <f t="shared" si="5"/>
        <v>1</v>
      </c>
      <c r="AD16" s="49">
        <f t="shared" si="6"/>
        <v>1</v>
      </c>
      <c r="AE16" s="49" t="str">
        <f t="shared" si="7"/>
        <v>Initial</v>
      </c>
      <c r="AF16" s="50" t="str">
        <f t="shared" si="8"/>
        <v>RLIS</v>
      </c>
      <c r="AG16" s="48">
        <f t="shared" si="9"/>
        <v>0</v>
      </c>
      <c r="AH16" s="68" t="s">
        <v>49</v>
      </c>
      <c r="AI16" s="69" t="s">
        <v>50</v>
      </c>
    </row>
    <row r="17" spans="1:35" ht="12.75" customHeight="1">
      <c r="A17" s="86" t="s">
        <v>132</v>
      </c>
      <c r="B17" s="88" t="s">
        <v>133</v>
      </c>
      <c r="C17" s="48" t="s">
        <v>134</v>
      </c>
      <c r="D17" s="49" t="s">
        <v>135</v>
      </c>
      <c r="E17" s="49" t="s">
        <v>136</v>
      </c>
      <c r="F17" s="88" t="s">
        <v>44</v>
      </c>
      <c r="G17" s="71" t="s">
        <v>137</v>
      </c>
      <c r="H17" s="62" t="s">
        <v>138</v>
      </c>
      <c r="I17" s="63">
        <v>5413474411</v>
      </c>
      <c r="J17" s="93" t="s">
        <v>139</v>
      </c>
      <c r="K17" s="52" t="s">
        <v>73</v>
      </c>
      <c r="L17" s="77" t="s">
        <v>1368</v>
      </c>
      <c r="M17" s="73">
        <v>669.5581395348854</v>
      </c>
      <c r="N17" s="64" t="s">
        <v>1368</v>
      </c>
      <c r="O17" s="97">
        <v>20.5922</v>
      </c>
      <c r="P17" s="52" t="s">
        <v>48</v>
      </c>
      <c r="Q17" s="65"/>
      <c r="R17" s="64"/>
      <c r="S17" s="81" t="s">
        <v>48</v>
      </c>
      <c r="T17" s="101">
        <v>41405.28751114259</v>
      </c>
      <c r="U17" s="67"/>
      <c r="V17" s="67"/>
      <c r="W17" s="85"/>
      <c r="X17" s="48">
        <f t="shared" si="0"/>
        <v>0</v>
      </c>
      <c r="Y17" s="49">
        <f t="shared" si="1"/>
        <v>0</v>
      </c>
      <c r="Z17" s="49">
        <f t="shared" si="2"/>
        <v>0</v>
      </c>
      <c r="AA17" s="49">
        <f t="shared" si="3"/>
        <v>0</v>
      </c>
      <c r="AB17" s="50" t="str">
        <f t="shared" si="4"/>
        <v>-</v>
      </c>
      <c r="AC17" s="48">
        <f t="shared" si="5"/>
        <v>1</v>
      </c>
      <c r="AD17" s="49">
        <f t="shared" si="6"/>
        <v>1</v>
      </c>
      <c r="AE17" s="49" t="str">
        <f t="shared" si="7"/>
        <v>Initial</v>
      </c>
      <c r="AF17" s="50" t="str">
        <f t="shared" si="8"/>
        <v>RLIS</v>
      </c>
      <c r="AG17" s="48">
        <f t="shared" si="9"/>
        <v>0</v>
      </c>
      <c r="AH17" s="68" t="s">
        <v>49</v>
      </c>
      <c r="AI17" s="69" t="s">
        <v>50</v>
      </c>
    </row>
    <row r="18" spans="1:35" ht="12.75" customHeight="1">
      <c r="A18" s="86" t="s">
        <v>140</v>
      </c>
      <c r="B18" s="88" t="s">
        <v>141</v>
      </c>
      <c r="C18" s="48" t="s">
        <v>142</v>
      </c>
      <c r="D18" s="49" t="s">
        <v>143</v>
      </c>
      <c r="E18" s="49" t="s">
        <v>144</v>
      </c>
      <c r="F18" s="88" t="s">
        <v>44</v>
      </c>
      <c r="G18" s="71" t="s">
        <v>145</v>
      </c>
      <c r="H18" s="62" t="s">
        <v>95</v>
      </c>
      <c r="I18" s="63">
        <v>5033248591</v>
      </c>
      <c r="J18" s="93" t="s">
        <v>65</v>
      </c>
      <c r="K18" s="52" t="s">
        <v>48</v>
      </c>
      <c r="L18" s="77" t="s">
        <v>1368</v>
      </c>
      <c r="M18" s="73">
        <v>1060.4015100702454</v>
      </c>
      <c r="N18" s="64" t="s">
        <v>1368</v>
      </c>
      <c r="O18" s="97">
        <v>8.965</v>
      </c>
      <c r="P18" s="52" t="s">
        <v>73</v>
      </c>
      <c r="Q18" s="65"/>
      <c r="R18" s="64"/>
      <c r="S18" s="81" t="s">
        <v>48</v>
      </c>
      <c r="T18" s="101">
        <v>39738.60666397739</v>
      </c>
      <c r="U18" s="67"/>
      <c r="V18" s="67"/>
      <c r="W18" s="85"/>
      <c r="X18" s="48">
        <f t="shared" si="0"/>
        <v>1</v>
      </c>
      <c r="Y18" s="49">
        <f t="shared" si="1"/>
        <v>0</v>
      </c>
      <c r="Z18" s="49">
        <f t="shared" si="2"/>
        <v>0</v>
      </c>
      <c r="AA18" s="49">
        <f t="shared" si="3"/>
        <v>0</v>
      </c>
      <c r="AB18" s="50" t="str">
        <f t="shared" si="4"/>
        <v>-</v>
      </c>
      <c r="AC18" s="48">
        <f t="shared" si="5"/>
        <v>1</v>
      </c>
      <c r="AD18" s="49">
        <f t="shared" si="6"/>
        <v>0</v>
      </c>
      <c r="AE18" s="49">
        <f t="shared" si="7"/>
        <v>0</v>
      </c>
      <c r="AF18" s="50" t="str">
        <f t="shared" si="8"/>
        <v>-</v>
      </c>
      <c r="AG18" s="48">
        <f t="shared" si="9"/>
        <v>0</v>
      </c>
      <c r="AH18" s="68" t="s">
        <v>49</v>
      </c>
      <c r="AI18" s="69" t="s">
        <v>50</v>
      </c>
    </row>
    <row r="19" spans="1:35" ht="12.75" customHeight="1">
      <c r="A19" s="86" t="s">
        <v>146</v>
      </c>
      <c r="B19" s="88" t="s">
        <v>147</v>
      </c>
      <c r="C19" s="48" t="s">
        <v>148</v>
      </c>
      <c r="D19" s="49" t="s">
        <v>149</v>
      </c>
      <c r="E19" s="49" t="s">
        <v>150</v>
      </c>
      <c r="F19" s="88" t="s">
        <v>44</v>
      </c>
      <c r="G19" s="71" t="s">
        <v>151</v>
      </c>
      <c r="H19" s="62" t="s">
        <v>152</v>
      </c>
      <c r="I19" s="63">
        <v>5035918000</v>
      </c>
      <c r="J19" s="93" t="s">
        <v>153</v>
      </c>
      <c r="K19" s="52" t="s">
        <v>73</v>
      </c>
      <c r="L19" s="77" t="s">
        <v>1368</v>
      </c>
      <c r="M19" s="73">
        <v>37144.728739594226</v>
      </c>
      <c r="N19" s="64" t="s">
        <v>1368</v>
      </c>
      <c r="O19" s="97">
        <v>13.3375</v>
      </c>
      <c r="P19" s="52" t="s">
        <v>73</v>
      </c>
      <c r="Q19" s="65"/>
      <c r="R19" s="64"/>
      <c r="S19" s="81" t="s">
        <v>73</v>
      </c>
      <c r="T19" s="101">
        <v>801127.1619877721</v>
      </c>
      <c r="U19" s="67"/>
      <c r="V19" s="67"/>
      <c r="W19" s="85"/>
      <c r="X19" s="48">
        <f t="shared" si="0"/>
        <v>0</v>
      </c>
      <c r="Y19" s="49">
        <f t="shared" si="1"/>
        <v>0</v>
      </c>
      <c r="Z19" s="49">
        <f t="shared" si="2"/>
        <v>0</v>
      </c>
      <c r="AA19" s="49">
        <f t="shared" si="3"/>
        <v>0</v>
      </c>
      <c r="AB19" s="50" t="str">
        <f t="shared" si="4"/>
        <v>-</v>
      </c>
      <c r="AC19" s="48">
        <f t="shared" si="5"/>
        <v>0</v>
      </c>
      <c r="AD19" s="49">
        <f t="shared" si="6"/>
        <v>0</v>
      </c>
      <c r="AE19" s="49">
        <f t="shared" si="7"/>
        <v>0</v>
      </c>
      <c r="AF19" s="50" t="str">
        <f t="shared" si="8"/>
        <v>-</v>
      </c>
      <c r="AG19" s="48">
        <f t="shared" si="9"/>
        <v>0</v>
      </c>
      <c r="AH19" s="68" t="s">
        <v>49</v>
      </c>
      <c r="AI19" s="69" t="s">
        <v>50</v>
      </c>
    </row>
    <row r="20" spans="1:35" ht="12.75" customHeight="1">
      <c r="A20" s="86" t="s">
        <v>154</v>
      </c>
      <c r="B20" s="88" t="s">
        <v>155</v>
      </c>
      <c r="C20" s="48" t="s">
        <v>156</v>
      </c>
      <c r="D20" s="49" t="s">
        <v>157</v>
      </c>
      <c r="E20" s="49" t="s">
        <v>158</v>
      </c>
      <c r="F20" s="88" t="s">
        <v>44</v>
      </c>
      <c r="G20" s="71" t="s">
        <v>159</v>
      </c>
      <c r="H20" s="62" t="s">
        <v>160</v>
      </c>
      <c r="I20" s="63">
        <v>5413551000</v>
      </c>
      <c r="J20" s="93" t="s">
        <v>161</v>
      </c>
      <c r="K20" s="52" t="s">
        <v>73</v>
      </c>
      <c r="L20" s="77" t="s">
        <v>1368</v>
      </c>
      <c r="M20" s="73">
        <v>15842.921189904417</v>
      </c>
      <c r="N20" s="64" t="s">
        <v>1368</v>
      </c>
      <c r="O20" s="97">
        <v>13.5758</v>
      </c>
      <c r="P20" s="52" t="s">
        <v>73</v>
      </c>
      <c r="Q20" s="65"/>
      <c r="R20" s="64"/>
      <c r="S20" s="81" t="s">
        <v>73</v>
      </c>
      <c r="T20" s="101">
        <v>457119.1426499891</v>
      </c>
      <c r="U20" s="67"/>
      <c r="V20" s="67"/>
      <c r="W20" s="85"/>
      <c r="X20" s="48">
        <f t="shared" si="0"/>
        <v>0</v>
      </c>
      <c r="Y20" s="49">
        <f t="shared" si="1"/>
        <v>0</v>
      </c>
      <c r="Z20" s="49">
        <f t="shared" si="2"/>
        <v>0</v>
      </c>
      <c r="AA20" s="49">
        <f t="shared" si="3"/>
        <v>0</v>
      </c>
      <c r="AB20" s="50" t="str">
        <f t="shared" si="4"/>
        <v>-</v>
      </c>
      <c r="AC20" s="48">
        <f t="shared" si="5"/>
        <v>0</v>
      </c>
      <c r="AD20" s="49">
        <f t="shared" si="6"/>
        <v>0</v>
      </c>
      <c r="AE20" s="49">
        <f t="shared" si="7"/>
        <v>0</v>
      </c>
      <c r="AF20" s="50" t="str">
        <f t="shared" si="8"/>
        <v>-</v>
      </c>
      <c r="AG20" s="48">
        <f t="shared" si="9"/>
        <v>0</v>
      </c>
      <c r="AH20" s="68" t="s">
        <v>49</v>
      </c>
      <c r="AI20" s="69" t="s">
        <v>50</v>
      </c>
    </row>
    <row r="21" spans="1:35" ht="12.75" customHeight="1">
      <c r="A21" s="86" t="s">
        <v>162</v>
      </c>
      <c r="B21" s="88" t="s">
        <v>163</v>
      </c>
      <c r="C21" s="48" t="s">
        <v>164</v>
      </c>
      <c r="D21" s="49" t="s">
        <v>165</v>
      </c>
      <c r="E21" s="49" t="s">
        <v>166</v>
      </c>
      <c r="F21" s="88" t="s">
        <v>44</v>
      </c>
      <c r="G21" s="71" t="s">
        <v>167</v>
      </c>
      <c r="H21" s="62" t="s">
        <v>168</v>
      </c>
      <c r="I21" s="63">
        <v>5416893280</v>
      </c>
      <c r="J21" s="93" t="s">
        <v>169</v>
      </c>
      <c r="K21" s="52" t="s">
        <v>73</v>
      </c>
      <c r="L21" s="77" t="s">
        <v>1368</v>
      </c>
      <c r="M21" s="73">
        <v>5248.414633325444</v>
      </c>
      <c r="N21" s="64" t="s">
        <v>1368</v>
      </c>
      <c r="O21" s="97">
        <v>17.3291</v>
      </c>
      <c r="P21" s="52" t="s">
        <v>73</v>
      </c>
      <c r="Q21" s="65"/>
      <c r="R21" s="64"/>
      <c r="S21" s="81" t="s">
        <v>73</v>
      </c>
      <c r="T21" s="101">
        <v>215444.43889769618</v>
      </c>
      <c r="U21" s="67"/>
      <c r="V21" s="67"/>
      <c r="W21" s="85"/>
      <c r="X21" s="48">
        <f t="shared" si="0"/>
        <v>0</v>
      </c>
      <c r="Y21" s="49">
        <f t="shared" si="1"/>
        <v>0</v>
      </c>
      <c r="Z21" s="49">
        <f t="shared" si="2"/>
        <v>0</v>
      </c>
      <c r="AA21" s="49">
        <f t="shared" si="3"/>
        <v>0</v>
      </c>
      <c r="AB21" s="50" t="str">
        <f t="shared" si="4"/>
        <v>-</v>
      </c>
      <c r="AC21" s="48">
        <f t="shared" si="5"/>
        <v>0</v>
      </c>
      <c r="AD21" s="49">
        <f t="shared" si="6"/>
        <v>0</v>
      </c>
      <c r="AE21" s="49">
        <f t="shared" si="7"/>
        <v>0</v>
      </c>
      <c r="AF21" s="50" t="str">
        <f t="shared" si="8"/>
        <v>-</v>
      </c>
      <c r="AG21" s="48">
        <f t="shared" si="9"/>
        <v>0</v>
      </c>
      <c r="AH21" s="68" t="s">
        <v>49</v>
      </c>
      <c r="AI21" s="69" t="s">
        <v>50</v>
      </c>
    </row>
    <row r="22" spans="1:35" ht="12.75" customHeight="1">
      <c r="A22" s="86" t="s">
        <v>170</v>
      </c>
      <c r="B22" s="88" t="s">
        <v>171</v>
      </c>
      <c r="C22" s="48" t="s">
        <v>172</v>
      </c>
      <c r="D22" s="49" t="s">
        <v>173</v>
      </c>
      <c r="E22" s="49" t="s">
        <v>174</v>
      </c>
      <c r="F22" s="88" t="s">
        <v>44</v>
      </c>
      <c r="G22" s="71" t="s">
        <v>175</v>
      </c>
      <c r="H22" s="62" t="s">
        <v>176</v>
      </c>
      <c r="I22" s="63">
        <v>5419253262</v>
      </c>
      <c r="J22" s="93" t="s">
        <v>65</v>
      </c>
      <c r="K22" s="52" t="s">
        <v>48</v>
      </c>
      <c r="L22" s="77" t="s">
        <v>1368</v>
      </c>
      <c r="M22" s="73">
        <v>216.1479031694924</v>
      </c>
      <c r="N22" s="64" t="s">
        <v>1368</v>
      </c>
      <c r="O22" s="97">
        <v>22</v>
      </c>
      <c r="P22" s="52" t="s">
        <v>48</v>
      </c>
      <c r="Q22" s="65"/>
      <c r="R22" s="64"/>
      <c r="S22" s="81" t="s">
        <v>48</v>
      </c>
      <c r="T22" s="101">
        <v>4886.532953706688</v>
      </c>
      <c r="U22" s="67"/>
      <c r="V22" s="67"/>
      <c r="W22" s="85"/>
      <c r="X22" s="48">
        <f t="shared" si="0"/>
        <v>1</v>
      </c>
      <c r="Y22" s="49">
        <f t="shared" si="1"/>
        <v>1</v>
      </c>
      <c r="Z22" s="49">
        <f t="shared" si="2"/>
        <v>0</v>
      </c>
      <c r="AA22" s="49">
        <f t="shared" si="3"/>
        <v>0</v>
      </c>
      <c r="AB22" s="50" t="str">
        <f t="shared" si="4"/>
        <v>SRSA</v>
      </c>
      <c r="AC22" s="48">
        <f t="shared" si="5"/>
        <v>1</v>
      </c>
      <c r="AD22" s="49">
        <f t="shared" si="6"/>
        <v>1</v>
      </c>
      <c r="AE22" s="49" t="str">
        <f t="shared" si="7"/>
        <v>Initial</v>
      </c>
      <c r="AF22" s="50" t="str">
        <f t="shared" si="8"/>
        <v>-</v>
      </c>
      <c r="AG22" s="48" t="str">
        <f t="shared" si="9"/>
        <v>SRSA</v>
      </c>
      <c r="AH22" s="68" t="s">
        <v>49</v>
      </c>
      <c r="AI22" s="69" t="s">
        <v>81</v>
      </c>
    </row>
    <row r="23" spans="1:35" ht="12.75" customHeight="1">
      <c r="A23" s="86" t="s">
        <v>177</v>
      </c>
      <c r="B23" s="88" t="s">
        <v>178</v>
      </c>
      <c r="C23" s="48" t="s">
        <v>179</v>
      </c>
      <c r="D23" s="49" t="s">
        <v>180</v>
      </c>
      <c r="E23" s="49" t="s">
        <v>181</v>
      </c>
      <c r="F23" s="88" t="s">
        <v>44</v>
      </c>
      <c r="G23" s="71" t="s">
        <v>182</v>
      </c>
      <c r="H23" s="62" t="s">
        <v>183</v>
      </c>
      <c r="I23" s="63">
        <v>5415956203</v>
      </c>
      <c r="J23" s="93" t="s">
        <v>47</v>
      </c>
      <c r="K23" s="52" t="s">
        <v>48</v>
      </c>
      <c r="L23" s="77" t="s">
        <v>1368</v>
      </c>
      <c r="M23" s="73">
        <v>29.670042464986004</v>
      </c>
      <c r="N23" s="64" t="s">
        <v>1368</v>
      </c>
      <c r="O23" s="97">
        <v>19.2308</v>
      </c>
      <c r="P23" s="52" t="s">
        <v>73</v>
      </c>
      <c r="Q23" s="65"/>
      <c r="R23" s="64"/>
      <c r="S23" s="81" t="s">
        <v>48</v>
      </c>
      <c r="T23" s="101">
        <v>1176.447759491627</v>
      </c>
      <c r="U23" s="67"/>
      <c r="V23" s="67"/>
      <c r="W23" s="85"/>
      <c r="X23" s="48">
        <f t="shared" si="0"/>
        <v>1</v>
      </c>
      <c r="Y23" s="49">
        <f t="shared" si="1"/>
        <v>1</v>
      </c>
      <c r="Z23" s="49">
        <f t="shared" si="2"/>
        <v>0</v>
      </c>
      <c r="AA23" s="49">
        <f t="shared" si="3"/>
        <v>0</v>
      </c>
      <c r="AB23" s="50" t="str">
        <f t="shared" si="4"/>
        <v>SRSA</v>
      </c>
      <c r="AC23" s="48">
        <f t="shared" si="5"/>
        <v>1</v>
      </c>
      <c r="AD23" s="49">
        <f t="shared" si="6"/>
        <v>0</v>
      </c>
      <c r="AE23" s="49">
        <f t="shared" si="7"/>
        <v>0</v>
      </c>
      <c r="AF23" s="50" t="str">
        <f t="shared" si="8"/>
        <v>-</v>
      </c>
      <c r="AG23" s="48">
        <f t="shared" si="9"/>
        <v>0</v>
      </c>
      <c r="AH23" s="68" t="s">
        <v>49</v>
      </c>
      <c r="AI23" s="69" t="s">
        <v>50</v>
      </c>
    </row>
    <row r="24" spans="1:35" ht="12.75" customHeight="1">
      <c r="A24" s="86" t="s">
        <v>184</v>
      </c>
      <c r="B24" s="88" t="s">
        <v>185</v>
      </c>
      <c r="C24" s="48" t="s">
        <v>186</v>
      </c>
      <c r="D24" s="49" t="s">
        <v>187</v>
      </c>
      <c r="E24" s="49" t="s">
        <v>188</v>
      </c>
      <c r="F24" s="88" t="s">
        <v>44</v>
      </c>
      <c r="G24" s="71" t="s">
        <v>189</v>
      </c>
      <c r="H24" s="62" t="s">
        <v>190</v>
      </c>
      <c r="I24" s="63">
        <v>5414697443</v>
      </c>
      <c r="J24" s="93" t="s">
        <v>139</v>
      </c>
      <c r="K24" s="52" t="s">
        <v>73</v>
      </c>
      <c r="L24" s="77" t="s">
        <v>1368</v>
      </c>
      <c r="M24" s="73">
        <v>1428.5014031001374</v>
      </c>
      <c r="N24" s="64" t="s">
        <v>1368</v>
      </c>
      <c r="O24" s="97">
        <v>20.0119</v>
      </c>
      <c r="P24" s="52" t="s">
        <v>48</v>
      </c>
      <c r="Q24" s="65"/>
      <c r="R24" s="64"/>
      <c r="S24" s="81" t="s">
        <v>48</v>
      </c>
      <c r="T24" s="101">
        <v>72529.27250401393</v>
      </c>
      <c r="U24" s="67"/>
      <c r="V24" s="67"/>
      <c r="W24" s="85"/>
      <c r="X24" s="48">
        <f t="shared" si="0"/>
        <v>0</v>
      </c>
      <c r="Y24" s="49">
        <f t="shared" si="1"/>
        <v>0</v>
      </c>
      <c r="Z24" s="49">
        <f t="shared" si="2"/>
        <v>0</v>
      </c>
      <c r="AA24" s="49">
        <f t="shared" si="3"/>
        <v>0</v>
      </c>
      <c r="AB24" s="50" t="str">
        <f t="shared" si="4"/>
        <v>-</v>
      </c>
      <c r="AC24" s="48">
        <f t="shared" si="5"/>
        <v>1</v>
      </c>
      <c r="AD24" s="49">
        <f t="shared" si="6"/>
        <v>1</v>
      </c>
      <c r="AE24" s="49" t="str">
        <f t="shared" si="7"/>
        <v>Initial</v>
      </c>
      <c r="AF24" s="50" t="str">
        <f t="shared" si="8"/>
        <v>RLIS</v>
      </c>
      <c r="AG24" s="48">
        <f t="shared" si="9"/>
        <v>0</v>
      </c>
      <c r="AH24" s="68" t="s">
        <v>49</v>
      </c>
      <c r="AI24" s="69" t="s">
        <v>50</v>
      </c>
    </row>
    <row r="25" spans="1:35" ht="12.75" customHeight="1">
      <c r="A25" s="86" t="s">
        <v>191</v>
      </c>
      <c r="B25" s="88" t="s">
        <v>192</v>
      </c>
      <c r="C25" s="48" t="s">
        <v>193</v>
      </c>
      <c r="D25" s="49" t="s">
        <v>194</v>
      </c>
      <c r="E25" s="49" t="s">
        <v>195</v>
      </c>
      <c r="F25" s="88" t="s">
        <v>44</v>
      </c>
      <c r="G25" s="71" t="s">
        <v>196</v>
      </c>
      <c r="H25" s="62" t="s">
        <v>95</v>
      </c>
      <c r="I25" s="63">
        <v>5414463466</v>
      </c>
      <c r="J25" s="93" t="s">
        <v>47</v>
      </c>
      <c r="K25" s="52" t="s">
        <v>48</v>
      </c>
      <c r="L25" s="77" t="s">
        <v>1368</v>
      </c>
      <c r="M25" s="73">
        <v>31.72210809488872</v>
      </c>
      <c r="N25" s="64" t="s">
        <v>1369</v>
      </c>
      <c r="O25" s="97">
        <v>20.5128</v>
      </c>
      <c r="P25" s="52" t="s">
        <v>48</v>
      </c>
      <c r="Q25" s="65"/>
      <c r="R25" s="64"/>
      <c r="S25" s="81" t="s">
        <v>48</v>
      </c>
      <c r="T25" s="101">
        <v>1852.9462642433205</v>
      </c>
      <c r="U25" s="67"/>
      <c r="V25" s="67"/>
      <c r="W25" s="85"/>
      <c r="X25" s="48">
        <f t="shared" si="0"/>
        <v>1</v>
      </c>
      <c r="Y25" s="49">
        <f t="shared" si="1"/>
        <v>1</v>
      </c>
      <c r="Z25" s="49">
        <f t="shared" si="2"/>
        <v>0</v>
      </c>
      <c r="AA25" s="49">
        <f t="shared" si="3"/>
        <v>0</v>
      </c>
      <c r="AB25" s="50" t="str">
        <f t="shared" si="4"/>
        <v>SRSA</v>
      </c>
      <c r="AC25" s="48">
        <f t="shared" si="5"/>
        <v>1</v>
      </c>
      <c r="AD25" s="49">
        <f t="shared" si="6"/>
        <v>1</v>
      </c>
      <c r="AE25" s="49" t="str">
        <f t="shared" si="7"/>
        <v>Initial</v>
      </c>
      <c r="AF25" s="50" t="str">
        <f t="shared" si="8"/>
        <v>-</v>
      </c>
      <c r="AG25" s="48" t="str">
        <f t="shared" si="9"/>
        <v>SRSA</v>
      </c>
      <c r="AH25" s="68" t="s">
        <v>49</v>
      </c>
      <c r="AI25" s="69" t="s">
        <v>81</v>
      </c>
    </row>
    <row r="26" spans="1:35" ht="12.75" customHeight="1">
      <c r="A26" s="86" t="s">
        <v>197</v>
      </c>
      <c r="B26" s="88" t="s">
        <v>198</v>
      </c>
      <c r="C26" s="48" t="s">
        <v>199</v>
      </c>
      <c r="D26" s="49" t="s">
        <v>200</v>
      </c>
      <c r="E26" s="49" t="s">
        <v>201</v>
      </c>
      <c r="F26" s="88" t="s">
        <v>44</v>
      </c>
      <c r="G26" s="71" t="s">
        <v>202</v>
      </c>
      <c r="H26" s="62" t="s">
        <v>203</v>
      </c>
      <c r="I26" s="63">
        <v>5418653563</v>
      </c>
      <c r="J26" s="93" t="s">
        <v>65</v>
      </c>
      <c r="K26" s="52" t="s">
        <v>48</v>
      </c>
      <c r="L26" s="77" t="s">
        <v>1368</v>
      </c>
      <c r="M26" s="73">
        <v>138.27527493729508</v>
      </c>
      <c r="N26" s="64" t="s">
        <v>1368</v>
      </c>
      <c r="O26" s="97">
        <v>24.8649</v>
      </c>
      <c r="P26" s="52" t="s">
        <v>48</v>
      </c>
      <c r="Q26" s="65"/>
      <c r="R26" s="64"/>
      <c r="S26" s="81" t="s">
        <v>48</v>
      </c>
      <c r="T26" s="101">
        <v>8464.27650070709</v>
      </c>
      <c r="U26" s="67"/>
      <c r="V26" s="67"/>
      <c r="W26" s="85"/>
      <c r="X26" s="48">
        <f t="shared" si="0"/>
        <v>1</v>
      </c>
      <c r="Y26" s="49">
        <f t="shared" si="1"/>
        <v>1</v>
      </c>
      <c r="Z26" s="49">
        <f t="shared" si="2"/>
        <v>0</v>
      </c>
      <c r="AA26" s="49">
        <f t="shared" si="3"/>
        <v>0</v>
      </c>
      <c r="AB26" s="50" t="str">
        <f t="shared" si="4"/>
        <v>SRSA</v>
      </c>
      <c r="AC26" s="48">
        <f t="shared" si="5"/>
        <v>1</v>
      </c>
      <c r="AD26" s="49">
        <f t="shared" si="6"/>
        <v>1</v>
      </c>
      <c r="AE26" s="49" t="str">
        <f t="shared" si="7"/>
        <v>Initial</v>
      </c>
      <c r="AF26" s="50" t="str">
        <f t="shared" si="8"/>
        <v>-</v>
      </c>
      <c r="AG26" s="48" t="str">
        <f t="shared" si="9"/>
        <v>SRSA</v>
      </c>
      <c r="AH26" s="68" t="s">
        <v>49</v>
      </c>
      <c r="AI26" s="69" t="s">
        <v>81</v>
      </c>
    </row>
    <row r="27" spans="1:35" ht="12.75" customHeight="1">
      <c r="A27" s="86" t="s">
        <v>204</v>
      </c>
      <c r="B27" s="88" t="s">
        <v>205</v>
      </c>
      <c r="C27" s="48" t="s">
        <v>206</v>
      </c>
      <c r="D27" s="49" t="s">
        <v>207</v>
      </c>
      <c r="E27" s="49" t="s">
        <v>208</v>
      </c>
      <c r="F27" s="88" t="s">
        <v>44</v>
      </c>
      <c r="G27" s="71" t="s">
        <v>209</v>
      </c>
      <c r="H27" s="62" t="s">
        <v>210</v>
      </c>
      <c r="I27" s="63">
        <v>5414452131</v>
      </c>
      <c r="J27" s="93" t="s">
        <v>47</v>
      </c>
      <c r="K27" s="52" t="s">
        <v>48</v>
      </c>
      <c r="L27" s="77" t="s">
        <v>1368</v>
      </c>
      <c r="M27" s="73">
        <v>196.5279259443913</v>
      </c>
      <c r="N27" s="64" t="s">
        <v>1368</v>
      </c>
      <c r="O27" s="97">
        <v>34.6405</v>
      </c>
      <c r="P27" s="52" t="s">
        <v>48</v>
      </c>
      <c r="Q27" s="65"/>
      <c r="R27" s="64"/>
      <c r="S27" s="81" t="s">
        <v>48</v>
      </c>
      <c r="T27" s="101">
        <v>6989.455522597501</v>
      </c>
      <c r="U27" s="67"/>
      <c r="V27" s="67"/>
      <c r="W27" s="85"/>
      <c r="X27" s="48">
        <f t="shared" si="0"/>
        <v>1</v>
      </c>
      <c r="Y27" s="49">
        <f t="shared" si="1"/>
        <v>1</v>
      </c>
      <c r="Z27" s="49">
        <f t="shared" si="2"/>
        <v>0</v>
      </c>
      <c r="AA27" s="49">
        <f t="shared" si="3"/>
        <v>0</v>
      </c>
      <c r="AB27" s="50" t="str">
        <f t="shared" si="4"/>
        <v>SRSA</v>
      </c>
      <c r="AC27" s="48">
        <f t="shared" si="5"/>
        <v>1</v>
      </c>
      <c r="AD27" s="49">
        <f t="shared" si="6"/>
        <v>1</v>
      </c>
      <c r="AE27" s="49" t="str">
        <f t="shared" si="7"/>
        <v>Initial</v>
      </c>
      <c r="AF27" s="50" t="str">
        <f t="shared" si="8"/>
        <v>-</v>
      </c>
      <c r="AG27" s="48" t="str">
        <f t="shared" si="9"/>
        <v>SRSA</v>
      </c>
      <c r="AH27" s="68" t="s">
        <v>49</v>
      </c>
      <c r="AI27" s="69" t="s">
        <v>81</v>
      </c>
    </row>
    <row r="28" spans="1:35" ht="12.75" customHeight="1">
      <c r="A28" s="86" t="s">
        <v>211</v>
      </c>
      <c r="B28" s="88" t="s">
        <v>212</v>
      </c>
      <c r="C28" s="48" t="s">
        <v>213</v>
      </c>
      <c r="D28" s="49" t="s">
        <v>214</v>
      </c>
      <c r="E28" s="49" t="s">
        <v>215</v>
      </c>
      <c r="F28" s="88" t="s">
        <v>44</v>
      </c>
      <c r="G28" s="71" t="s">
        <v>216</v>
      </c>
      <c r="H28" s="62" t="s">
        <v>217</v>
      </c>
      <c r="I28" s="63">
        <v>5032667861</v>
      </c>
      <c r="J28" s="93" t="s">
        <v>218</v>
      </c>
      <c r="K28" s="52" t="s">
        <v>73</v>
      </c>
      <c r="L28" s="77" t="s">
        <v>1368</v>
      </c>
      <c r="M28" s="73">
        <v>4388.123335999064</v>
      </c>
      <c r="N28" s="64" t="s">
        <v>1368</v>
      </c>
      <c r="O28" s="97">
        <v>16.1738</v>
      </c>
      <c r="P28" s="52" t="s">
        <v>73</v>
      </c>
      <c r="Q28" s="65"/>
      <c r="R28" s="64"/>
      <c r="S28" s="81" t="s">
        <v>73</v>
      </c>
      <c r="T28" s="101">
        <v>121501.66682605457</v>
      </c>
      <c r="U28" s="67"/>
      <c r="V28" s="67"/>
      <c r="W28" s="85"/>
      <c r="X28" s="48">
        <f t="shared" si="0"/>
        <v>0</v>
      </c>
      <c r="Y28" s="49">
        <f t="shared" si="1"/>
        <v>0</v>
      </c>
      <c r="Z28" s="49">
        <f t="shared" si="2"/>
        <v>0</v>
      </c>
      <c r="AA28" s="49">
        <f t="shared" si="3"/>
        <v>0</v>
      </c>
      <c r="AB28" s="50" t="str">
        <f t="shared" si="4"/>
        <v>-</v>
      </c>
      <c r="AC28" s="48">
        <f t="shared" si="5"/>
        <v>0</v>
      </c>
      <c r="AD28" s="49">
        <f t="shared" si="6"/>
        <v>0</v>
      </c>
      <c r="AE28" s="49">
        <f t="shared" si="7"/>
        <v>0</v>
      </c>
      <c r="AF28" s="50" t="str">
        <f t="shared" si="8"/>
        <v>-</v>
      </c>
      <c r="AG28" s="48">
        <f t="shared" si="9"/>
        <v>0</v>
      </c>
      <c r="AH28" s="68" t="s">
        <v>49</v>
      </c>
      <c r="AI28" s="69" t="s">
        <v>50</v>
      </c>
    </row>
    <row r="29" spans="1:35" ht="12.75" customHeight="1">
      <c r="A29" s="86" t="s">
        <v>219</v>
      </c>
      <c r="B29" s="88" t="s">
        <v>220</v>
      </c>
      <c r="C29" s="48" t="s">
        <v>221</v>
      </c>
      <c r="D29" s="49" t="s">
        <v>222</v>
      </c>
      <c r="E29" s="49" t="s">
        <v>223</v>
      </c>
      <c r="F29" s="88" t="s">
        <v>44</v>
      </c>
      <c r="G29" s="71" t="s">
        <v>224</v>
      </c>
      <c r="H29" s="62" t="s">
        <v>225</v>
      </c>
      <c r="I29" s="63">
        <v>5037498010</v>
      </c>
      <c r="J29" s="93" t="s">
        <v>226</v>
      </c>
      <c r="K29" s="52" t="s">
        <v>73</v>
      </c>
      <c r="L29" s="77" t="s">
        <v>1368</v>
      </c>
      <c r="M29" s="73">
        <v>2070.396722270616</v>
      </c>
      <c r="N29" s="64" t="s">
        <v>1368</v>
      </c>
      <c r="O29" s="97">
        <v>12.1904</v>
      </c>
      <c r="P29" s="52" t="s">
        <v>73</v>
      </c>
      <c r="Q29" s="65"/>
      <c r="R29" s="64"/>
      <c r="S29" s="81" t="s">
        <v>73</v>
      </c>
      <c r="T29" s="101">
        <v>83535.86265081953</v>
      </c>
      <c r="U29" s="67"/>
      <c r="V29" s="67"/>
      <c r="W29" s="85"/>
      <c r="X29" s="48">
        <f t="shared" si="0"/>
        <v>0</v>
      </c>
      <c r="Y29" s="49">
        <f t="shared" si="1"/>
        <v>0</v>
      </c>
      <c r="Z29" s="49">
        <f t="shared" si="2"/>
        <v>0</v>
      </c>
      <c r="AA29" s="49">
        <f t="shared" si="3"/>
        <v>0</v>
      </c>
      <c r="AB29" s="50" t="str">
        <f t="shared" si="4"/>
        <v>-</v>
      </c>
      <c r="AC29" s="48">
        <f t="shared" si="5"/>
        <v>0</v>
      </c>
      <c r="AD29" s="49">
        <f t="shared" si="6"/>
        <v>0</v>
      </c>
      <c r="AE29" s="49">
        <f t="shared" si="7"/>
        <v>0</v>
      </c>
      <c r="AF29" s="50" t="str">
        <f t="shared" si="8"/>
        <v>-</v>
      </c>
      <c r="AG29" s="48">
        <f t="shared" si="9"/>
        <v>0</v>
      </c>
      <c r="AH29" s="68" t="s">
        <v>49</v>
      </c>
      <c r="AI29" s="69" t="s">
        <v>50</v>
      </c>
    </row>
    <row r="30" spans="1:35" ht="12.75" customHeight="1">
      <c r="A30" s="86" t="s">
        <v>227</v>
      </c>
      <c r="B30" s="88" t="s">
        <v>228</v>
      </c>
      <c r="C30" s="48" t="s">
        <v>229</v>
      </c>
      <c r="D30" s="49" t="s">
        <v>230</v>
      </c>
      <c r="E30" s="49" t="s">
        <v>231</v>
      </c>
      <c r="F30" s="88" t="s">
        <v>44</v>
      </c>
      <c r="G30" s="71" t="s">
        <v>232</v>
      </c>
      <c r="H30" s="62" t="s">
        <v>233</v>
      </c>
      <c r="I30" s="63">
        <v>5037607990</v>
      </c>
      <c r="J30" s="93" t="s">
        <v>234</v>
      </c>
      <c r="K30" s="52" t="s">
        <v>73</v>
      </c>
      <c r="L30" s="77" t="s">
        <v>1368</v>
      </c>
      <c r="M30" s="73">
        <v>5821.968504973386</v>
      </c>
      <c r="N30" s="64" t="s">
        <v>1368</v>
      </c>
      <c r="O30" s="97">
        <v>24.4313</v>
      </c>
      <c r="P30" s="52" t="s">
        <v>48</v>
      </c>
      <c r="Q30" s="65"/>
      <c r="R30" s="64"/>
      <c r="S30" s="81" t="s">
        <v>73</v>
      </c>
      <c r="T30" s="101">
        <v>179386.5509300988</v>
      </c>
      <c r="U30" s="67"/>
      <c r="V30" s="67"/>
      <c r="W30" s="85"/>
      <c r="X30" s="48">
        <f t="shared" si="0"/>
        <v>0</v>
      </c>
      <c r="Y30" s="49">
        <f t="shared" si="1"/>
        <v>0</v>
      </c>
      <c r="Z30" s="49">
        <f t="shared" si="2"/>
        <v>0</v>
      </c>
      <c r="AA30" s="49">
        <f t="shared" si="3"/>
        <v>0</v>
      </c>
      <c r="AB30" s="50" t="str">
        <f t="shared" si="4"/>
        <v>-</v>
      </c>
      <c r="AC30" s="48">
        <f t="shared" si="5"/>
        <v>0</v>
      </c>
      <c r="AD30" s="49">
        <f t="shared" si="6"/>
        <v>1</v>
      </c>
      <c r="AE30" s="49">
        <f t="shared" si="7"/>
        <v>0</v>
      </c>
      <c r="AF30" s="50" t="str">
        <f t="shared" si="8"/>
        <v>-</v>
      </c>
      <c r="AG30" s="48">
        <f t="shared" si="9"/>
        <v>0</v>
      </c>
      <c r="AH30" s="68" t="s">
        <v>49</v>
      </c>
      <c r="AI30" s="69" t="s">
        <v>50</v>
      </c>
    </row>
    <row r="31" spans="1:35" ht="12.75" customHeight="1">
      <c r="A31" s="86" t="s">
        <v>235</v>
      </c>
      <c r="B31" s="88" t="s">
        <v>236</v>
      </c>
      <c r="C31" s="48" t="s">
        <v>237</v>
      </c>
      <c r="D31" s="49" t="s">
        <v>238</v>
      </c>
      <c r="E31" s="49" t="s">
        <v>239</v>
      </c>
      <c r="F31" s="88" t="s">
        <v>44</v>
      </c>
      <c r="G31" s="71" t="s">
        <v>240</v>
      </c>
      <c r="H31" s="62" t="s">
        <v>241</v>
      </c>
      <c r="I31" s="63">
        <v>5412472003</v>
      </c>
      <c r="J31" s="93" t="s">
        <v>47</v>
      </c>
      <c r="K31" s="52" t="s">
        <v>48</v>
      </c>
      <c r="L31" s="77" t="s">
        <v>1368</v>
      </c>
      <c r="M31" s="73">
        <v>443.21033244342004</v>
      </c>
      <c r="N31" s="64" t="s">
        <v>1368</v>
      </c>
      <c r="O31" s="97">
        <v>15.8845</v>
      </c>
      <c r="P31" s="52" t="s">
        <v>73</v>
      </c>
      <c r="Q31" s="65"/>
      <c r="R31" s="64"/>
      <c r="S31" s="81" t="s">
        <v>48</v>
      </c>
      <c r="T31" s="101">
        <v>27006.379867887852</v>
      </c>
      <c r="U31" s="67"/>
      <c r="V31" s="67"/>
      <c r="W31" s="85"/>
      <c r="X31" s="48">
        <f t="shared" si="0"/>
        <v>1</v>
      </c>
      <c r="Y31" s="49">
        <f t="shared" si="1"/>
        <v>1</v>
      </c>
      <c r="Z31" s="49">
        <f t="shared" si="2"/>
        <v>0</v>
      </c>
      <c r="AA31" s="49">
        <f t="shared" si="3"/>
        <v>0</v>
      </c>
      <c r="AB31" s="50" t="str">
        <f t="shared" si="4"/>
        <v>SRSA</v>
      </c>
      <c r="AC31" s="48">
        <f t="shared" si="5"/>
        <v>1</v>
      </c>
      <c r="AD31" s="49">
        <f t="shared" si="6"/>
        <v>0</v>
      </c>
      <c r="AE31" s="49">
        <f t="shared" si="7"/>
        <v>0</v>
      </c>
      <c r="AF31" s="50" t="str">
        <f t="shared" si="8"/>
        <v>-</v>
      </c>
      <c r="AG31" s="48">
        <f t="shared" si="9"/>
        <v>0</v>
      </c>
      <c r="AH31" s="68" t="s">
        <v>49</v>
      </c>
      <c r="AI31" s="69" t="s">
        <v>50</v>
      </c>
    </row>
    <row r="32" spans="1:35" ht="12.75" customHeight="1">
      <c r="A32" s="86" t="s">
        <v>242</v>
      </c>
      <c r="B32" s="88" t="s">
        <v>243</v>
      </c>
      <c r="C32" s="48" t="s">
        <v>244</v>
      </c>
      <c r="D32" s="49" t="s">
        <v>245</v>
      </c>
      <c r="E32" s="49" t="s">
        <v>246</v>
      </c>
      <c r="F32" s="88" t="s">
        <v>44</v>
      </c>
      <c r="G32" s="71" t="s">
        <v>247</v>
      </c>
      <c r="H32" s="62" t="s">
        <v>248</v>
      </c>
      <c r="I32" s="63">
        <v>5413692813</v>
      </c>
      <c r="J32" s="93" t="s">
        <v>65</v>
      </c>
      <c r="K32" s="52" t="s">
        <v>48</v>
      </c>
      <c r="L32" s="77" t="s">
        <v>1368</v>
      </c>
      <c r="M32" s="73">
        <v>596.6279002926232</v>
      </c>
      <c r="N32" s="64" t="s">
        <v>1368</v>
      </c>
      <c r="O32" s="97">
        <v>16.9307</v>
      </c>
      <c r="P32" s="52" t="s">
        <v>73</v>
      </c>
      <c r="Q32" s="65"/>
      <c r="R32" s="64"/>
      <c r="S32" s="81" t="s">
        <v>48</v>
      </c>
      <c r="T32" s="101">
        <v>32698.43557912166</v>
      </c>
      <c r="U32" s="67"/>
      <c r="V32" s="67"/>
      <c r="W32" s="85"/>
      <c r="X32" s="48">
        <f t="shared" si="0"/>
        <v>1</v>
      </c>
      <c r="Y32" s="49">
        <f t="shared" si="1"/>
        <v>1</v>
      </c>
      <c r="Z32" s="49">
        <f t="shared" si="2"/>
        <v>0</v>
      </c>
      <c r="AA32" s="49">
        <f t="shared" si="3"/>
        <v>0</v>
      </c>
      <c r="AB32" s="50" t="str">
        <f t="shared" si="4"/>
        <v>SRSA</v>
      </c>
      <c r="AC32" s="48">
        <f t="shared" si="5"/>
        <v>1</v>
      </c>
      <c r="AD32" s="49">
        <f t="shared" si="6"/>
        <v>0</v>
      </c>
      <c r="AE32" s="49">
        <f t="shared" si="7"/>
        <v>0</v>
      </c>
      <c r="AF32" s="50" t="str">
        <f t="shared" si="8"/>
        <v>-</v>
      </c>
      <c r="AG32" s="48">
        <f t="shared" si="9"/>
        <v>0</v>
      </c>
      <c r="AH32" s="68" t="s">
        <v>49</v>
      </c>
      <c r="AI32" s="69" t="s">
        <v>50</v>
      </c>
    </row>
    <row r="33" spans="1:35" ht="12.75" customHeight="1">
      <c r="A33" s="86" t="s">
        <v>249</v>
      </c>
      <c r="B33" s="88" t="s">
        <v>250</v>
      </c>
      <c r="C33" s="48" t="s">
        <v>251</v>
      </c>
      <c r="D33" s="49" t="s">
        <v>252</v>
      </c>
      <c r="E33" s="49" t="s">
        <v>253</v>
      </c>
      <c r="F33" s="88" t="s">
        <v>44</v>
      </c>
      <c r="G33" s="71" t="s">
        <v>254</v>
      </c>
      <c r="H33" s="62" t="s">
        <v>255</v>
      </c>
      <c r="I33" s="63">
        <v>5414946200</v>
      </c>
      <c r="J33" s="93" t="s">
        <v>226</v>
      </c>
      <c r="K33" s="52" t="s">
        <v>73</v>
      </c>
      <c r="L33" s="77" t="s">
        <v>1368</v>
      </c>
      <c r="M33" s="73">
        <v>4249.416127980081</v>
      </c>
      <c r="N33" s="64" t="s">
        <v>1368</v>
      </c>
      <c r="O33" s="97">
        <v>17.2772</v>
      </c>
      <c r="P33" s="52" t="s">
        <v>73</v>
      </c>
      <c r="Q33" s="65"/>
      <c r="R33" s="64"/>
      <c r="S33" s="81" t="s">
        <v>73</v>
      </c>
      <c r="T33" s="101">
        <v>115524.24149482806</v>
      </c>
      <c r="U33" s="67"/>
      <c r="V33" s="67"/>
      <c r="W33" s="85"/>
      <c r="X33" s="48">
        <f t="shared" si="0"/>
        <v>0</v>
      </c>
      <c r="Y33" s="49">
        <f t="shared" si="1"/>
        <v>0</v>
      </c>
      <c r="Z33" s="49">
        <f t="shared" si="2"/>
        <v>0</v>
      </c>
      <c r="AA33" s="49">
        <f t="shared" si="3"/>
        <v>0</v>
      </c>
      <c r="AB33" s="50" t="str">
        <f t="shared" si="4"/>
        <v>-</v>
      </c>
      <c r="AC33" s="48">
        <f t="shared" si="5"/>
        <v>0</v>
      </c>
      <c r="AD33" s="49">
        <f t="shared" si="6"/>
        <v>0</v>
      </c>
      <c r="AE33" s="49">
        <f t="shared" si="7"/>
        <v>0</v>
      </c>
      <c r="AF33" s="50" t="str">
        <f t="shared" si="8"/>
        <v>-</v>
      </c>
      <c r="AG33" s="48">
        <f t="shared" si="9"/>
        <v>0</v>
      </c>
      <c r="AH33" s="68" t="s">
        <v>49</v>
      </c>
      <c r="AI33" s="69" t="s">
        <v>50</v>
      </c>
    </row>
    <row r="34" spans="1:35" ht="12.75" customHeight="1">
      <c r="A34" s="86" t="s">
        <v>256</v>
      </c>
      <c r="B34" s="88" t="s">
        <v>257</v>
      </c>
      <c r="C34" s="48" t="s">
        <v>258</v>
      </c>
      <c r="D34" s="49" t="s">
        <v>259</v>
      </c>
      <c r="E34" s="49" t="s">
        <v>260</v>
      </c>
      <c r="F34" s="88" t="s">
        <v>44</v>
      </c>
      <c r="G34" s="71" t="s">
        <v>261</v>
      </c>
      <c r="H34" s="62" t="s">
        <v>262</v>
      </c>
      <c r="I34" s="63">
        <v>5038380030</v>
      </c>
      <c r="J34" s="93" t="s">
        <v>226</v>
      </c>
      <c r="K34" s="52" t="s">
        <v>73</v>
      </c>
      <c r="L34" s="77" t="s">
        <v>1368</v>
      </c>
      <c r="M34" s="73">
        <v>2951.198676177665</v>
      </c>
      <c r="N34" s="64" t="s">
        <v>1368</v>
      </c>
      <c r="O34" s="97">
        <v>18.7118</v>
      </c>
      <c r="P34" s="52" t="s">
        <v>73</v>
      </c>
      <c r="Q34" s="65"/>
      <c r="R34" s="64"/>
      <c r="S34" s="81" t="s">
        <v>73</v>
      </c>
      <c r="T34" s="101">
        <v>118800.7666363234</v>
      </c>
      <c r="U34" s="67"/>
      <c r="V34" s="67"/>
      <c r="W34" s="85"/>
      <c r="X34" s="48">
        <f t="shared" si="0"/>
        <v>0</v>
      </c>
      <c r="Y34" s="49">
        <f t="shared" si="1"/>
        <v>0</v>
      </c>
      <c r="Z34" s="49">
        <f t="shared" si="2"/>
        <v>0</v>
      </c>
      <c r="AA34" s="49">
        <f t="shared" si="3"/>
        <v>0</v>
      </c>
      <c r="AB34" s="50" t="str">
        <f t="shared" si="4"/>
        <v>-</v>
      </c>
      <c r="AC34" s="48">
        <f t="shared" si="5"/>
        <v>0</v>
      </c>
      <c r="AD34" s="49">
        <f t="shared" si="6"/>
        <v>0</v>
      </c>
      <c r="AE34" s="49">
        <f t="shared" si="7"/>
        <v>0</v>
      </c>
      <c r="AF34" s="50" t="str">
        <f t="shared" si="8"/>
        <v>-</v>
      </c>
      <c r="AG34" s="48">
        <f t="shared" si="9"/>
        <v>0</v>
      </c>
      <c r="AH34" s="68" t="s">
        <v>49</v>
      </c>
      <c r="AI34" s="69" t="s">
        <v>50</v>
      </c>
    </row>
    <row r="35" spans="1:35" ht="12.75" customHeight="1">
      <c r="A35" s="86" t="s">
        <v>264</v>
      </c>
      <c r="B35" s="88" t="s">
        <v>265</v>
      </c>
      <c r="C35" s="48" t="s">
        <v>266</v>
      </c>
      <c r="D35" s="49" t="s">
        <v>267</v>
      </c>
      <c r="E35" s="49" t="s">
        <v>268</v>
      </c>
      <c r="F35" s="88" t="s">
        <v>44</v>
      </c>
      <c r="G35" s="71" t="s">
        <v>269</v>
      </c>
      <c r="H35" s="62" t="s">
        <v>270</v>
      </c>
      <c r="I35" s="63">
        <v>5037280587</v>
      </c>
      <c r="J35" s="93" t="s">
        <v>65</v>
      </c>
      <c r="K35" s="52" t="s">
        <v>48</v>
      </c>
      <c r="L35" s="77" t="s">
        <v>1368</v>
      </c>
      <c r="M35" s="73">
        <v>635.4860623856015</v>
      </c>
      <c r="N35" s="64" t="s">
        <v>1368</v>
      </c>
      <c r="O35" s="97">
        <v>17.1563</v>
      </c>
      <c r="P35" s="52" t="s">
        <v>73</v>
      </c>
      <c r="Q35" s="65"/>
      <c r="R35" s="64"/>
      <c r="S35" s="81" t="s">
        <v>48</v>
      </c>
      <c r="T35" s="101">
        <v>27037.386403749082</v>
      </c>
      <c r="U35" s="67"/>
      <c r="V35" s="67"/>
      <c r="W35" s="85"/>
      <c r="X35" s="48">
        <f t="shared" si="0"/>
        <v>1</v>
      </c>
      <c r="Y35" s="49">
        <f t="shared" si="1"/>
        <v>0</v>
      </c>
      <c r="Z35" s="49">
        <f t="shared" si="2"/>
        <v>0</v>
      </c>
      <c r="AA35" s="49">
        <f t="shared" si="3"/>
        <v>0</v>
      </c>
      <c r="AB35" s="50" t="str">
        <f t="shared" si="4"/>
        <v>-</v>
      </c>
      <c r="AC35" s="48">
        <f t="shared" si="5"/>
        <v>1</v>
      </c>
      <c r="AD35" s="49">
        <f t="shared" si="6"/>
        <v>0</v>
      </c>
      <c r="AE35" s="49">
        <f t="shared" si="7"/>
        <v>0</v>
      </c>
      <c r="AF35" s="50" t="str">
        <f t="shared" si="8"/>
        <v>-</v>
      </c>
      <c r="AG35" s="48">
        <f t="shared" si="9"/>
        <v>0</v>
      </c>
      <c r="AH35" s="68" t="s">
        <v>49</v>
      </c>
      <c r="AI35" s="69" t="s">
        <v>50</v>
      </c>
    </row>
    <row r="36" spans="1:35" ht="12.75" customHeight="1">
      <c r="A36" s="86" t="s">
        <v>271</v>
      </c>
      <c r="B36" s="88" t="s">
        <v>272</v>
      </c>
      <c r="C36" s="48" t="s">
        <v>273</v>
      </c>
      <c r="D36" s="49" t="s">
        <v>274</v>
      </c>
      <c r="E36" s="49" t="s">
        <v>275</v>
      </c>
      <c r="F36" s="88" t="s">
        <v>44</v>
      </c>
      <c r="G36" s="71" t="s">
        <v>276</v>
      </c>
      <c r="H36" s="62" t="s">
        <v>277</v>
      </c>
      <c r="I36" s="63">
        <v>5038243535</v>
      </c>
      <c r="J36" s="93" t="s">
        <v>65</v>
      </c>
      <c r="K36" s="52" t="s">
        <v>48</v>
      </c>
      <c r="L36" s="77" t="s">
        <v>1368</v>
      </c>
      <c r="M36" s="73">
        <v>591.9253068690399</v>
      </c>
      <c r="N36" s="64" t="s">
        <v>1368</v>
      </c>
      <c r="O36" s="97">
        <v>8.8742</v>
      </c>
      <c r="P36" s="52" t="s">
        <v>73</v>
      </c>
      <c r="Q36" s="65"/>
      <c r="R36" s="64"/>
      <c r="S36" s="81" t="s">
        <v>48</v>
      </c>
      <c r="T36" s="101">
        <v>26283.25138177931</v>
      </c>
      <c r="U36" s="67"/>
      <c r="V36" s="67"/>
      <c r="W36" s="85"/>
      <c r="X36" s="48">
        <f t="shared" si="0"/>
        <v>1</v>
      </c>
      <c r="Y36" s="49">
        <f t="shared" si="1"/>
        <v>1</v>
      </c>
      <c r="Z36" s="49">
        <f t="shared" si="2"/>
        <v>0</v>
      </c>
      <c r="AA36" s="49">
        <f t="shared" si="3"/>
        <v>0</v>
      </c>
      <c r="AB36" s="50" t="str">
        <f t="shared" si="4"/>
        <v>SRSA</v>
      </c>
      <c r="AC36" s="48">
        <f t="shared" si="5"/>
        <v>1</v>
      </c>
      <c r="AD36" s="49">
        <f t="shared" si="6"/>
        <v>0</v>
      </c>
      <c r="AE36" s="49">
        <f t="shared" si="7"/>
        <v>0</v>
      </c>
      <c r="AF36" s="50" t="str">
        <f t="shared" si="8"/>
        <v>-</v>
      </c>
      <c r="AG36" s="48">
        <f t="shared" si="9"/>
        <v>0</v>
      </c>
      <c r="AH36" s="68" t="s">
        <v>49</v>
      </c>
      <c r="AI36" s="69" t="s">
        <v>50</v>
      </c>
    </row>
    <row r="37" spans="1:35" ht="12.75" customHeight="1">
      <c r="A37" s="86" t="s">
        <v>280</v>
      </c>
      <c r="B37" s="88" t="s">
        <v>281</v>
      </c>
      <c r="C37" s="48" t="s">
        <v>282</v>
      </c>
      <c r="D37" s="49" t="s">
        <v>283</v>
      </c>
      <c r="E37" s="49" t="s">
        <v>284</v>
      </c>
      <c r="F37" s="88" t="s">
        <v>44</v>
      </c>
      <c r="G37" s="71" t="s">
        <v>285</v>
      </c>
      <c r="H37" s="62" t="s">
        <v>95</v>
      </c>
      <c r="I37" s="63">
        <v>5413842441</v>
      </c>
      <c r="J37" s="93" t="s">
        <v>47</v>
      </c>
      <c r="K37" s="52" t="s">
        <v>48</v>
      </c>
      <c r="L37" s="77" t="s">
        <v>1368</v>
      </c>
      <c r="M37" s="73">
        <v>119.12051948051945</v>
      </c>
      <c r="N37" s="64" t="s">
        <v>1369</v>
      </c>
      <c r="O37" s="97">
        <v>9.5588</v>
      </c>
      <c r="P37" s="52" t="s">
        <v>73</v>
      </c>
      <c r="Q37" s="65"/>
      <c r="R37" s="64"/>
      <c r="S37" s="81" t="s">
        <v>48</v>
      </c>
      <c r="T37" s="101">
        <v>7586.955951484404</v>
      </c>
      <c r="U37" s="67"/>
      <c r="V37" s="67"/>
      <c r="W37" s="85"/>
      <c r="X37" s="48">
        <f aca="true" t="shared" si="10" ref="X37:X68">IF(OR(K37="YES",TRIM(L37)="YES"),1,0)</f>
        <v>1</v>
      </c>
      <c r="Y37" s="49">
        <f aca="true" t="shared" si="11" ref="Y37:Y68">IF(OR(AND(ISNUMBER(M37),AND(M37&gt;0,M37&lt;600)),AND(ISNUMBER(M37),AND(M37&gt;0,N37="YES"))),1,0)</f>
        <v>1</v>
      </c>
      <c r="Z37" s="49">
        <f aca="true" t="shared" si="12" ref="Z37:Z68">IF(AND(OR(K37="YES",TRIM(L37)="YES"),(X37=0)),"Trouble",0)</f>
        <v>0</v>
      </c>
      <c r="AA37" s="49">
        <f aca="true" t="shared" si="13" ref="AA37:AA68">IF(AND(OR(AND(ISNUMBER(M37),AND(M37&gt;0,M37&lt;600)),AND(ISNUMBER(M37),AND(M37&gt;0,N37="YES"))),(Y37=0)),"Trouble",0)</f>
        <v>0</v>
      </c>
      <c r="AB37" s="50" t="str">
        <f aca="true" t="shared" si="14" ref="AB37:AB68">IF(AND(X37=1,Y37=1),"SRSA","-")</f>
        <v>SRSA</v>
      </c>
      <c r="AC37" s="48">
        <f aca="true" t="shared" si="15" ref="AC37:AC68">IF(S37="YES",1,0)</f>
        <v>1</v>
      </c>
      <c r="AD37" s="49">
        <f aca="true" t="shared" si="16" ref="AD37:AD68">IF(OR(AND(ISNUMBER(Q37),Q37&gt;=20),(AND(ISNUMBER(Q37)=FALSE,AND(ISNUMBER(O37),O37&gt;=20)))),1,0)</f>
        <v>0</v>
      </c>
      <c r="AE37" s="49">
        <f aca="true" t="shared" si="17" ref="AE37:AE68">IF(AND(AC37=1,AD37=1),"Initial",0)</f>
        <v>0</v>
      </c>
      <c r="AF37" s="50" t="str">
        <f aca="true" t="shared" si="18" ref="AF37:AF68">IF(AND(AND(AE37="Initial",AG37=0),AND(ISNUMBER(M37),M37&gt;0)),"RLIS","-")</f>
        <v>-</v>
      </c>
      <c r="AG37" s="48">
        <f aca="true" t="shared" si="19" ref="AG37:AG68">IF(AND(AB37="SRSA",AE37="Initial"),"SRSA",0)</f>
        <v>0</v>
      </c>
      <c r="AH37" s="68" t="s">
        <v>49</v>
      </c>
      <c r="AI37" s="69" t="s">
        <v>50</v>
      </c>
    </row>
    <row r="38" spans="1:35" ht="12.75" customHeight="1">
      <c r="A38" s="86" t="s">
        <v>286</v>
      </c>
      <c r="B38" s="88" t="s">
        <v>287</v>
      </c>
      <c r="C38" s="48" t="s">
        <v>288</v>
      </c>
      <c r="D38" s="49" t="s">
        <v>289</v>
      </c>
      <c r="E38" s="49" t="s">
        <v>290</v>
      </c>
      <c r="F38" s="88" t="s">
        <v>44</v>
      </c>
      <c r="G38" s="71" t="s">
        <v>291</v>
      </c>
      <c r="H38" s="62" t="s">
        <v>95</v>
      </c>
      <c r="I38" s="63">
        <v>5412673104</v>
      </c>
      <c r="J38" s="93" t="s">
        <v>139</v>
      </c>
      <c r="K38" s="52" t="s">
        <v>73</v>
      </c>
      <c r="L38" s="77" t="s">
        <v>1368</v>
      </c>
      <c r="M38" s="73">
        <v>2799.713684326714</v>
      </c>
      <c r="N38" s="64" t="s">
        <v>1368</v>
      </c>
      <c r="O38" s="97">
        <v>30.5108</v>
      </c>
      <c r="P38" s="52" t="s">
        <v>48</v>
      </c>
      <c r="Q38" s="65"/>
      <c r="R38" s="64"/>
      <c r="S38" s="81" t="s">
        <v>48</v>
      </c>
      <c r="T38" s="101">
        <v>219653.25751175263</v>
      </c>
      <c r="U38" s="67"/>
      <c r="V38" s="67"/>
      <c r="W38" s="85"/>
      <c r="X38" s="48">
        <f t="shared" si="10"/>
        <v>0</v>
      </c>
      <c r="Y38" s="49">
        <f t="shared" si="11"/>
        <v>0</v>
      </c>
      <c r="Z38" s="49">
        <f t="shared" si="12"/>
        <v>0</v>
      </c>
      <c r="AA38" s="49">
        <f t="shared" si="13"/>
        <v>0</v>
      </c>
      <c r="AB38" s="50" t="str">
        <f t="shared" si="14"/>
        <v>-</v>
      </c>
      <c r="AC38" s="48">
        <f t="shared" si="15"/>
        <v>1</v>
      </c>
      <c r="AD38" s="49">
        <f t="shared" si="16"/>
        <v>1</v>
      </c>
      <c r="AE38" s="49" t="str">
        <f t="shared" si="17"/>
        <v>Initial</v>
      </c>
      <c r="AF38" s="50" t="str">
        <f t="shared" si="18"/>
        <v>RLIS</v>
      </c>
      <c r="AG38" s="48">
        <f t="shared" si="19"/>
        <v>0</v>
      </c>
      <c r="AH38" s="68" t="s">
        <v>49</v>
      </c>
      <c r="AI38" s="69" t="s">
        <v>50</v>
      </c>
    </row>
    <row r="39" spans="1:35" ht="12.75" customHeight="1">
      <c r="A39" s="86" t="s">
        <v>292</v>
      </c>
      <c r="B39" s="88" t="s">
        <v>293</v>
      </c>
      <c r="C39" s="48" t="s">
        <v>294</v>
      </c>
      <c r="D39" s="49" t="s">
        <v>295</v>
      </c>
      <c r="E39" s="49" t="s">
        <v>296</v>
      </c>
      <c r="F39" s="88" t="s">
        <v>44</v>
      </c>
      <c r="G39" s="71" t="s">
        <v>297</v>
      </c>
      <c r="H39" s="62" t="s">
        <v>298</v>
      </c>
      <c r="I39" s="63">
        <v>5413962181</v>
      </c>
      <c r="J39" s="93" t="s">
        <v>139</v>
      </c>
      <c r="K39" s="52" t="s">
        <v>73</v>
      </c>
      <c r="L39" s="77" t="s">
        <v>1368</v>
      </c>
      <c r="M39" s="73">
        <v>790.9773248245558</v>
      </c>
      <c r="N39" s="64" t="s">
        <v>1368</v>
      </c>
      <c r="O39" s="97">
        <v>26.0179</v>
      </c>
      <c r="P39" s="52" t="s">
        <v>48</v>
      </c>
      <c r="Q39" s="65"/>
      <c r="R39" s="64"/>
      <c r="S39" s="81" t="s">
        <v>48</v>
      </c>
      <c r="T39" s="101">
        <v>56903.15328331281</v>
      </c>
      <c r="U39" s="67"/>
      <c r="V39" s="67"/>
      <c r="W39" s="85"/>
      <c r="X39" s="48">
        <f t="shared" si="10"/>
        <v>0</v>
      </c>
      <c r="Y39" s="49">
        <f t="shared" si="11"/>
        <v>0</v>
      </c>
      <c r="Z39" s="49">
        <f t="shared" si="12"/>
        <v>0</v>
      </c>
      <c r="AA39" s="49">
        <f t="shared" si="13"/>
        <v>0</v>
      </c>
      <c r="AB39" s="50" t="str">
        <f t="shared" si="14"/>
        <v>-</v>
      </c>
      <c r="AC39" s="48">
        <f t="shared" si="15"/>
        <v>1</v>
      </c>
      <c r="AD39" s="49">
        <f t="shared" si="16"/>
        <v>1</v>
      </c>
      <c r="AE39" s="49" t="str">
        <f t="shared" si="17"/>
        <v>Initial</v>
      </c>
      <c r="AF39" s="50" t="str">
        <f t="shared" si="18"/>
        <v>RLIS</v>
      </c>
      <c r="AG39" s="48">
        <f t="shared" si="19"/>
        <v>0</v>
      </c>
      <c r="AH39" s="68" t="s">
        <v>49</v>
      </c>
      <c r="AI39" s="69" t="s">
        <v>50</v>
      </c>
    </row>
    <row r="40" spans="1:35" ht="12.75" customHeight="1">
      <c r="A40" s="86" t="s">
        <v>299</v>
      </c>
      <c r="B40" s="88" t="s">
        <v>300</v>
      </c>
      <c r="C40" s="48" t="s">
        <v>301</v>
      </c>
      <c r="D40" s="49" t="s">
        <v>302</v>
      </c>
      <c r="E40" s="49" t="s">
        <v>303</v>
      </c>
      <c r="F40" s="88" t="s">
        <v>44</v>
      </c>
      <c r="G40" s="71" t="s">
        <v>304</v>
      </c>
      <c r="H40" s="62" t="s">
        <v>305</v>
      </c>
      <c r="I40" s="63">
        <v>5032614200</v>
      </c>
      <c r="J40" s="93" t="s">
        <v>65</v>
      </c>
      <c r="K40" s="52" t="s">
        <v>48</v>
      </c>
      <c r="L40" s="77" t="s">
        <v>1368</v>
      </c>
      <c r="M40" s="73">
        <v>1231.1054171041235</v>
      </c>
      <c r="N40" s="64" t="s">
        <v>1368</v>
      </c>
      <c r="O40" s="97">
        <v>20.1418</v>
      </c>
      <c r="P40" s="52" t="s">
        <v>48</v>
      </c>
      <c r="Q40" s="65"/>
      <c r="R40" s="64"/>
      <c r="S40" s="81" t="s">
        <v>48</v>
      </c>
      <c r="T40" s="101">
        <v>15632.757883347105</v>
      </c>
      <c r="U40" s="67"/>
      <c r="V40" s="67"/>
      <c r="W40" s="85"/>
      <c r="X40" s="48">
        <f t="shared" si="10"/>
        <v>1</v>
      </c>
      <c r="Y40" s="49">
        <f t="shared" si="11"/>
        <v>0</v>
      </c>
      <c r="Z40" s="49">
        <f t="shared" si="12"/>
        <v>0</v>
      </c>
      <c r="AA40" s="49">
        <f t="shared" si="13"/>
        <v>0</v>
      </c>
      <c r="AB40" s="50" t="str">
        <f t="shared" si="14"/>
        <v>-</v>
      </c>
      <c r="AC40" s="48">
        <f t="shared" si="15"/>
        <v>1</v>
      </c>
      <c r="AD40" s="49">
        <f t="shared" si="16"/>
        <v>1</v>
      </c>
      <c r="AE40" s="49" t="str">
        <f t="shared" si="17"/>
        <v>Initial</v>
      </c>
      <c r="AF40" s="50" t="str">
        <f t="shared" si="18"/>
        <v>RLIS</v>
      </c>
      <c r="AG40" s="48">
        <f t="shared" si="19"/>
        <v>0</v>
      </c>
      <c r="AH40" s="68" t="s">
        <v>49</v>
      </c>
      <c r="AI40" s="69" t="s">
        <v>50</v>
      </c>
    </row>
    <row r="41" spans="1:35" ht="12.75" customHeight="1">
      <c r="A41" s="86" t="s">
        <v>306</v>
      </c>
      <c r="B41" s="88" t="s">
        <v>307</v>
      </c>
      <c r="C41" s="48" t="s">
        <v>308</v>
      </c>
      <c r="D41" s="49" t="s">
        <v>309</v>
      </c>
      <c r="E41" s="49" t="s">
        <v>310</v>
      </c>
      <c r="F41" s="88" t="s">
        <v>44</v>
      </c>
      <c r="G41" s="71" t="s">
        <v>311</v>
      </c>
      <c r="H41" s="62" t="s">
        <v>312</v>
      </c>
      <c r="I41" s="63">
        <v>5417575811</v>
      </c>
      <c r="J41" s="93" t="s">
        <v>161</v>
      </c>
      <c r="K41" s="52" t="s">
        <v>73</v>
      </c>
      <c r="L41" s="77" t="s">
        <v>1368</v>
      </c>
      <c r="M41" s="73">
        <v>6090.825980564217</v>
      </c>
      <c r="N41" s="64" t="s">
        <v>1368</v>
      </c>
      <c r="O41" s="97">
        <v>13.0405</v>
      </c>
      <c r="P41" s="52" t="s">
        <v>73</v>
      </c>
      <c r="Q41" s="65"/>
      <c r="R41" s="64"/>
      <c r="S41" s="81" t="s">
        <v>73</v>
      </c>
      <c r="T41" s="101">
        <v>229630.00984327547</v>
      </c>
      <c r="U41" s="67"/>
      <c r="V41" s="67"/>
      <c r="W41" s="85"/>
      <c r="X41" s="48">
        <f t="shared" si="10"/>
        <v>0</v>
      </c>
      <c r="Y41" s="49">
        <f t="shared" si="11"/>
        <v>0</v>
      </c>
      <c r="Z41" s="49">
        <f t="shared" si="12"/>
        <v>0</v>
      </c>
      <c r="AA41" s="49">
        <f t="shared" si="13"/>
        <v>0</v>
      </c>
      <c r="AB41" s="50" t="str">
        <f t="shared" si="14"/>
        <v>-</v>
      </c>
      <c r="AC41" s="48">
        <f t="shared" si="15"/>
        <v>0</v>
      </c>
      <c r="AD41" s="49">
        <f t="shared" si="16"/>
        <v>0</v>
      </c>
      <c r="AE41" s="49">
        <f t="shared" si="17"/>
        <v>0</v>
      </c>
      <c r="AF41" s="50" t="str">
        <f t="shared" si="18"/>
        <v>-</v>
      </c>
      <c r="AG41" s="48">
        <f t="shared" si="19"/>
        <v>0</v>
      </c>
      <c r="AH41" s="68" t="s">
        <v>49</v>
      </c>
      <c r="AI41" s="69" t="s">
        <v>50</v>
      </c>
    </row>
    <row r="42" spans="1:35" ht="12.75" customHeight="1">
      <c r="A42" s="86" t="s">
        <v>313</v>
      </c>
      <c r="B42" s="88" t="s">
        <v>314</v>
      </c>
      <c r="C42" s="48" t="s">
        <v>315</v>
      </c>
      <c r="D42" s="49" t="s">
        <v>316</v>
      </c>
      <c r="E42" s="49" t="s">
        <v>317</v>
      </c>
      <c r="F42" s="88" t="s">
        <v>44</v>
      </c>
      <c r="G42" s="71" t="s">
        <v>318</v>
      </c>
      <c r="H42" s="62" t="s">
        <v>319</v>
      </c>
      <c r="I42" s="63">
        <v>5415684424</v>
      </c>
      <c r="J42" s="93" t="s">
        <v>47</v>
      </c>
      <c r="K42" s="52" t="s">
        <v>48</v>
      </c>
      <c r="L42" s="77" t="s">
        <v>1368</v>
      </c>
      <c r="M42" s="73">
        <v>247.9795162961856</v>
      </c>
      <c r="N42" s="64" t="s">
        <v>1368</v>
      </c>
      <c r="O42" s="97">
        <v>9.5563</v>
      </c>
      <c r="P42" s="52" t="s">
        <v>73</v>
      </c>
      <c r="Q42" s="65"/>
      <c r="R42" s="64"/>
      <c r="S42" s="81" t="s">
        <v>48</v>
      </c>
      <c r="T42" s="101">
        <v>6147.5217052006155</v>
      </c>
      <c r="U42" s="67"/>
      <c r="V42" s="67"/>
      <c r="W42" s="85"/>
      <c r="X42" s="48">
        <f t="shared" si="10"/>
        <v>1</v>
      </c>
      <c r="Y42" s="49">
        <f t="shared" si="11"/>
        <v>1</v>
      </c>
      <c r="Z42" s="49">
        <f t="shared" si="12"/>
        <v>0</v>
      </c>
      <c r="AA42" s="49">
        <f t="shared" si="13"/>
        <v>0</v>
      </c>
      <c r="AB42" s="50" t="str">
        <f t="shared" si="14"/>
        <v>SRSA</v>
      </c>
      <c r="AC42" s="48">
        <f t="shared" si="15"/>
        <v>1</v>
      </c>
      <c r="AD42" s="49">
        <f t="shared" si="16"/>
        <v>0</v>
      </c>
      <c r="AE42" s="49">
        <f t="shared" si="17"/>
        <v>0</v>
      </c>
      <c r="AF42" s="50" t="str">
        <f t="shared" si="18"/>
        <v>-</v>
      </c>
      <c r="AG42" s="48">
        <f t="shared" si="19"/>
        <v>0</v>
      </c>
      <c r="AH42" s="68" t="s">
        <v>49</v>
      </c>
      <c r="AI42" s="69" t="s">
        <v>81</v>
      </c>
    </row>
    <row r="43" spans="1:35" ht="12.75" customHeight="1">
      <c r="A43" s="86" t="s">
        <v>320</v>
      </c>
      <c r="B43" s="88" t="s">
        <v>321</v>
      </c>
      <c r="C43" s="48" t="s">
        <v>322</v>
      </c>
      <c r="D43" s="49" t="s">
        <v>323</v>
      </c>
      <c r="E43" s="49" t="s">
        <v>324</v>
      </c>
      <c r="F43" s="88" t="s">
        <v>44</v>
      </c>
      <c r="G43" s="71" t="s">
        <v>325</v>
      </c>
      <c r="H43" s="62" t="s">
        <v>326</v>
      </c>
      <c r="I43" s="63">
        <v>5418956000</v>
      </c>
      <c r="J43" s="93" t="s">
        <v>103</v>
      </c>
      <c r="K43" s="52" t="s">
        <v>73</v>
      </c>
      <c r="L43" s="77" t="s">
        <v>1368</v>
      </c>
      <c r="M43" s="73">
        <v>1192.117226399954</v>
      </c>
      <c r="N43" s="64" t="s">
        <v>1368</v>
      </c>
      <c r="O43" s="97">
        <v>12.129</v>
      </c>
      <c r="P43" s="52" t="s">
        <v>73</v>
      </c>
      <c r="Q43" s="65"/>
      <c r="R43" s="64"/>
      <c r="S43" s="81" t="s">
        <v>73</v>
      </c>
      <c r="T43" s="101">
        <v>49499.811100338615</v>
      </c>
      <c r="U43" s="67"/>
      <c r="V43" s="67"/>
      <c r="W43" s="85"/>
      <c r="X43" s="48">
        <f t="shared" si="10"/>
        <v>0</v>
      </c>
      <c r="Y43" s="49">
        <f t="shared" si="11"/>
        <v>0</v>
      </c>
      <c r="Z43" s="49">
        <f t="shared" si="12"/>
        <v>0</v>
      </c>
      <c r="AA43" s="49">
        <f t="shared" si="13"/>
        <v>0</v>
      </c>
      <c r="AB43" s="50" t="str">
        <f t="shared" si="14"/>
        <v>-</v>
      </c>
      <c r="AC43" s="48">
        <f t="shared" si="15"/>
        <v>0</v>
      </c>
      <c r="AD43" s="49">
        <f t="shared" si="16"/>
        <v>0</v>
      </c>
      <c r="AE43" s="49">
        <f t="shared" si="17"/>
        <v>0</v>
      </c>
      <c r="AF43" s="50" t="str">
        <f t="shared" si="18"/>
        <v>-</v>
      </c>
      <c r="AG43" s="48">
        <f t="shared" si="19"/>
        <v>0</v>
      </c>
      <c r="AH43" s="68" t="s">
        <v>49</v>
      </c>
      <c r="AI43" s="69" t="s">
        <v>50</v>
      </c>
    </row>
    <row r="44" spans="1:35" ht="12.75" customHeight="1">
      <c r="A44" s="86" t="s">
        <v>327</v>
      </c>
      <c r="B44" s="88" t="s">
        <v>328</v>
      </c>
      <c r="C44" s="48" t="s">
        <v>329</v>
      </c>
      <c r="D44" s="49" t="s">
        <v>330</v>
      </c>
      <c r="E44" s="49" t="s">
        <v>331</v>
      </c>
      <c r="F44" s="88" t="s">
        <v>44</v>
      </c>
      <c r="G44" s="71" t="s">
        <v>332</v>
      </c>
      <c r="H44" s="62" t="s">
        <v>333</v>
      </c>
      <c r="I44" s="63">
        <v>5414475664</v>
      </c>
      <c r="J44" s="93" t="s">
        <v>117</v>
      </c>
      <c r="K44" s="52" t="s">
        <v>73</v>
      </c>
      <c r="L44" s="77" t="s">
        <v>1368</v>
      </c>
      <c r="M44" s="73">
        <v>2915.863641151962</v>
      </c>
      <c r="N44" s="64" t="s">
        <v>1369</v>
      </c>
      <c r="O44" s="97">
        <v>22.7287</v>
      </c>
      <c r="P44" s="52" t="s">
        <v>48</v>
      </c>
      <c r="Q44" s="65"/>
      <c r="R44" s="64"/>
      <c r="S44" s="81" t="s">
        <v>48</v>
      </c>
      <c r="T44" s="101">
        <v>129135.82929721405</v>
      </c>
      <c r="U44" s="67"/>
      <c r="V44" s="67"/>
      <c r="W44" s="85"/>
      <c r="X44" s="48">
        <f t="shared" si="10"/>
        <v>0</v>
      </c>
      <c r="Y44" s="49">
        <f t="shared" si="11"/>
        <v>1</v>
      </c>
      <c r="Z44" s="49">
        <f t="shared" si="12"/>
        <v>0</v>
      </c>
      <c r="AA44" s="49">
        <f t="shared" si="13"/>
        <v>0</v>
      </c>
      <c r="AB44" s="50" t="str">
        <f t="shared" si="14"/>
        <v>-</v>
      </c>
      <c r="AC44" s="48">
        <f t="shared" si="15"/>
        <v>1</v>
      </c>
      <c r="AD44" s="49">
        <f t="shared" si="16"/>
        <v>1</v>
      </c>
      <c r="AE44" s="49" t="str">
        <f t="shared" si="17"/>
        <v>Initial</v>
      </c>
      <c r="AF44" s="50" t="str">
        <f t="shared" si="18"/>
        <v>RLIS</v>
      </c>
      <c r="AG44" s="48">
        <f t="shared" si="19"/>
        <v>0</v>
      </c>
      <c r="AH44" s="68" t="s">
        <v>49</v>
      </c>
      <c r="AI44" s="69" t="s">
        <v>50</v>
      </c>
    </row>
    <row r="45" spans="1:35" ht="12.75" customHeight="1">
      <c r="A45" s="86" t="s">
        <v>334</v>
      </c>
      <c r="B45" s="88" t="s">
        <v>335</v>
      </c>
      <c r="C45" s="48" t="s">
        <v>336</v>
      </c>
      <c r="D45" s="49" t="s">
        <v>337</v>
      </c>
      <c r="E45" s="49" t="s">
        <v>166</v>
      </c>
      <c r="F45" s="88" t="s">
        <v>44</v>
      </c>
      <c r="G45" s="71" t="s">
        <v>167</v>
      </c>
      <c r="H45" s="62" t="s">
        <v>338</v>
      </c>
      <c r="I45" s="63">
        <v>5419352100</v>
      </c>
      <c r="J45" s="93" t="s">
        <v>65</v>
      </c>
      <c r="K45" s="52" t="s">
        <v>48</v>
      </c>
      <c r="L45" s="77" t="s">
        <v>1368</v>
      </c>
      <c r="M45" s="73">
        <v>256.06058030587286</v>
      </c>
      <c r="N45" s="64" t="s">
        <v>1368</v>
      </c>
      <c r="O45" s="97">
        <v>19.9446</v>
      </c>
      <c r="P45" s="52" t="s">
        <v>73</v>
      </c>
      <c r="Q45" s="65"/>
      <c r="R45" s="64"/>
      <c r="S45" s="81" t="s">
        <v>48</v>
      </c>
      <c r="T45" s="101">
        <v>10311.772558658236</v>
      </c>
      <c r="U45" s="67"/>
      <c r="V45" s="67"/>
      <c r="W45" s="85"/>
      <c r="X45" s="48">
        <f t="shared" si="10"/>
        <v>1</v>
      </c>
      <c r="Y45" s="49">
        <f t="shared" si="11"/>
        <v>1</v>
      </c>
      <c r="Z45" s="49">
        <f t="shared" si="12"/>
        <v>0</v>
      </c>
      <c r="AA45" s="49">
        <f t="shared" si="13"/>
        <v>0</v>
      </c>
      <c r="AB45" s="50" t="str">
        <f t="shared" si="14"/>
        <v>SRSA</v>
      </c>
      <c r="AC45" s="48">
        <f t="shared" si="15"/>
        <v>1</v>
      </c>
      <c r="AD45" s="49">
        <f t="shared" si="16"/>
        <v>0</v>
      </c>
      <c r="AE45" s="49">
        <f t="shared" si="17"/>
        <v>0</v>
      </c>
      <c r="AF45" s="50" t="str">
        <f t="shared" si="18"/>
        <v>-</v>
      </c>
      <c r="AG45" s="48">
        <f t="shared" si="19"/>
        <v>0</v>
      </c>
      <c r="AH45" s="68" t="s">
        <v>49</v>
      </c>
      <c r="AI45" s="69" t="s">
        <v>50</v>
      </c>
    </row>
    <row r="46" spans="1:35" ht="12.75" customHeight="1">
      <c r="A46" s="86" t="s">
        <v>339</v>
      </c>
      <c r="B46" s="88" t="s">
        <v>340</v>
      </c>
      <c r="C46" s="48" t="s">
        <v>341</v>
      </c>
      <c r="D46" s="49" t="s">
        <v>342</v>
      </c>
      <c r="E46" s="49" t="s">
        <v>343</v>
      </c>
      <c r="F46" s="88" t="s">
        <v>44</v>
      </c>
      <c r="G46" s="71" t="s">
        <v>344</v>
      </c>
      <c r="H46" s="62" t="s">
        <v>95</v>
      </c>
      <c r="I46" s="63">
        <v>5415462541</v>
      </c>
      <c r="J46" s="93" t="s">
        <v>47</v>
      </c>
      <c r="K46" s="52" t="s">
        <v>48</v>
      </c>
      <c r="L46" s="77" t="s">
        <v>1368</v>
      </c>
      <c r="M46" s="73">
        <v>629.9741443055269</v>
      </c>
      <c r="N46" s="64" t="s">
        <v>1368</v>
      </c>
      <c r="O46" s="97">
        <v>27.707</v>
      </c>
      <c r="P46" s="52" t="s">
        <v>48</v>
      </c>
      <c r="Q46" s="65"/>
      <c r="R46" s="64"/>
      <c r="S46" s="81" t="s">
        <v>48</v>
      </c>
      <c r="T46" s="101">
        <v>25025.79433119023</v>
      </c>
      <c r="U46" s="67"/>
      <c r="V46" s="67"/>
      <c r="W46" s="85"/>
      <c r="X46" s="48">
        <f t="shared" si="10"/>
        <v>1</v>
      </c>
      <c r="Y46" s="49">
        <f t="shared" si="11"/>
        <v>0</v>
      </c>
      <c r="Z46" s="49">
        <f t="shared" si="12"/>
        <v>0</v>
      </c>
      <c r="AA46" s="49">
        <f t="shared" si="13"/>
        <v>0</v>
      </c>
      <c r="AB46" s="50" t="str">
        <f t="shared" si="14"/>
        <v>-</v>
      </c>
      <c r="AC46" s="48">
        <f t="shared" si="15"/>
        <v>1</v>
      </c>
      <c r="AD46" s="49">
        <f t="shared" si="16"/>
        <v>1</v>
      </c>
      <c r="AE46" s="49" t="str">
        <f t="shared" si="17"/>
        <v>Initial</v>
      </c>
      <c r="AF46" s="50" t="str">
        <f t="shared" si="18"/>
        <v>RLIS</v>
      </c>
      <c r="AG46" s="48">
        <f t="shared" si="19"/>
        <v>0</v>
      </c>
      <c r="AH46" s="68" t="s">
        <v>49</v>
      </c>
      <c r="AI46" s="69" t="s">
        <v>50</v>
      </c>
    </row>
    <row r="47" spans="1:35" ht="12.75" customHeight="1">
      <c r="A47" s="86" t="s">
        <v>345</v>
      </c>
      <c r="B47" s="88" t="s">
        <v>346</v>
      </c>
      <c r="C47" s="48" t="s">
        <v>347</v>
      </c>
      <c r="D47" s="49" t="s">
        <v>348</v>
      </c>
      <c r="E47" s="49" t="s">
        <v>349</v>
      </c>
      <c r="F47" s="88" t="s">
        <v>44</v>
      </c>
      <c r="G47" s="71" t="s">
        <v>350</v>
      </c>
      <c r="H47" s="62" t="s">
        <v>351</v>
      </c>
      <c r="I47" s="63">
        <v>5036235594</v>
      </c>
      <c r="J47" s="93" t="s">
        <v>226</v>
      </c>
      <c r="K47" s="52" t="s">
        <v>73</v>
      </c>
      <c r="L47" s="77" t="s">
        <v>1368</v>
      </c>
      <c r="M47" s="73">
        <v>2866.8640191229038</v>
      </c>
      <c r="N47" s="64" t="s">
        <v>1368</v>
      </c>
      <c r="O47" s="97">
        <v>16.6667</v>
      </c>
      <c r="P47" s="52" t="s">
        <v>73</v>
      </c>
      <c r="Q47" s="65"/>
      <c r="R47" s="64"/>
      <c r="S47" s="81" t="s">
        <v>73</v>
      </c>
      <c r="T47" s="101">
        <v>122891.00645280853</v>
      </c>
      <c r="U47" s="67"/>
      <c r="V47" s="67"/>
      <c r="W47" s="85"/>
      <c r="X47" s="48">
        <f t="shared" si="10"/>
        <v>0</v>
      </c>
      <c r="Y47" s="49">
        <f t="shared" si="11"/>
        <v>0</v>
      </c>
      <c r="Z47" s="49">
        <f t="shared" si="12"/>
        <v>0</v>
      </c>
      <c r="AA47" s="49">
        <f t="shared" si="13"/>
        <v>0</v>
      </c>
      <c r="AB47" s="50" t="str">
        <f t="shared" si="14"/>
        <v>-</v>
      </c>
      <c r="AC47" s="48">
        <f t="shared" si="15"/>
        <v>0</v>
      </c>
      <c r="AD47" s="49">
        <f t="shared" si="16"/>
        <v>0</v>
      </c>
      <c r="AE47" s="49">
        <f t="shared" si="17"/>
        <v>0</v>
      </c>
      <c r="AF47" s="50" t="str">
        <f t="shared" si="18"/>
        <v>-</v>
      </c>
      <c r="AG47" s="48">
        <f t="shared" si="19"/>
        <v>0</v>
      </c>
      <c r="AH47" s="68" t="s">
        <v>49</v>
      </c>
      <c r="AI47" s="69" t="s">
        <v>50</v>
      </c>
    </row>
    <row r="48" spans="1:35" ht="12.75" customHeight="1">
      <c r="A48" s="86" t="s">
        <v>352</v>
      </c>
      <c r="B48" s="88" t="s">
        <v>353</v>
      </c>
      <c r="C48" s="48" t="s">
        <v>354</v>
      </c>
      <c r="D48" s="49" t="s">
        <v>355</v>
      </c>
      <c r="E48" s="49" t="s">
        <v>231</v>
      </c>
      <c r="F48" s="88" t="s">
        <v>44</v>
      </c>
      <c r="G48" s="71" t="s">
        <v>356</v>
      </c>
      <c r="H48" s="62" t="s">
        <v>357</v>
      </c>
      <c r="I48" s="63">
        <v>5032522900</v>
      </c>
      <c r="J48" s="93" t="s">
        <v>358</v>
      </c>
      <c r="K48" s="52" t="s">
        <v>73</v>
      </c>
      <c r="L48" s="77" t="s">
        <v>1368</v>
      </c>
      <c r="M48" s="73">
        <v>10143.76721685752</v>
      </c>
      <c r="N48" s="64" t="s">
        <v>1368</v>
      </c>
      <c r="O48" s="97">
        <v>31.3225</v>
      </c>
      <c r="P48" s="52" t="s">
        <v>48</v>
      </c>
      <c r="Q48" s="65"/>
      <c r="R48" s="64"/>
      <c r="S48" s="81" t="s">
        <v>73</v>
      </c>
      <c r="T48" s="101">
        <v>347349.42207656184</v>
      </c>
      <c r="U48" s="67"/>
      <c r="V48" s="67"/>
      <c r="W48" s="85"/>
      <c r="X48" s="48">
        <f t="shared" si="10"/>
        <v>0</v>
      </c>
      <c r="Y48" s="49">
        <f t="shared" si="11"/>
        <v>0</v>
      </c>
      <c r="Z48" s="49">
        <f t="shared" si="12"/>
        <v>0</v>
      </c>
      <c r="AA48" s="49">
        <f t="shared" si="13"/>
        <v>0</v>
      </c>
      <c r="AB48" s="50" t="str">
        <f t="shared" si="14"/>
        <v>-</v>
      </c>
      <c r="AC48" s="48">
        <f t="shared" si="15"/>
        <v>0</v>
      </c>
      <c r="AD48" s="49">
        <f t="shared" si="16"/>
        <v>1</v>
      </c>
      <c r="AE48" s="49">
        <f t="shared" si="17"/>
        <v>0</v>
      </c>
      <c r="AF48" s="50" t="str">
        <f t="shared" si="18"/>
        <v>-</v>
      </c>
      <c r="AG48" s="48">
        <f t="shared" si="19"/>
        <v>0</v>
      </c>
      <c r="AH48" s="68" t="s">
        <v>49</v>
      </c>
      <c r="AI48" s="69" t="s">
        <v>50</v>
      </c>
    </row>
    <row r="49" spans="1:35" ht="12.75" customHeight="1">
      <c r="A49" s="86" t="s">
        <v>359</v>
      </c>
      <c r="B49" s="88" t="s">
        <v>360</v>
      </c>
      <c r="C49" s="48" t="s">
        <v>361</v>
      </c>
      <c r="D49" s="49" t="s">
        <v>362</v>
      </c>
      <c r="E49" s="49" t="s">
        <v>363</v>
      </c>
      <c r="F49" s="88" t="s">
        <v>44</v>
      </c>
      <c r="G49" s="71" t="s">
        <v>364</v>
      </c>
      <c r="H49" s="62" t="s">
        <v>365</v>
      </c>
      <c r="I49" s="63">
        <v>5038642215</v>
      </c>
      <c r="J49" s="93" t="s">
        <v>366</v>
      </c>
      <c r="K49" s="52" t="s">
        <v>73</v>
      </c>
      <c r="L49" s="77" t="s">
        <v>1368</v>
      </c>
      <c r="M49" s="73">
        <v>925.818262030226</v>
      </c>
      <c r="N49" s="64" t="s">
        <v>1368</v>
      </c>
      <c r="O49" s="97">
        <v>16.9288</v>
      </c>
      <c r="P49" s="52" t="s">
        <v>73</v>
      </c>
      <c r="Q49" s="65"/>
      <c r="R49" s="64"/>
      <c r="S49" s="81" t="s">
        <v>73</v>
      </c>
      <c r="T49" s="101">
        <v>36286.172215840474</v>
      </c>
      <c r="U49" s="67"/>
      <c r="V49" s="67"/>
      <c r="W49" s="85"/>
      <c r="X49" s="48">
        <f t="shared" si="10"/>
        <v>0</v>
      </c>
      <c r="Y49" s="49">
        <f t="shared" si="11"/>
        <v>0</v>
      </c>
      <c r="Z49" s="49">
        <f t="shared" si="12"/>
        <v>0</v>
      </c>
      <c r="AA49" s="49">
        <f t="shared" si="13"/>
        <v>0</v>
      </c>
      <c r="AB49" s="50" t="str">
        <f t="shared" si="14"/>
        <v>-</v>
      </c>
      <c r="AC49" s="48">
        <f t="shared" si="15"/>
        <v>0</v>
      </c>
      <c r="AD49" s="49">
        <f t="shared" si="16"/>
        <v>0</v>
      </c>
      <c r="AE49" s="49">
        <f t="shared" si="17"/>
        <v>0</v>
      </c>
      <c r="AF49" s="50" t="str">
        <f t="shared" si="18"/>
        <v>-</v>
      </c>
      <c r="AG49" s="48">
        <f t="shared" si="19"/>
        <v>0</v>
      </c>
      <c r="AH49" s="68" t="s">
        <v>49</v>
      </c>
      <c r="AI49" s="69" t="s">
        <v>50</v>
      </c>
    </row>
    <row r="50" spans="1:35" ht="12.75" customHeight="1">
      <c r="A50" s="86" t="s">
        <v>367</v>
      </c>
      <c r="B50" s="88" t="s">
        <v>368</v>
      </c>
      <c r="C50" s="48" t="s">
        <v>369</v>
      </c>
      <c r="D50" s="49" t="s">
        <v>370</v>
      </c>
      <c r="E50" s="49" t="s">
        <v>371</v>
      </c>
      <c r="F50" s="88" t="s">
        <v>44</v>
      </c>
      <c r="G50" s="71" t="s">
        <v>372</v>
      </c>
      <c r="H50" s="62" t="s">
        <v>373</v>
      </c>
      <c r="I50" s="63">
        <v>5419872412</v>
      </c>
      <c r="J50" s="93" t="s">
        <v>47</v>
      </c>
      <c r="K50" s="52" t="s">
        <v>48</v>
      </c>
      <c r="L50" s="77" t="s">
        <v>1368</v>
      </c>
      <c r="M50" s="73">
        <v>47.98428498168498</v>
      </c>
      <c r="N50" s="64" t="s">
        <v>1369</v>
      </c>
      <c r="O50" s="97">
        <v>36.9565</v>
      </c>
      <c r="P50" s="52" t="s">
        <v>48</v>
      </c>
      <c r="Q50" s="65"/>
      <c r="R50" s="64"/>
      <c r="S50" s="81" t="s">
        <v>48</v>
      </c>
      <c r="T50" s="101">
        <v>4897.546520705795</v>
      </c>
      <c r="U50" s="67"/>
      <c r="V50" s="67"/>
      <c r="W50" s="85"/>
      <c r="X50" s="48">
        <f t="shared" si="10"/>
        <v>1</v>
      </c>
      <c r="Y50" s="49">
        <f t="shared" si="11"/>
        <v>1</v>
      </c>
      <c r="Z50" s="49">
        <f t="shared" si="12"/>
        <v>0</v>
      </c>
      <c r="AA50" s="49">
        <f t="shared" si="13"/>
        <v>0</v>
      </c>
      <c r="AB50" s="50" t="str">
        <f t="shared" si="14"/>
        <v>SRSA</v>
      </c>
      <c r="AC50" s="48">
        <f t="shared" si="15"/>
        <v>1</v>
      </c>
      <c r="AD50" s="49">
        <f t="shared" si="16"/>
        <v>1</v>
      </c>
      <c r="AE50" s="49" t="str">
        <f t="shared" si="17"/>
        <v>Initial</v>
      </c>
      <c r="AF50" s="50" t="str">
        <f t="shared" si="18"/>
        <v>-</v>
      </c>
      <c r="AG50" s="48" t="str">
        <f t="shared" si="19"/>
        <v>SRSA</v>
      </c>
      <c r="AH50" s="68" t="s">
        <v>49</v>
      </c>
      <c r="AI50" s="69" t="s">
        <v>50</v>
      </c>
    </row>
    <row r="51" spans="1:35" ht="12.75" customHeight="1">
      <c r="A51" s="86" t="s">
        <v>374</v>
      </c>
      <c r="B51" s="88" t="s">
        <v>375</v>
      </c>
      <c r="C51" s="48" t="s">
        <v>376</v>
      </c>
      <c r="D51" s="49" t="s">
        <v>377</v>
      </c>
      <c r="E51" s="49" t="s">
        <v>378</v>
      </c>
      <c r="F51" s="88" t="s">
        <v>44</v>
      </c>
      <c r="G51" s="71" t="s">
        <v>379</v>
      </c>
      <c r="H51" s="62" t="s">
        <v>380</v>
      </c>
      <c r="I51" s="63">
        <v>5414932464</v>
      </c>
      <c r="J51" s="93" t="s">
        <v>47</v>
      </c>
      <c r="K51" s="52" t="s">
        <v>48</v>
      </c>
      <c r="L51" s="77" t="s">
        <v>1368</v>
      </c>
      <c r="M51" s="73">
        <v>10.429054054054054</v>
      </c>
      <c r="N51" s="64" t="s">
        <v>1369</v>
      </c>
      <c r="O51" s="97">
        <v>33.3333</v>
      </c>
      <c r="P51" s="52" t="s">
        <v>48</v>
      </c>
      <c r="Q51" s="65"/>
      <c r="R51" s="64"/>
      <c r="S51" s="81" t="s">
        <v>48</v>
      </c>
      <c r="T51" s="101">
        <v>1190.333708308061</v>
      </c>
      <c r="U51" s="67"/>
      <c r="V51" s="67"/>
      <c r="W51" s="85"/>
      <c r="X51" s="48">
        <f t="shared" si="10"/>
        <v>1</v>
      </c>
      <c r="Y51" s="49">
        <f t="shared" si="11"/>
        <v>1</v>
      </c>
      <c r="Z51" s="49">
        <f t="shared" si="12"/>
        <v>0</v>
      </c>
      <c r="AA51" s="49">
        <f t="shared" si="13"/>
        <v>0</v>
      </c>
      <c r="AB51" s="50" t="str">
        <f t="shared" si="14"/>
        <v>SRSA</v>
      </c>
      <c r="AC51" s="48">
        <f t="shared" si="15"/>
        <v>1</v>
      </c>
      <c r="AD51" s="49">
        <f t="shared" si="16"/>
        <v>1</v>
      </c>
      <c r="AE51" s="49" t="str">
        <f t="shared" si="17"/>
        <v>Initial</v>
      </c>
      <c r="AF51" s="50" t="str">
        <f t="shared" si="18"/>
        <v>-</v>
      </c>
      <c r="AG51" s="48" t="str">
        <f t="shared" si="19"/>
        <v>SRSA</v>
      </c>
      <c r="AH51" s="68" t="s">
        <v>49</v>
      </c>
      <c r="AI51" s="69" t="s">
        <v>50</v>
      </c>
    </row>
    <row r="52" spans="1:35" ht="12.75" customHeight="1">
      <c r="A52" s="86" t="s">
        <v>381</v>
      </c>
      <c r="B52" s="88" t="s">
        <v>382</v>
      </c>
      <c r="C52" s="48" t="s">
        <v>383</v>
      </c>
      <c r="D52" s="49" t="s">
        <v>384</v>
      </c>
      <c r="E52" s="49" t="s">
        <v>385</v>
      </c>
      <c r="F52" s="88" t="s">
        <v>44</v>
      </c>
      <c r="G52" s="71" t="s">
        <v>386</v>
      </c>
      <c r="H52" s="62" t="s">
        <v>387</v>
      </c>
      <c r="I52" s="63">
        <v>5414932400</v>
      </c>
      <c r="J52" s="93" t="s">
        <v>47</v>
      </c>
      <c r="K52" s="52" t="s">
        <v>48</v>
      </c>
      <c r="L52" s="77" t="s">
        <v>1368</v>
      </c>
      <c r="M52" s="73">
        <v>1.773593208055081</v>
      </c>
      <c r="N52" s="64" t="s">
        <v>1369</v>
      </c>
      <c r="O52" s="97">
        <v>33.3333</v>
      </c>
      <c r="P52" s="52" t="s">
        <v>48</v>
      </c>
      <c r="Q52" s="65"/>
      <c r="R52" s="64"/>
      <c r="S52" s="81" t="s">
        <v>48</v>
      </c>
      <c r="T52" s="101">
        <v>659.0635881816122</v>
      </c>
      <c r="U52" s="67"/>
      <c r="V52" s="67"/>
      <c r="W52" s="85"/>
      <c r="X52" s="48">
        <f t="shared" si="10"/>
        <v>1</v>
      </c>
      <c r="Y52" s="49">
        <f t="shared" si="11"/>
        <v>1</v>
      </c>
      <c r="Z52" s="49">
        <f t="shared" si="12"/>
        <v>0</v>
      </c>
      <c r="AA52" s="49">
        <f t="shared" si="13"/>
        <v>0</v>
      </c>
      <c r="AB52" s="50" t="str">
        <f t="shared" si="14"/>
        <v>SRSA</v>
      </c>
      <c r="AC52" s="48">
        <f t="shared" si="15"/>
        <v>1</v>
      </c>
      <c r="AD52" s="49">
        <f t="shared" si="16"/>
        <v>1</v>
      </c>
      <c r="AE52" s="49" t="str">
        <f t="shared" si="17"/>
        <v>Initial</v>
      </c>
      <c r="AF52" s="50" t="str">
        <f t="shared" si="18"/>
        <v>-</v>
      </c>
      <c r="AG52" s="48" t="str">
        <f t="shared" si="19"/>
        <v>SRSA</v>
      </c>
      <c r="AH52" s="68" t="s">
        <v>49</v>
      </c>
      <c r="AI52" s="69" t="s">
        <v>50</v>
      </c>
    </row>
    <row r="53" spans="1:35" ht="12.75" customHeight="1">
      <c r="A53" s="86" t="s">
        <v>388</v>
      </c>
      <c r="B53" s="88" t="s">
        <v>389</v>
      </c>
      <c r="C53" s="48" t="s">
        <v>390</v>
      </c>
      <c r="D53" s="49" t="s">
        <v>85</v>
      </c>
      <c r="E53" s="49" t="s">
        <v>391</v>
      </c>
      <c r="F53" s="88" t="s">
        <v>44</v>
      </c>
      <c r="G53" s="71" t="s">
        <v>392</v>
      </c>
      <c r="H53" s="62" t="s">
        <v>88</v>
      </c>
      <c r="I53" s="63">
        <v>5418253296</v>
      </c>
      <c r="J53" s="93" t="s">
        <v>47</v>
      </c>
      <c r="K53" s="52" t="s">
        <v>48</v>
      </c>
      <c r="L53" s="77" t="s">
        <v>1368</v>
      </c>
      <c r="M53" s="73">
        <v>154.17744292237447</v>
      </c>
      <c r="N53" s="64" t="s">
        <v>1368</v>
      </c>
      <c r="O53" s="97">
        <v>23.0769</v>
      </c>
      <c r="P53" s="52" t="s">
        <v>48</v>
      </c>
      <c r="Q53" s="65"/>
      <c r="R53" s="64"/>
      <c r="S53" s="81" t="s">
        <v>48</v>
      </c>
      <c r="T53" s="101">
        <v>16482.096685707336</v>
      </c>
      <c r="U53" s="67"/>
      <c r="V53" s="67"/>
      <c r="W53" s="85"/>
      <c r="X53" s="48">
        <f t="shared" si="10"/>
        <v>1</v>
      </c>
      <c r="Y53" s="49">
        <f t="shared" si="11"/>
        <v>1</v>
      </c>
      <c r="Z53" s="49">
        <f t="shared" si="12"/>
        <v>0</v>
      </c>
      <c r="AA53" s="49">
        <f t="shared" si="13"/>
        <v>0</v>
      </c>
      <c r="AB53" s="50" t="str">
        <f t="shared" si="14"/>
        <v>SRSA</v>
      </c>
      <c r="AC53" s="48">
        <f t="shared" si="15"/>
        <v>1</v>
      </c>
      <c r="AD53" s="49">
        <f t="shared" si="16"/>
        <v>1</v>
      </c>
      <c r="AE53" s="49" t="str">
        <f t="shared" si="17"/>
        <v>Initial</v>
      </c>
      <c r="AF53" s="50" t="str">
        <f t="shared" si="18"/>
        <v>-</v>
      </c>
      <c r="AG53" s="48" t="str">
        <f t="shared" si="19"/>
        <v>SRSA</v>
      </c>
      <c r="AH53" s="68" t="s">
        <v>49</v>
      </c>
      <c r="AI53" s="69" t="s">
        <v>50</v>
      </c>
    </row>
    <row r="54" spans="1:35" ht="12.75" customHeight="1">
      <c r="A54" s="86" t="s">
        <v>393</v>
      </c>
      <c r="B54" s="88" t="s">
        <v>394</v>
      </c>
      <c r="C54" s="48" t="s">
        <v>395</v>
      </c>
      <c r="D54" s="49" t="s">
        <v>396</v>
      </c>
      <c r="E54" s="49" t="s">
        <v>397</v>
      </c>
      <c r="F54" s="88" t="s">
        <v>44</v>
      </c>
      <c r="G54" s="71" t="s">
        <v>398</v>
      </c>
      <c r="H54" s="62" t="s">
        <v>399</v>
      </c>
      <c r="I54" s="63">
        <v>5414404015</v>
      </c>
      <c r="J54" s="93" t="s">
        <v>117</v>
      </c>
      <c r="K54" s="52" t="s">
        <v>73</v>
      </c>
      <c r="L54" s="77" t="s">
        <v>1368</v>
      </c>
      <c r="M54" s="73">
        <v>5524.444829801654</v>
      </c>
      <c r="N54" s="64" t="s">
        <v>1368</v>
      </c>
      <c r="O54" s="97">
        <v>22.1316</v>
      </c>
      <c r="P54" s="52" t="s">
        <v>48</v>
      </c>
      <c r="Q54" s="65"/>
      <c r="R54" s="64"/>
      <c r="S54" s="81" t="s">
        <v>48</v>
      </c>
      <c r="T54" s="101">
        <v>257063.74704919985</v>
      </c>
      <c r="U54" s="67"/>
      <c r="V54" s="67"/>
      <c r="W54" s="85"/>
      <c r="X54" s="48">
        <f t="shared" si="10"/>
        <v>0</v>
      </c>
      <c r="Y54" s="49">
        <f t="shared" si="11"/>
        <v>0</v>
      </c>
      <c r="Z54" s="49">
        <f t="shared" si="12"/>
        <v>0</v>
      </c>
      <c r="AA54" s="49">
        <f t="shared" si="13"/>
        <v>0</v>
      </c>
      <c r="AB54" s="50" t="str">
        <f t="shared" si="14"/>
        <v>-</v>
      </c>
      <c r="AC54" s="48">
        <f t="shared" si="15"/>
        <v>1</v>
      </c>
      <c r="AD54" s="49">
        <f t="shared" si="16"/>
        <v>1</v>
      </c>
      <c r="AE54" s="49" t="str">
        <f t="shared" si="17"/>
        <v>Initial</v>
      </c>
      <c r="AF54" s="50" t="str">
        <f t="shared" si="18"/>
        <v>RLIS</v>
      </c>
      <c r="AG54" s="48">
        <f t="shared" si="19"/>
        <v>0</v>
      </c>
      <c r="AH54" s="68" t="s">
        <v>49</v>
      </c>
      <c r="AI54" s="69" t="s">
        <v>50</v>
      </c>
    </row>
    <row r="55" spans="1:35" ht="12.75" customHeight="1">
      <c r="A55" s="86" t="s">
        <v>400</v>
      </c>
      <c r="B55" s="88" t="s">
        <v>401</v>
      </c>
      <c r="C55" s="48" t="s">
        <v>402</v>
      </c>
      <c r="D55" s="49" t="s">
        <v>403</v>
      </c>
      <c r="E55" s="49" t="s">
        <v>404</v>
      </c>
      <c r="F55" s="88" t="s">
        <v>44</v>
      </c>
      <c r="G55" s="71" t="s">
        <v>405</v>
      </c>
      <c r="H55" s="62" t="s">
        <v>406</v>
      </c>
      <c r="I55" s="63">
        <v>5414932367</v>
      </c>
      <c r="J55" s="93" t="s">
        <v>47</v>
      </c>
      <c r="K55" s="52" t="s">
        <v>48</v>
      </c>
      <c r="L55" s="77" t="s">
        <v>1368</v>
      </c>
      <c r="M55" s="73">
        <v>4.957142857142857</v>
      </c>
      <c r="N55" s="64" t="s">
        <v>1369</v>
      </c>
      <c r="O55" s="97">
        <v>20</v>
      </c>
      <c r="P55" s="52" t="s">
        <v>48</v>
      </c>
      <c r="Q55" s="65"/>
      <c r="R55" s="64"/>
      <c r="S55" s="81" t="s">
        <v>48</v>
      </c>
      <c r="T55" s="101">
        <v>3259.3715532215465</v>
      </c>
      <c r="U55" s="67"/>
      <c r="V55" s="67"/>
      <c r="W55" s="85"/>
      <c r="X55" s="48">
        <f t="shared" si="10"/>
        <v>1</v>
      </c>
      <c r="Y55" s="49">
        <f t="shared" si="11"/>
        <v>1</v>
      </c>
      <c r="Z55" s="49">
        <f t="shared" si="12"/>
        <v>0</v>
      </c>
      <c r="AA55" s="49">
        <f t="shared" si="13"/>
        <v>0</v>
      </c>
      <c r="AB55" s="50" t="str">
        <f t="shared" si="14"/>
        <v>SRSA</v>
      </c>
      <c r="AC55" s="48">
        <f t="shared" si="15"/>
        <v>1</v>
      </c>
      <c r="AD55" s="49">
        <f t="shared" si="16"/>
        <v>1</v>
      </c>
      <c r="AE55" s="49" t="str">
        <f t="shared" si="17"/>
        <v>Initial</v>
      </c>
      <c r="AF55" s="50" t="str">
        <f t="shared" si="18"/>
        <v>-</v>
      </c>
      <c r="AG55" s="48" t="str">
        <f t="shared" si="19"/>
        <v>SRSA</v>
      </c>
      <c r="AH55" s="68" t="s">
        <v>49</v>
      </c>
      <c r="AI55" s="69" t="s">
        <v>50</v>
      </c>
    </row>
    <row r="56" spans="1:35" ht="12.75" customHeight="1">
      <c r="A56" s="86" t="s">
        <v>407</v>
      </c>
      <c r="B56" s="88" t="s">
        <v>408</v>
      </c>
      <c r="C56" s="48" t="s">
        <v>409</v>
      </c>
      <c r="D56" s="49" t="s">
        <v>410</v>
      </c>
      <c r="E56" s="49" t="s">
        <v>411</v>
      </c>
      <c r="F56" s="88" t="s">
        <v>44</v>
      </c>
      <c r="G56" s="71" t="s">
        <v>412</v>
      </c>
      <c r="H56" s="62" t="s">
        <v>413</v>
      </c>
      <c r="I56" s="63">
        <v>5414672509</v>
      </c>
      <c r="J56" s="93" t="s">
        <v>47</v>
      </c>
      <c r="K56" s="52" t="s">
        <v>48</v>
      </c>
      <c r="L56" s="77" t="s">
        <v>1368</v>
      </c>
      <c r="M56" s="73">
        <v>263.17283950617275</v>
      </c>
      <c r="N56" s="64" t="s">
        <v>1368</v>
      </c>
      <c r="O56" s="97">
        <v>21.0702</v>
      </c>
      <c r="P56" s="52" t="s">
        <v>48</v>
      </c>
      <c r="Q56" s="65"/>
      <c r="R56" s="64"/>
      <c r="S56" s="81" t="s">
        <v>48</v>
      </c>
      <c r="T56" s="101">
        <v>4892.359611479706</v>
      </c>
      <c r="U56" s="67"/>
      <c r="V56" s="67"/>
      <c r="W56" s="85"/>
      <c r="X56" s="48">
        <f t="shared" si="10"/>
        <v>1</v>
      </c>
      <c r="Y56" s="49">
        <f t="shared" si="11"/>
        <v>1</v>
      </c>
      <c r="Z56" s="49">
        <f t="shared" si="12"/>
        <v>0</v>
      </c>
      <c r="AA56" s="49">
        <f t="shared" si="13"/>
        <v>0</v>
      </c>
      <c r="AB56" s="50" t="str">
        <f t="shared" si="14"/>
        <v>SRSA</v>
      </c>
      <c r="AC56" s="48">
        <f t="shared" si="15"/>
        <v>1</v>
      </c>
      <c r="AD56" s="49">
        <f t="shared" si="16"/>
        <v>1</v>
      </c>
      <c r="AE56" s="49" t="str">
        <f t="shared" si="17"/>
        <v>Initial</v>
      </c>
      <c r="AF56" s="50" t="str">
        <f t="shared" si="18"/>
        <v>-</v>
      </c>
      <c r="AG56" s="48" t="str">
        <f t="shared" si="19"/>
        <v>SRSA</v>
      </c>
      <c r="AH56" s="68" t="s">
        <v>49</v>
      </c>
      <c r="AI56" s="69" t="s">
        <v>50</v>
      </c>
    </row>
    <row r="57" spans="1:35" ht="12.75" customHeight="1">
      <c r="A57" s="86" t="s">
        <v>414</v>
      </c>
      <c r="B57" s="88" t="s">
        <v>415</v>
      </c>
      <c r="C57" s="48" t="s">
        <v>416</v>
      </c>
      <c r="D57" s="49" t="s">
        <v>417</v>
      </c>
      <c r="E57" s="49" t="s">
        <v>418</v>
      </c>
      <c r="F57" s="88" t="s">
        <v>44</v>
      </c>
      <c r="G57" s="71" t="s">
        <v>419</v>
      </c>
      <c r="H57" s="62" t="s">
        <v>420</v>
      </c>
      <c r="I57" s="63">
        <v>5418301200</v>
      </c>
      <c r="J57" s="93" t="s">
        <v>226</v>
      </c>
      <c r="K57" s="52" t="s">
        <v>73</v>
      </c>
      <c r="L57" s="77" t="s">
        <v>1368</v>
      </c>
      <c r="M57" s="73">
        <v>3713.2939147339916</v>
      </c>
      <c r="N57" s="64" t="s">
        <v>1368</v>
      </c>
      <c r="O57" s="97">
        <v>19.468</v>
      </c>
      <c r="P57" s="52" t="s">
        <v>73</v>
      </c>
      <c r="Q57" s="65"/>
      <c r="R57" s="64"/>
      <c r="S57" s="81" t="s">
        <v>73</v>
      </c>
      <c r="T57" s="101">
        <v>243134.02568127212</v>
      </c>
      <c r="U57" s="67"/>
      <c r="V57" s="67"/>
      <c r="W57" s="85"/>
      <c r="X57" s="48">
        <f t="shared" si="10"/>
        <v>0</v>
      </c>
      <c r="Y57" s="49">
        <f t="shared" si="11"/>
        <v>0</v>
      </c>
      <c r="Z57" s="49">
        <f t="shared" si="12"/>
        <v>0</v>
      </c>
      <c r="AA57" s="49">
        <f t="shared" si="13"/>
        <v>0</v>
      </c>
      <c r="AB57" s="50" t="str">
        <f t="shared" si="14"/>
        <v>-</v>
      </c>
      <c r="AC57" s="48">
        <f t="shared" si="15"/>
        <v>0</v>
      </c>
      <c r="AD57" s="49">
        <f t="shared" si="16"/>
        <v>0</v>
      </c>
      <c r="AE57" s="49">
        <f t="shared" si="17"/>
        <v>0</v>
      </c>
      <c r="AF57" s="50" t="str">
        <f t="shared" si="18"/>
        <v>-</v>
      </c>
      <c r="AG57" s="48">
        <f t="shared" si="19"/>
        <v>0</v>
      </c>
      <c r="AH57" s="68" t="s">
        <v>49</v>
      </c>
      <c r="AI57" s="69" t="s">
        <v>50</v>
      </c>
    </row>
    <row r="58" spans="1:35" ht="12.75" customHeight="1">
      <c r="A58" s="86" t="s">
        <v>421</v>
      </c>
      <c r="B58" s="88" t="s">
        <v>422</v>
      </c>
      <c r="C58" s="48" t="s">
        <v>423</v>
      </c>
      <c r="D58" s="49" t="s">
        <v>424</v>
      </c>
      <c r="E58" s="49" t="s">
        <v>425</v>
      </c>
      <c r="F58" s="88" t="s">
        <v>44</v>
      </c>
      <c r="G58" s="71" t="s">
        <v>426</v>
      </c>
      <c r="H58" s="62" t="s">
        <v>427</v>
      </c>
      <c r="I58" s="63">
        <v>5413768436</v>
      </c>
      <c r="J58" s="93" t="s">
        <v>47</v>
      </c>
      <c r="K58" s="52" t="s">
        <v>48</v>
      </c>
      <c r="L58" s="77" t="s">
        <v>1368</v>
      </c>
      <c r="M58" s="73">
        <v>231.91637591913695</v>
      </c>
      <c r="N58" s="64" t="s">
        <v>1368</v>
      </c>
      <c r="O58" s="97">
        <v>32.7189</v>
      </c>
      <c r="P58" s="52" t="s">
        <v>48</v>
      </c>
      <c r="Q58" s="65"/>
      <c r="R58" s="64"/>
      <c r="S58" s="81" t="s">
        <v>48</v>
      </c>
      <c r="T58" s="101">
        <v>8561.114658988816</v>
      </c>
      <c r="U58" s="67"/>
      <c r="V58" s="67"/>
      <c r="W58" s="85"/>
      <c r="X58" s="48">
        <f t="shared" si="10"/>
        <v>1</v>
      </c>
      <c r="Y58" s="49">
        <f t="shared" si="11"/>
        <v>1</v>
      </c>
      <c r="Z58" s="49">
        <f t="shared" si="12"/>
        <v>0</v>
      </c>
      <c r="AA58" s="49">
        <f t="shared" si="13"/>
        <v>0</v>
      </c>
      <c r="AB58" s="50" t="str">
        <f t="shared" si="14"/>
        <v>SRSA</v>
      </c>
      <c r="AC58" s="48">
        <f t="shared" si="15"/>
        <v>1</v>
      </c>
      <c r="AD58" s="49">
        <f t="shared" si="16"/>
        <v>1</v>
      </c>
      <c r="AE58" s="49" t="str">
        <f t="shared" si="17"/>
        <v>Initial</v>
      </c>
      <c r="AF58" s="50" t="str">
        <f t="shared" si="18"/>
        <v>-</v>
      </c>
      <c r="AG58" s="48" t="str">
        <f t="shared" si="19"/>
        <v>SRSA</v>
      </c>
      <c r="AH58" s="68" t="s">
        <v>49</v>
      </c>
      <c r="AI58" s="69" t="s">
        <v>50</v>
      </c>
    </row>
    <row r="59" spans="1:35" ht="12.75" customHeight="1">
      <c r="A59" s="86" t="s">
        <v>428</v>
      </c>
      <c r="B59" s="88" t="s">
        <v>429</v>
      </c>
      <c r="C59" s="48" t="s">
        <v>430</v>
      </c>
      <c r="D59" s="49" t="s">
        <v>316</v>
      </c>
      <c r="E59" s="49" t="s">
        <v>431</v>
      </c>
      <c r="F59" s="88" t="s">
        <v>44</v>
      </c>
      <c r="G59" s="71" t="s">
        <v>432</v>
      </c>
      <c r="H59" s="62" t="s">
        <v>319</v>
      </c>
      <c r="I59" s="63">
        <v>5414371211</v>
      </c>
      <c r="J59" s="93" t="s">
        <v>47</v>
      </c>
      <c r="K59" s="52" t="s">
        <v>48</v>
      </c>
      <c r="L59" s="77" t="s">
        <v>1368</v>
      </c>
      <c r="M59" s="73">
        <v>346.5823925868727</v>
      </c>
      <c r="N59" s="64" t="s">
        <v>1368</v>
      </c>
      <c r="O59" s="97">
        <v>18.0328</v>
      </c>
      <c r="P59" s="52" t="s">
        <v>73</v>
      </c>
      <c r="Q59" s="65"/>
      <c r="R59" s="64"/>
      <c r="S59" s="81" t="s">
        <v>48</v>
      </c>
      <c r="T59" s="101">
        <v>21507.63593914624</v>
      </c>
      <c r="U59" s="67"/>
      <c r="V59" s="67"/>
      <c r="W59" s="85"/>
      <c r="X59" s="48">
        <f t="shared" si="10"/>
        <v>1</v>
      </c>
      <c r="Y59" s="49">
        <f t="shared" si="11"/>
        <v>1</v>
      </c>
      <c r="Z59" s="49">
        <f t="shared" si="12"/>
        <v>0</v>
      </c>
      <c r="AA59" s="49">
        <f t="shared" si="13"/>
        <v>0</v>
      </c>
      <c r="AB59" s="50" t="str">
        <f t="shared" si="14"/>
        <v>SRSA</v>
      </c>
      <c r="AC59" s="48">
        <f t="shared" si="15"/>
        <v>1</v>
      </c>
      <c r="AD59" s="49">
        <f t="shared" si="16"/>
        <v>0</v>
      </c>
      <c r="AE59" s="49">
        <f t="shared" si="17"/>
        <v>0</v>
      </c>
      <c r="AF59" s="50" t="str">
        <f t="shared" si="18"/>
        <v>-</v>
      </c>
      <c r="AG59" s="48">
        <f t="shared" si="19"/>
        <v>0</v>
      </c>
      <c r="AH59" s="68" t="s">
        <v>49</v>
      </c>
      <c r="AI59" s="69" t="s">
        <v>50</v>
      </c>
    </row>
    <row r="60" spans="1:35" ht="12.75" customHeight="1">
      <c r="A60" s="86" t="s">
        <v>433</v>
      </c>
      <c r="B60" s="88" t="s">
        <v>434</v>
      </c>
      <c r="C60" s="48" t="s">
        <v>435</v>
      </c>
      <c r="D60" s="49" t="s">
        <v>436</v>
      </c>
      <c r="E60" s="49" t="s">
        <v>437</v>
      </c>
      <c r="F60" s="88" t="s">
        <v>44</v>
      </c>
      <c r="G60" s="71" t="s">
        <v>438</v>
      </c>
      <c r="H60" s="62" t="s">
        <v>439</v>
      </c>
      <c r="I60" s="63">
        <v>5415842228</v>
      </c>
      <c r="J60" s="93" t="s">
        <v>47</v>
      </c>
      <c r="K60" s="52" t="s">
        <v>48</v>
      </c>
      <c r="L60" s="77" t="s">
        <v>1368</v>
      </c>
      <c r="M60" s="73">
        <v>387.5604911202599</v>
      </c>
      <c r="N60" s="64" t="s">
        <v>1368</v>
      </c>
      <c r="O60" s="97">
        <v>17.6829</v>
      </c>
      <c r="P60" s="52" t="s">
        <v>73</v>
      </c>
      <c r="Q60" s="65"/>
      <c r="R60" s="64"/>
      <c r="S60" s="81" t="s">
        <v>48</v>
      </c>
      <c r="T60" s="101">
        <v>8896.843785341684</v>
      </c>
      <c r="U60" s="67"/>
      <c r="V60" s="67"/>
      <c r="W60" s="85"/>
      <c r="X60" s="48">
        <f t="shared" si="10"/>
        <v>1</v>
      </c>
      <c r="Y60" s="49">
        <f t="shared" si="11"/>
        <v>1</v>
      </c>
      <c r="Z60" s="49">
        <f t="shared" si="12"/>
        <v>0</v>
      </c>
      <c r="AA60" s="49">
        <f t="shared" si="13"/>
        <v>0</v>
      </c>
      <c r="AB60" s="50" t="str">
        <f t="shared" si="14"/>
        <v>SRSA</v>
      </c>
      <c r="AC60" s="48">
        <f t="shared" si="15"/>
        <v>1</v>
      </c>
      <c r="AD60" s="49">
        <f t="shared" si="16"/>
        <v>0</v>
      </c>
      <c r="AE60" s="49">
        <f t="shared" si="17"/>
        <v>0</v>
      </c>
      <c r="AF60" s="50" t="str">
        <f t="shared" si="18"/>
        <v>-</v>
      </c>
      <c r="AG60" s="48">
        <f t="shared" si="19"/>
        <v>0</v>
      </c>
      <c r="AH60" s="68" t="s">
        <v>49</v>
      </c>
      <c r="AI60" s="69" t="s">
        <v>81</v>
      </c>
    </row>
    <row r="61" spans="1:35" ht="12.75" customHeight="1">
      <c r="A61" s="86" t="s">
        <v>440</v>
      </c>
      <c r="B61" s="88" t="s">
        <v>441</v>
      </c>
      <c r="C61" s="48" t="s">
        <v>442</v>
      </c>
      <c r="D61" s="49" t="s">
        <v>443</v>
      </c>
      <c r="E61" s="49" t="s">
        <v>444</v>
      </c>
      <c r="F61" s="88" t="s">
        <v>44</v>
      </c>
      <c r="G61" s="71" t="s">
        <v>445</v>
      </c>
      <c r="H61" s="62" t="s">
        <v>446</v>
      </c>
      <c r="I61" s="63">
        <v>5414263193</v>
      </c>
      <c r="J61" s="93" t="s">
        <v>47</v>
      </c>
      <c r="K61" s="52" t="s">
        <v>48</v>
      </c>
      <c r="L61" s="77" t="s">
        <v>1368</v>
      </c>
      <c r="M61" s="73">
        <v>354.0524395188529</v>
      </c>
      <c r="N61" s="64" t="s">
        <v>1369</v>
      </c>
      <c r="O61" s="97">
        <v>20.2934</v>
      </c>
      <c r="P61" s="52" t="s">
        <v>48</v>
      </c>
      <c r="Q61" s="65"/>
      <c r="R61" s="64"/>
      <c r="S61" s="81" t="s">
        <v>48</v>
      </c>
      <c r="T61" s="101">
        <v>15335.075178610463</v>
      </c>
      <c r="U61" s="67"/>
      <c r="V61" s="67"/>
      <c r="W61" s="85"/>
      <c r="X61" s="48">
        <f t="shared" si="10"/>
        <v>1</v>
      </c>
      <c r="Y61" s="49">
        <f t="shared" si="11"/>
        <v>1</v>
      </c>
      <c r="Z61" s="49">
        <f t="shared" si="12"/>
        <v>0</v>
      </c>
      <c r="AA61" s="49">
        <f t="shared" si="13"/>
        <v>0</v>
      </c>
      <c r="AB61" s="50" t="str">
        <f t="shared" si="14"/>
        <v>SRSA</v>
      </c>
      <c r="AC61" s="48">
        <f t="shared" si="15"/>
        <v>1</v>
      </c>
      <c r="AD61" s="49">
        <f t="shared" si="16"/>
        <v>1</v>
      </c>
      <c r="AE61" s="49" t="str">
        <f t="shared" si="17"/>
        <v>Initial</v>
      </c>
      <c r="AF61" s="50" t="str">
        <f t="shared" si="18"/>
        <v>-</v>
      </c>
      <c r="AG61" s="48" t="str">
        <f t="shared" si="19"/>
        <v>SRSA</v>
      </c>
      <c r="AH61" s="68" t="s">
        <v>49</v>
      </c>
      <c r="AI61" s="69" t="s">
        <v>50</v>
      </c>
    </row>
    <row r="62" spans="1:35" ht="12.75" customHeight="1">
      <c r="A62" s="86" t="s">
        <v>447</v>
      </c>
      <c r="B62" s="88" t="s">
        <v>448</v>
      </c>
      <c r="C62" s="48" t="s">
        <v>449</v>
      </c>
      <c r="D62" s="49" t="s">
        <v>450</v>
      </c>
      <c r="E62" s="49" t="s">
        <v>451</v>
      </c>
      <c r="F62" s="88" t="s">
        <v>44</v>
      </c>
      <c r="G62" s="71" t="s">
        <v>452</v>
      </c>
      <c r="H62" s="62" t="s">
        <v>453</v>
      </c>
      <c r="I62" s="63">
        <v>5036306871</v>
      </c>
      <c r="J62" s="93" t="s">
        <v>366</v>
      </c>
      <c r="K62" s="52" t="s">
        <v>73</v>
      </c>
      <c r="L62" s="77" t="s">
        <v>1368</v>
      </c>
      <c r="M62" s="73">
        <v>2364.296727529143</v>
      </c>
      <c r="N62" s="64" t="s">
        <v>1368</v>
      </c>
      <c r="O62" s="97">
        <v>14.6965</v>
      </c>
      <c r="P62" s="52" t="s">
        <v>73</v>
      </c>
      <c r="Q62" s="65"/>
      <c r="R62" s="64"/>
      <c r="S62" s="81" t="s">
        <v>73</v>
      </c>
      <c r="T62" s="101">
        <v>70460.03908620257</v>
      </c>
      <c r="U62" s="67"/>
      <c r="V62" s="67"/>
      <c r="W62" s="85"/>
      <c r="X62" s="48">
        <f t="shared" si="10"/>
        <v>0</v>
      </c>
      <c r="Y62" s="49">
        <f t="shared" si="11"/>
        <v>0</v>
      </c>
      <c r="Z62" s="49">
        <f t="shared" si="12"/>
        <v>0</v>
      </c>
      <c r="AA62" s="49">
        <f t="shared" si="13"/>
        <v>0</v>
      </c>
      <c r="AB62" s="50" t="str">
        <f t="shared" si="14"/>
        <v>-</v>
      </c>
      <c r="AC62" s="48">
        <f t="shared" si="15"/>
        <v>0</v>
      </c>
      <c r="AD62" s="49">
        <f t="shared" si="16"/>
        <v>0</v>
      </c>
      <c r="AE62" s="49">
        <f t="shared" si="17"/>
        <v>0</v>
      </c>
      <c r="AF62" s="50" t="str">
        <f t="shared" si="18"/>
        <v>-</v>
      </c>
      <c r="AG62" s="48">
        <f t="shared" si="19"/>
        <v>0</v>
      </c>
      <c r="AH62" s="68" t="s">
        <v>49</v>
      </c>
      <c r="AI62" s="69" t="s">
        <v>50</v>
      </c>
    </row>
    <row r="63" spans="1:35" ht="12.75" customHeight="1">
      <c r="A63" s="86" t="s">
        <v>454</v>
      </c>
      <c r="B63" s="88" t="s">
        <v>455</v>
      </c>
      <c r="C63" s="48" t="s">
        <v>456</v>
      </c>
      <c r="D63" s="49" t="s">
        <v>457</v>
      </c>
      <c r="E63" s="49" t="s">
        <v>166</v>
      </c>
      <c r="F63" s="88" t="s">
        <v>44</v>
      </c>
      <c r="G63" s="71" t="s">
        <v>167</v>
      </c>
      <c r="H63" s="62" t="s">
        <v>458</v>
      </c>
      <c r="I63" s="63">
        <v>5417907700</v>
      </c>
      <c r="J63" s="93" t="s">
        <v>459</v>
      </c>
      <c r="K63" s="52" t="s">
        <v>73</v>
      </c>
      <c r="L63" s="77" t="s">
        <v>1368</v>
      </c>
      <c r="M63" s="73">
        <v>15607.412867848949</v>
      </c>
      <c r="N63" s="64" t="s">
        <v>1368</v>
      </c>
      <c r="O63" s="97">
        <v>13.4759</v>
      </c>
      <c r="P63" s="52" t="s">
        <v>73</v>
      </c>
      <c r="Q63" s="65"/>
      <c r="R63" s="64"/>
      <c r="S63" s="81" t="s">
        <v>73</v>
      </c>
      <c r="T63" s="101">
        <v>626255.0308104706</v>
      </c>
      <c r="U63" s="67"/>
      <c r="V63" s="67"/>
      <c r="W63" s="85"/>
      <c r="X63" s="48">
        <f t="shared" si="10"/>
        <v>0</v>
      </c>
      <c r="Y63" s="49">
        <f t="shared" si="11"/>
        <v>0</v>
      </c>
      <c r="Z63" s="49">
        <f t="shared" si="12"/>
        <v>0</v>
      </c>
      <c r="AA63" s="49">
        <f t="shared" si="13"/>
        <v>0</v>
      </c>
      <c r="AB63" s="50" t="str">
        <f t="shared" si="14"/>
        <v>-</v>
      </c>
      <c r="AC63" s="48">
        <f t="shared" si="15"/>
        <v>0</v>
      </c>
      <c r="AD63" s="49">
        <f t="shared" si="16"/>
        <v>0</v>
      </c>
      <c r="AE63" s="49">
        <f t="shared" si="17"/>
        <v>0</v>
      </c>
      <c r="AF63" s="50" t="str">
        <f t="shared" si="18"/>
        <v>-</v>
      </c>
      <c r="AG63" s="48">
        <f t="shared" si="19"/>
        <v>0</v>
      </c>
      <c r="AH63" s="68" t="s">
        <v>49</v>
      </c>
      <c r="AI63" s="69" t="s">
        <v>50</v>
      </c>
    </row>
    <row r="64" spans="1:35" ht="12.75" customHeight="1">
      <c r="A64" s="86" t="s">
        <v>460</v>
      </c>
      <c r="B64" s="88" t="s">
        <v>461</v>
      </c>
      <c r="C64" s="48" t="s">
        <v>462</v>
      </c>
      <c r="D64" s="49" t="s">
        <v>463</v>
      </c>
      <c r="E64" s="49" t="s">
        <v>464</v>
      </c>
      <c r="F64" s="88" t="s">
        <v>44</v>
      </c>
      <c r="G64" s="71" t="s">
        <v>465</v>
      </c>
      <c r="H64" s="62" t="s">
        <v>466</v>
      </c>
      <c r="I64" s="63">
        <v>5037873521</v>
      </c>
      <c r="J64" s="93" t="s">
        <v>65</v>
      </c>
      <c r="K64" s="52" t="s">
        <v>48</v>
      </c>
      <c r="L64" s="77" t="s">
        <v>1368</v>
      </c>
      <c r="M64" s="73">
        <v>132.68236890435276</v>
      </c>
      <c r="N64" s="64" t="s">
        <v>1368</v>
      </c>
      <c r="O64" s="97">
        <v>21.8182</v>
      </c>
      <c r="P64" s="52" t="s">
        <v>48</v>
      </c>
      <c r="Q64" s="65"/>
      <c r="R64" s="64"/>
      <c r="S64" s="81" t="s">
        <v>48</v>
      </c>
      <c r="T64" s="101">
        <v>12550.703280063619</v>
      </c>
      <c r="U64" s="67"/>
      <c r="V64" s="67"/>
      <c r="W64" s="85"/>
      <c r="X64" s="48">
        <f t="shared" si="10"/>
        <v>1</v>
      </c>
      <c r="Y64" s="49">
        <f t="shared" si="11"/>
        <v>1</v>
      </c>
      <c r="Z64" s="49">
        <f t="shared" si="12"/>
        <v>0</v>
      </c>
      <c r="AA64" s="49">
        <f t="shared" si="13"/>
        <v>0</v>
      </c>
      <c r="AB64" s="50" t="str">
        <f t="shared" si="14"/>
        <v>SRSA</v>
      </c>
      <c r="AC64" s="48">
        <f t="shared" si="15"/>
        <v>1</v>
      </c>
      <c r="AD64" s="49">
        <f t="shared" si="16"/>
        <v>1</v>
      </c>
      <c r="AE64" s="49" t="str">
        <f t="shared" si="17"/>
        <v>Initial</v>
      </c>
      <c r="AF64" s="50" t="str">
        <f t="shared" si="18"/>
        <v>-</v>
      </c>
      <c r="AG64" s="48" t="str">
        <f t="shared" si="19"/>
        <v>SRSA</v>
      </c>
      <c r="AH64" s="68" t="s">
        <v>49</v>
      </c>
      <c r="AI64" s="69" t="s">
        <v>50</v>
      </c>
    </row>
    <row r="65" spans="1:35" ht="12.75" customHeight="1">
      <c r="A65" s="86" t="s">
        <v>467</v>
      </c>
      <c r="B65" s="88" t="s">
        <v>468</v>
      </c>
      <c r="C65" s="48" t="s">
        <v>469</v>
      </c>
      <c r="D65" s="49" t="s">
        <v>470</v>
      </c>
      <c r="E65" s="49" t="s">
        <v>471</v>
      </c>
      <c r="F65" s="88" t="s">
        <v>44</v>
      </c>
      <c r="G65" s="71" t="s">
        <v>472</v>
      </c>
      <c r="H65" s="62" t="s">
        <v>95</v>
      </c>
      <c r="I65" s="63">
        <v>5419352253</v>
      </c>
      <c r="J65" s="93" t="s">
        <v>226</v>
      </c>
      <c r="K65" s="52" t="s">
        <v>73</v>
      </c>
      <c r="L65" s="77" t="s">
        <v>1368</v>
      </c>
      <c r="M65" s="73">
        <v>1351.5762538914616</v>
      </c>
      <c r="N65" s="64" t="s">
        <v>1368</v>
      </c>
      <c r="O65" s="97">
        <v>14.3232</v>
      </c>
      <c r="P65" s="52" t="s">
        <v>73</v>
      </c>
      <c r="Q65" s="65"/>
      <c r="R65" s="64"/>
      <c r="S65" s="81" t="s">
        <v>73</v>
      </c>
      <c r="T65" s="101">
        <v>93809.93768609244</v>
      </c>
      <c r="U65" s="67"/>
      <c r="V65" s="67"/>
      <c r="W65" s="85"/>
      <c r="X65" s="48">
        <f t="shared" si="10"/>
        <v>0</v>
      </c>
      <c r="Y65" s="49">
        <f t="shared" si="11"/>
        <v>0</v>
      </c>
      <c r="Z65" s="49">
        <f t="shared" si="12"/>
        <v>0</v>
      </c>
      <c r="AA65" s="49">
        <f t="shared" si="13"/>
        <v>0</v>
      </c>
      <c r="AB65" s="50" t="str">
        <f t="shared" si="14"/>
        <v>-</v>
      </c>
      <c r="AC65" s="48">
        <f t="shared" si="15"/>
        <v>0</v>
      </c>
      <c r="AD65" s="49">
        <f t="shared" si="16"/>
        <v>0</v>
      </c>
      <c r="AE65" s="49">
        <f t="shared" si="17"/>
        <v>0</v>
      </c>
      <c r="AF65" s="50" t="str">
        <f t="shared" si="18"/>
        <v>-</v>
      </c>
      <c r="AG65" s="48">
        <f t="shared" si="19"/>
        <v>0</v>
      </c>
      <c r="AH65" s="68" t="s">
        <v>49</v>
      </c>
      <c r="AI65" s="69" t="s">
        <v>50</v>
      </c>
    </row>
    <row r="66" spans="1:35" ht="12.75" customHeight="1">
      <c r="A66" s="86" t="s">
        <v>473</v>
      </c>
      <c r="B66" s="88" t="s">
        <v>474</v>
      </c>
      <c r="C66" s="48" t="s">
        <v>475</v>
      </c>
      <c r="D66" s="49" t="s">
        <v>476</v>
      </c>
      <c r="E66" s="49" t="s">
        <v>477</v>
      </c>
      <c r="F66" s="88" t="s">
        <v>44</v>
      </c>
      <c r="G66" s="71" t="s">
        <v>478</v>
      </c>
      <c r="H66" s="62" t="s">
        <v>479</v>
      </c>
      <c r="I66" s="63">
        <v>5033576171</v>
      </c>
      <c r="J66" s="93" t="s">
        <v>218</v>
      </c>
      <c r="K66" s="52" t="s">
        <v>73</v>
      </c>
      <c r="L66" s="77" t="s">
        <v>1368</v>
      </c>
      <c r="M66" s="73">
        <v>5709.826952174019</v>
      </c>
      <c r="N66" s="64" t="s">
        <v>1368</v>
      </c>
      <c r="O66" s="97">
        <v>19.2541</v>
      </c>
      <c r="P66" s="52" t="s">
        <v>73</v>
      </c>
      <c r="Q66" s="65"/>
      <c r="R66" s="64"/>
      <c r="S66" s="81" t="s">
        <v>73</v>
      </c>
      <c r="T66" s="101">
        <v>205383.45964033395</v>
      </c>
      <c r="U66" s="67"/>
      <c r="V66" s="67"/>
      <c r="W66" s="85"/>
      <c r="X66" s="48">
        <f t="shared" si="10"/>
        <v>0</v>
      </c>
      <c r="Y66" s="49">
        <f t="shared" si="11"/>
        <v>0</v>
      </c>
      <c r="Z66" s="49">
        <f t="shared" si="12"/>
        <v>0</v>
      </c>
      <c r="AA66" s="49">
        <f t="shared" si="13"/>
        <v>0</v>
      </c>
      <c r="AB66" s="50" t="str">
        <f t="shared" si="14"/>
        <v>-</v>
      </c>
      <c r="AC66" s="48">
        <f t="shared" si="15"/>
        <v>0</v>
      </c>
      <c r="AD66" s="49">
        <f t="shared" si="16"/>
        <v>0</v>
      </c>
      <c r="AE66" s="49">
        <f t="shared" si="17"/>
        <v>0</v>
      </c>
      <c r="AF66" s="50" t="str">
        <f t="shared" si="18"/>
        <v>-</v>
      </c>
      <c r="AG66" s="48">
        <f t="shared" si="19"/>
        <v>0</v>
      </c>
      <c r="AH66" s="68" t="s">
        <v>49</v>
      </c>
      <c r="AI66" s="69" t="s">
        <v>50</v>
      </c>
    </row>
    <row r="67" spans="1:35" ht="12.75" customHeight="1">
      <c r="A67" s="86" t="s">
        <v>480</v>
      </c>
      <c r="B67" s="88" t="s">
        <v>481</v>
      </c>
      <c r="C67" s="48" t="s">
        <v>482</v>
      </c>
      <c r="D67" s="49" t="s">
        <v>483</v>
      </c>
      <c r="E67" s="49" t="s">
        <v>484</v>
      </c>
      <c r="F67" s="88" t="s">
        <v>44</v>
      </c>
      <c r="G67" s="71" t="s">
        <v>485</v>
      </c>
      <c r="H67" s="62" t="s">
        <v>486</v>
      </c>
      <c r="I67" s="63">
        <v>5417634384</v>
      </c>
      <c r="J67" s="93" t="s">
        <v>47</v>
      </c>
      <c r="K67" s="52" t="s">
        <v>48</v>
      </c>
      <c r="L67" s="77" t="s">
        <v>1368</v>
      </c>
      <c r="M67" s="73">
        <v>250.1403070175438</v>
      </c>
      <c r="N67" s="64" t="s">
        <v>1369</v>
      </c>
      <c r="O67" s="97">
        <v>34.8837</v>
      </c>
      <c r="P67" s="52" t="s">
        <v>48</v>
      </c>
      <c r="Q67" s="65"/>
      <c r="R67" s="64"/>
      <c r="S67" s="81" t="s">
        <v>48</v>
      </c>
      <c r="T67" s="101">
        <v>5393.396140126754</v>
      </c>
      <c r="U67" s="67"/>
      <c r="V67" s="67"/>
      <c r="W67" s="85"/>
      <c r="X67" s="48">
        <f t="shared" si="10"/>
        <v>1</v>
      </c>
      <c r="Y67" s="49">
        <f t="shared" si="11"/>
        <v>1</v>
      </c>
      <c r="Z67" s="49">
        <f t="shared" si="12"/>
        <v>0</v>
      </c>
      <c r="AA67" s="49">
        <f t="shared" si="13"/>
        <v>0</v>
      </c>
      <c r="AB67" s="50" t="str">
        <f t="shared" si="14"/>
        <v>SRSA</v>
      </c>
      <c r="AC67" s="48">
        <f t="shared" si="15"/>
        <v>1</v>
      </c>
      <c r="AD67" s="49">
        <f t="shared" si="16"/>
        <v>1</v>
      </c>
      <c r="AE67" s="49" t="str">
        <f t="shared" si="17"/>
        <v>Initial</v>
      </c>
      <c r="AF67" s="50" t="str">
        <f t="shared" si="18"/>
        <v>-</v>
      </c>
      <c r="AG67" s="48" t="str">
        <f t="shared" si="19"/>
        <v>SRSA</v>
      </c>
      <c r="AH67" s="68" t="s">
        <v>49</v>
      </c>
      <c r="AI67" s="69" t="s">
        <v>81</v>
      </c>
    </row>
    <row r="68" spans="1:35" ht="12.75" customHeight="1">
      <c r="A68" s="86" t="s">
        <v>487</v>
      </c>
      <c r="B68" s="88" t="s">
        <v>488</v>
      </c>
      <c r="C68" s="48" t="s">
        <v>489</v>
      </c>
      <c r="D68" s="49" t="s">
        <v>490</v>
      </c>
      <c r="E68" s="49" t="s">
        <v>491</v>
      </c>
      <c r="F68" s="88" t="s">
        <v>44</v>
      </c>
      <c r="G68" s="71" t="s">
        <v>492</v>
      </c>
      <c r="H68" s="62" t="s">
        <v>493</v>
      </c>
      <c r="I68" s="63">
        <v>5414932404</v>
      </c>
      <c r="J68" s="93" t="s">
        <v>47</v>
      </c>
      <c r="K68" s="52" t="s">
        <v>48</v>
      </c>
      <c r="L68" s="77" t="s">
        <v>1368</v>
      </c>
      <c r="M68" s="73">
        <v>9.209574468085105</v>
      </c>
      <c r="N68" s="64" t="s">
        <v>1369</v>
      </c>
      <c r="O68" s="97">
        <v>23.0769</v>
      </c>
      <c r="P68" s="52" t="s">
        <v>48</v>
      </c>
      <c r="Q68" s="65"/>
      <c r="R68" s="64"/>
      <c r="S68" s="81" t="s">
        <v>48</v>
      </c>
      <c r="T68" s="101">
        <v>1054.0270701458137</v>
      </c>
      <c r="U68" s="67"/>
      <c r="V68" s="67"/>
      <c r="W68" s="85"/>
      <c r="X68" s="48">
        <f t="shared" si="10"/>
        <v>1</v>
      </c>
      <c r="Y68" s="49">
        <f t="shared" si="11"/>
        <v>1</v>
      </c>
      <c r="Z68" s="49">
        <f t="shared" si="12"/>
        <v>0</v>
      </c>
      <c r="AA68" s="49">
        <f t="shared" si="13"/>
        <v>0</v>
      </c>
      <c r="AB68" s="50" t="str">
        <f t="shared" si="14"/>
        <v>SRSA</v>
      </c>
      <c r="AC68" s="48">
        <f t="shared" si="15"/>
        <v>1</v>
      </c>
      <c r="AD68" s="49">
        <f t="shared" si="16"/>
        <v>1</v>
      </c>
      <c r="AE68" s="49" t="str">
        <f t="shared" si="17"/>
        <v>Initial</v>
      </c>
      <c r="AF68" s="50" t="str">
        <f t="shared" si="18"/>
        <v>-</v>
      </c>
      <c r="AG68" s="48" t="str">
        <f t="shared" si="19"/>
        <v>SRSA</v>
      </c>
      <c r="AH68" s="68" t="s">
        <v>49</v>
      </c>
      <c r="AI68" s="69" t="s">
        <v>50</v>
      </c>
    </row>
    <row r="69" spans="1:35" ht="12.75" customHeight="1">
      <c r="A69" s="86" t="s">
        <v>494</v>
      </c>
      <c r="B69" s="88" t="s">
        <v>495</v>
      </c>
      <c r="C69" s="48" t="s">
        <v>496</v>
      </c>
      <c r="D69" s="49" t="s">
        <v>497</v>
      </c>
      <c r="E69" s="49" t="s">
        <v>498</v>
      </c>
      <c r="F69" s="88" t="s">
        <v>44</v>
      </c>
      <c r="G69" s="71" t="s">
        <v>499</v>
      </c>
      <c r="H69" s="62" t="s">
        <v>95</v>
      </c>
      <c r="I69" s="63">
        <v>5039850210</v>
      </c>
      <c r="J69" s="93" t="s">
        <v>65</v>
      </c>
      <c r="K69" s="52" t="s">
        <v>48</v>
      </c>
      <c r="L69" s="77" t="s">
        <v>1368</v>
      </c>
      <c r="M69" s="73">
        <v>552.3974301432021</v>
      </c>
      <c r="N69" s="64" t="s">
        <v>1368</v>
      </c>
      <c r="O69" s="97">
        <v>15.5431</v>
      </c>
      <c r="P69" s="52" t="s">
        <v>73</v>
      </c>
      <c r="Q69" s="65"/>
      <c r="R69" s="64"/>
      <c r="S69" s="81" t="s">
        <v>48</v>
      </c>
      <c r="T69" s="101">
        <v>21896.918161594363</v>
      </c>
      <c r="U69" s="67"/>
      <c r="V69" s="67"/>
      <c r="W69" s="85"/>
      <c r="X69" s="48">
        <f aca="true" t="shared" si="20" ref="X69:X100">IF(OR(K69="YES",TRIM(L69)="YES"),1,0)</f>
        <v>1</v>
      </c>
      <c r="Y69" s="49">
        <f aca="true" t="shared" si="21" ref="Y69:Y100">IF(OR(AND(ISNUMBER(M69),AND(M69&gt;0,M69&lt;600)),AND(ISNUMBER(M69),AND(M69&gt;0,N69="YES"))),1,0)</f>
        <v>1</v>
      </c>
      <c r="Z69" s="49">
        <f aca="true" t="shared" si="22" ref="Z69:Z100">IF(AND(OR(K69="YES",TRIM(L69)="YES"),(X69=0)),"Trouble",0)</f>
        <v>0</v>
      </c>
      <c r="AA69" s="49">
        <f aca="true" t="shared" si="23" ref="AA69:AA100">IF(AND(OR(AND(ISNUMBER(M69),AND(M69&gt;0,M69&lt;600)),AND(ISNUMBER(M69),AND(M69&gt;0,N69="YES"))),(Y69=0)),"Trouble",0)</f>
        <v>0</v>
      </c>
      <c r="AB69" s="50" t="str">
        <f aca="true" t="shared" si="24" ref="AB69:AB100">IF(AND(X69=1,Y69=1),"SRSA","-")</f>
        <v>SRSA</v>
      </c>
      <c r="AC69" s="48">
        <f aca="true" t="shared" si="25" ref="AC69:AC100">IF(S69="YES",1,0)</f>
        <v>1</v>
      </c>
      <c r="AD69" s="49">
        <f aca="true" t="shared" si="26" ref="AD69:AD100">IF(OR(AND(ISNUMBER(Q69),Q69&gt;=20),(AND(ISNUMBER(Q69)=FALSE,AND(ISNUMBER(O69),O69&gt;=20)))),1,0)</f>
        <v>0</v>
      </c>
      <c r="AE69" s="49">
        <f aca="true" t="shared" si="27" ref="AE69:AE100">IF(AND(AC69=1,AD69=1),"Initial",0)</f>
        <v>0</v>
      </c>
      <c r="AF69" s="50" t="str">
        <f aca="true" t="shared" si="28" ref="AF69:AF100">IF(AND(AND(AE69="Initial",AG69=0),AND(ISNUMBER(M69),M69&gt;0)),"RLIS","-")</f>
        <v>-</v>
      </c>
      <c r="AG69" s="48">
        <f aca="true" t="shared" si="29" ref="AG69:AG100">IF(AND(AB69="SRSA",AE69="Initial"),"SRSA",0)</f>
        <v>0</v>
      </c>
      <c r="AH69" s="68" t="s">
        <v>49</v>
      </c>
      <c r="AI69" s="69" t="s">
        <v>50</v>
      </c>
    </row>
    <row r="70" spans="1:35" ht="12.75" customHeight="1">
      <c r="A70" s="86" t="s">
        <v>500</v>
      </c>
      <c r="B70" s="88" t="s">
        <v>501</v>
      </c>
      <c r="C70" s="48" t="s">
        <v>502</v>
      </c>
      <c r="D70" s="49" t="s">
        <v>503</v>
      </c>
      <c r="E70" s="49" t="s">
        <v>504</v>
      </c>
      <c r="F70" s="88" t="s">
        <v>44</v>
      </c>
      <c r="G70" s="71" t="s">
        <v>505</v>
      </c>
      <c r="H70" s="62" t="s">
        <v>506</v>
      </c>
      <c r="I70" s="63">
        <v>5037923803</v>
      </c>
      <c r="J70" s="93" t="s">
        <v>103</v>
      </c>
      <c r="K70" s="52" t="s">
        <v>73</v>
      </c>
      <c r="L70" s="77" t="s">
        <v>1368</v>
      </c>
      <c r="M70" s="73">
        <v>974.3799504541745</v>
      </c>
      <c r="N70" s="64" t="s">
        <v>1368</v>
      </c>
      <c r="O70" s="97">
        <v>21.5181</v>
      </c>
      <c r="P70" s="52" t="s">
        <v>48</v>
      </c>
      <c r="Q70" s="65"/>
      <c r="R70" s="64"/>
      <c r="S70" s="81" t="s">
        <v>73</v>
      </c>
      <c r="T70" s="101">
        <v>54957.08711224952</v>
      </c>
      <c r="U70" s="67"/>
      <c r="V70" s="67"/>
      <c r="W70" s="85"/>
      <c r="X70" s="48">
        <f t="shared" si="20"/>
        <v>0</v>
      </c>
      <c r="Y70" s="49">
        <f t="shared" si="21"/>
        <v>0</v>
      </c>
      <c r="Z70" s="49">
        <f t="shared" si="22"/>
        <v>0</v>
      </c>
      <c r="AA70" s="49">
        <f t="shared" si="23"/>
        <v>0</v>
      </c>
      <c r="AB70" s="50" t="str">
        <f t="shared" si="24"/>
        <v>-</v>
      </c>
      <c r="AC70" s="48">
        <f t="shared" si="25"/>
        <v>0</v>
      </c>
      <c r="AD70" s="49">
        <f t="shared" si="26"/>
        <v>1</v>
      </c>
      <c r="AE70" s="49">
        <f t="shared" si="27"/>
        <v>0</v>
      </c>
      <c r="AF70" s="50" t="str">
        <f t="shared" si="28"/>
        <v>-</v>
      </c>
      <c r="AG70" s="48">
        <f t="shared" si="29"/>
        <v>0</v>
      </c>
      <c r="AH70" s="68" t="s">
        <v>49</v>
      </c>
      <c r="AI70" s="69" t="s">
        <v>50</v>
      </c>
    </row>
    <row r="71" spans="1:35" ht="12.75" customHeight="1">
      <c r="A71" s="86" t="s">
        <v>507</v>
      </c>
      <c r="B71" s="88" t="s">
        <v>508</v>
      </c>
      <c r="C71" s="48" t="s">
        <v>509</v>
      </c>
      <c r="D71" s="49" t="s">
        <v>510</v>
      </c>
      <c r="E71" s="49" t="s">
        <v>511</v>
      </c>
      <c r="F71" s="88" t="s">
        <v>44</v>
      </c>
      <c r="G71" s="71" t="s">
        <v>512</v>
      </c>
      <c r="H71" s="62" t="s">
        <v>513</v>
      </c>
      <c r="I71" s="63">
        <v>5036552777</v>
      </c>
      <c r="J71" s="93" t="s">
        <v>366</v>
      </c>
      <c r="K71" s="52" t="s">
        <v>73</v>
      </c>
      <c r="L71" s="77" t="s">
        <v>1368</v>
      </c>
      <c r="M71" s="73">
        <v>2047.2452471981612</v>
      </c>
      <c r="N71" s="64" t="s">
        <v>1368</v>
      </c>
      <c r="O71" s="97">
        <v>15.735</v>
      </c>
      <c r="P71" s="52" t="s">
        <v>73</v>
      </c>
      <c r="Q71" s="65"/>
      <c r="R71" s="64"/>
      <c r="S71" s="81" t="s">
        <v>73</v>
      </c>
      <c r="T71" s="101">
        <v>35013.72975639964</v>
      </c>
      <c r="U71" s="67"/>
      <c r="V71" s="67"/>
      <c r="W71" s="85"/>
      <c r="X71" s="48">
        <f t="shared" si="20"/>
        <v>0</v>
      </c>
      <c r="Y71" s="49">
        <f t="shared" si="21"/>
        <v>0</v>
      </c>
      <c r="Z71" s="49">
        <f t="shared" si="22"/>
        <v>0</v>
      </c>
      <c r="AA71" s="49">
        <f t="shared" si="23"/>
        <v>0</v>
      </c>
      <c r="AB71" s="50" t="str">
        <f t="shared" si="24"/>
        <v>-</v>
      </c>
      <c r="AC71" s="48">
        <f t="shared" si="25"/>
        <v>0</v>
      </c>
      <c r="AD71" s="49">
        <f t="shared" si="26"/>
        <v>0</v>
      </c>
      <c r="AE71" s="49">
        <f t="shared" si="27"/>
        <v>0</v>
      </c>
      <c r="AF71" s="50" t="str">
        <f t="shared" si="28"/>
        <v>-</v>
      </c>
      <c r="AG71" s="48">
        <f t="shared" si="29"/>
        <v>0</v>
      </c>
      <c r="AH71" s="68" t="s">
        <v>49</v>
      </c>
      <c r="AI71" s="69" t="s">
        <v>50</v>
      </c>
    </row>
    <row r="72" spans="1:35" ht="12.75" customHeight="1">
      <c r="A72" s="86" t="s">
        <v>514</v>
      </c>
      <c r="B72" s="88" t="s">
        <v>515</v>
      </c>
      <c r="C72" s="48" t="s">
        <v>516</v>
      </c>
      <c r="D72" s="49" t="s">
        <v>517</v>
      </c>
      <c r="E72" s="49" t="s">
        <v>518</v>
      </c>
      <c r="F72" s="88" t="s">
        <v>44</v>
      </c>
      <c r="G72" s="71" t="s">
        <v>519</v>
      </c>
      <c r="H72" s="62" t="s">
        <v>520</v>
      </c>
      <c r="I72" s="63">
        <v>5418321760</v>
      </c>
      <c r="J72" s="93" t="s">
        <v>47</v>
      </c>
      <c r="K72" s="52" t="s">
        <v>48</v>
      </c>
      <c r="L72" s="77" t="s">
        <v>1368</v>
      </c>
      <c r="M72" s="73">
        <v>309.3923611111111</v>
      </c>
      <c r="N72" s="64" t="s">
        <v>1368</v>
      </c>
      <c r="O72" s="97">
        <v>30.7512</v>
      </c>
      <c r="P72" s="52" t="s">
        <v>48</v>
      </c>
      <c r="Q72" s="65"/>
      <c r="R72" s="64"/>
      <c r="S72" s="81" t="s">
        <v>48</v>
      </c>
      <c r="T72" s="101">
        <v>19525.25809607307</v>
      </c>
      <c r="U72" s="67"/>
      <c r="V72" s="67"/>
      <c r="W72" s="85"/>
      <c r="X72" s="48">
        <f t="shared" si="20"/>
        <v>1</v>
      </c>
      <c r="Y72" s="49">
        <f t="shared" si="21"/>
        <v>1</v>
      </c>
      <c r="Z72" s="49">
        <f t="shared" si="22"/>
        <v>0</v>
      </c>
      <c r="AA72" s="49">
        <f t="shared" si="23"/>
        <v>0</v>
      </c>
      <c r="AB72" s="50" t="str">
        <f t="shared" si="24"/>
        <v>SRSA</v>
      </c>
      <c r="AC72" s="48">
        <f t="shared" si="25"/>
        <v>1</v>
      </c>
      <c r="AD72" s="49">
        <f t="shared" si="26"/>
        <v>1</v>
      </c>
      <c r="AE72" s="49" t="str">
        <f t="shared" si="27"/>
        <v>Initial</v>
      </c>
      <c r="AF72" s="50" t="str">
        <f t="shared" si="28"/>
        <v>-</v>
      </c>
      <c r="AG72" s="48" t="str">
        <f t="shared" si="29"/>
        <v>SRSA</v>
      </c>
      <c r="AH72" s="68" t="s">
        <v>49</v>
      </c>
      <c r="AI72" s="69" t="s">
        <v>50</v>
      </c>
    </row>
    <row r="73" spans="1:35" ht="12.75" customHeight="1">
      <c r="A73" s="86" t="s">
        <v>521</v>
      </c>
      <c r="B73" s="88" t="s">
        <v>522</v>
      </c>
      <c r="C73" s="48" t="s">
        <v>523</v>
      </c>
      <c r="D73" s="49" t="s">
        <v>524</v>
      </c>
      <c r="E73" s="49" t="s">
        <v>525</v>
      </c>
      <c r="F73" s="88" t="s">
        <v>44</v>
      </c>
      <c r="G73" s="71" t="s">
        <v>526</v>
      </c>
      <c r="H73" s="62" t="s">
        <v>527</v>
      </c>
      <c r="I73" s="63">
        <v>5414963521</v>
      </c>
      <c r="J73" s="93" t="s">
        <v>47</v>
      </c>
      <c r="K73" s="52" t="s">
        <v>48</v>
      </c>
      <c r="L73" s="77" t="s">
        <v>1368</v>
      </c>
      <c r="M73" s="73">
        <v>623.9853022074343</v>
      </c>
      <c r="N73" s="64" t="s">
        <v>1368</v>
      </c>
      <c r="O73" s="97">
        <v>25.641</v>
      </c>
      <c r="P73" s="52" t="s">
        <v>48</v>
      </c>
      <c r="Q73" s="65"/>
      <c r="R73" s="64"/>
      <c r="S73" s="81" t="s">
        <v>48</v>
      </c>
      <c r="T73" s="101">
        <v>33383.84774696558</v>
      </c>
      <c r="U73" s="67"/>
      <c r="V73" s="67"/>
      <c r="W73" s="85"/>
      <c r="X73" s="48">
        <f t="shared" si="20"/>
        <v>1</v>
      </c>
      <c r="Y73" s="49">
        <f t="shared" si="21"/>
        <v>0</v>
      </c>
      <c r="Z73" s="49">
        <f t="shared" si="22"/>
        <v>0</v>
      </c>
      <c r="AA73" s="49">
        <f t="shared" si="23"/>
        <v>0</v>
      </c>
      <c r="AB73" s="50" t="str">
        <f t="shared" si="24"/>
        <v>-</v>
      </c>
      <c r="AC73" s="48">
        <f t="shared" si="25"/>
        <v>1</v>
      </c>
      <c r="AD73" s="49">
        <f t="shared" si="26"/>
        <v>1</v>
      </c>
      <c r="AE73" s="49" t="str">
        <f t="shared" si="27"/>
        <v>Initial</v>
      </c>
      <c r="AF73" s="50" t="str">
        <f t="shared" si="28"/>
        <v>RLIS</v>
      </c>
      <c r="AG73" s="48">
        <f t="shared" si="29"/>
        <v>0</v>
      </c>
      <c r="AH73" s="68" t="s">
        <v>49</v>
      </c>
      <c r="AI73" s="69" t="s">
        <v>50</v>
      </c>
    </row>
    <row r="74" spans="1:35" ht="12.75" customHeight="1">
      <c r="A74" s="86" t="s">
        <v>528</v>
      </c>
      <c r="B74" s="88" t="s">
        <v>529</v>
      </c>
      <c r="C74" s="48" t="s">
        <v>530</v>
      </c>
      <c r="D74" s="49" t="s">
        <v>531</v>
      </c>
      <c r="E74" s="49" t="s">
        <v>532</v>
      </c>
      <c r="F74" s="88" t="s">
        <v>44</v>
      </c>
      <c r="G74" s="71" t="s">
        <v>533</v>
      </c>
      <c r="H74" s="62" t="s">
        <v>534</v>
      </c>
      <c r="I74" s="63">
        <v>5414745700</v>
      </c>
      <c r="J74" s="93" t="s">
        <v>169</v>
      </c>
      <c r="K74" s="52" t="s">
        <v>73</v>
      </c>
      <c r="L74" s="77" t="s">
        <v>1368</v>
      </c>
      <c r="M74" s="73">
        <v>5397.263632014716</v>
      </c>
      <c r="N74" s="64" t="s">
        <v>1368</v>
      </c>
      <c r="O74" s="97">
        <v>29.5768</v>
      </c>
      <c r="P74" s="52" t="s">
        <v>48</v>
      </c>
      <c r="Q74" s="65"/>
      <c r="R74" s="64"/>
      <c r="S74" s="81" t="s">
        <v>73</v>
      </c>
      <c r="T74" s="101">
        <v>279243.7881346426</v>
      </c>
      <c r="U74" s="67"/>
      <c r="V74" s="67"/>
      <c r="W74" s="85"/>
      <c r="X74" s="48">
        <f t="shared" si="20"/>
        <v>0</v>
      </c>
      <c r="Y74" s="49">
        <f t="shared" si="21"/>
        <v>0</v>
      </c>
      <c r="Z74" s="49">
        <f t="shared" si="22"/>
        <v>0</v>
      </c>
      <c r="AA74" s="49">
        <f t="shared" si="23"/>
        <v>0</v>
      </c>
      <c r="AB74" s="50" t="str">
        <f t="shared" si="24"/>
        <v>-</v>
      </c>
      <c r="AC74" s="48">
        <f t="shared" si="25"/>
        <v>0</v>
      </c>
      <c r="AD74" s="49">
        <f t="shared" si="26"/>
        <v>1</v>
      </c>
      <c r="AE74" s="49">
        <f t="shared" si="27"/>
        <v>0</v>
      </c>
      <c r="AF74" s="50" t="str">
        <f t="shared" si="28"/>
        <v>-</v>
      </c>
      <c r="AG74" s="48">
        <f t="shared" si="29"/>
        <v>0</v>
      </c>
      <c r="AH74" s="68" t="s">
        <v>49</v>
      </c>
      <c r="AI74" s="69" t="s">
        <v>50</v>
      </c>
    </row>
    <row r="75" spans="1:35" ht="12.75" customHeight="1">
      <c r="A75" s="86" t="s">
        <v>535</v>
      </c>
      <c r="B75" s="88" t="s">
        <v>536</v>
      </c>
      <c r="C75" s="48" t="s">
        <v>537</v>
      </c>
      <c r="D75" s="49" t="s">
        <v>538</v>
      </c>
      <c r="E75" s="49" t="s">
        <v>539</v>
      </c>
      <c r="F75" s="88" t="s">
        <v>44</v>
      </c>
      <c r="G75" s="71" t="s">
        <v>540</v>
      </c>
      <c r="H75" s="62" t="s">
        <v>541</v>
      </c>
      <c r="I75" s="63">
        <v>5419674501</v>
      </c>
      <c r="J75" s="93" t="s">
        <v>161</v>
      </c>
      <c r="K75" s="52" t="s">
        <v>73</v>
      </c>
      <c r="L75" s="77" t="s">
        <v>1368</v>
      </c>
      <c r="M75" s="73">
        <v>8525.498105744462</v>
      </c>
      <c r="N75" s="64" t="s">
        <v>1368</v>
      </c>
      <c r="O75" s="97">
        <v>23.5166</v>
      </c>
      <c r="P75" s="52" t="s">
        <v>48</v>
      </c>
      <c r="Q75" s="65"/>
      <c r="R75" s="64"/>
      <c r="S75" s="81" t="s">
        <v>73</v>
      </c>
      <c r="T75" s="101">
        <v>298981.59468817996</v>
      </c>
      <c r="U75" s="67"/>
      <c r="V75" s="67"/>
      <c r="W75" s="85"/>
      <c r="X75" s="48">
        <f t="shared" si="20"/>
        <v>0</v>
      </c>
      <c r="Y75" s="49">
        <f t="shared" si="21"/>
        <v>0</v>
      </c>
      <c r="Z75" s="49">
        <f t="shared" si="22"/>
        <v>0</v>
      </c>
      <c r="AA75" s="49">
        <f t="shared" si="23"/>
        <v>0</v>
      </c>
      <c r="AB75" s="50" t="str">
        <f t="shared" si="24"/>
        <v>-</v>
      </c>
      <c r="AC75" s="48">
        <f t="shared" si="25"/>
        <v>0</v>
      </c>
      <c r="AD75" s="49">
        <f t="shared" si="26"/>
        <v>1</v>
      </c>
      <c r="AE75" s="49">
        <f t="shared" si="27"/>
        <v>0</v>
      </c>
      <c r="AF75" s="50" t="str">
        <f t="shared" si="28"/>
        <v>-</v>
      </c>
      <c r="AG75" s="48">
        <f t="shared" si="29"/>
        <v>0</v>
      </c>
      <c r="AH75" s="68" t="s">
        <v>49</v>
      </c>
      <c r="AI75" s="69" t="s">
        <v>50</v>
      </c>
    </row>
    <row r="76" spans="1:35" ht="12.75" customHeight="1">
      <c r="A76" s="86" t="s">
        <v>542</v>
      </c>
      <c r="B76" s="88" t="s">
        <v>543</v>
      </c>
      <c r="C76" s="48" t="s">
        <v>544</v>
      </c>
      <c r="D76" s="49" t="s">
        <v>545</v>
      </c>
      <c r="E76" s="49" t="s">
        <v>546</v>
      </c>
      <c r="F76" s="88" t="s">
        <v>44</v>
      </c>
      <c r="G76" s="71" t="s">
        <v>547</v>
      </c>
      <c r="H76" s="62" t="s">
        <v>548</v>
      </c>
      <c r="I76" s="63">
        <v>5032614550</v>
      </c>
      <c r="J76" s="93" t="s">
        <v>218</v>
      </c>
      <c r="K76" s="52" t="s">
        <v>73</v>
      </c>
      <c r="L76" s="77" t="s">
        <v>1368</v>
      </c>
      <c r="M76" s="73">
        <v>11217.471774190628</v>
      </c>
      <c r="N76" s="64" t="s">
        <v>1368</v>
      </c>
      <c r="O76" s="97">
        <v>18.2589</v>
      </c>
      <c r="P76" s="52" t="s">
        <v>73</v>
      </c>
      <c r="Q76" s="65"/>
      <c r="R76" s="64"/>
      <c r="S76" s="81" t="s">
        <v>73</v>
      </c>
      <c r="T76" s="101">
        <v>261516.8938051093</v>
      </c>
      <c r="U76" s="67"/>
      <c r="V76" s="67"/>
      <c r="W76" s="85"/>
      <c r="X76" s="48">
        <f t="shared" si="20"/>
        <v>0</v>
      </c>
      <c r="Y76" s="49">
        <f t="shared" si="21"/>
        <v>0</v>
      </c>
      <c r="Z76" s="49">
        <f t="shared" si="22"/>
        <v>0</v>
      </c>
      <c r="AA76" s="49">
        <f t="shared" si="23"/>
        <v>0</v>
      </c>
      <c r="AB76" s="50" t="str">
        <f t="shared" si="24"/>
        <v>-</v>
      </c>
      <c r="AC76" s="48">
        <f t="shared" si="25"/>
        <v>0</v>
      </c>
      <c r="AD76" s="49">
        <f t="shared" si="26"/>
        <v>0</v>
      </c>
      <c r="AE76" s="49">
        <f t="shared" si="27"/>
        <v>0</v>
      </c>
      <c r="AF76" s="50" t="str">
        <f t="shared" si="28"/>
        <v>-</v>
      </c>
      <c r="AG76" s="48">
        <f t="shared" si="29"/>
        <v>0</v>
      </c>
      <c r="AH76" s="68" t="s">
        <v>49</v>
      </c>
      <c r="AI76" s="69" t="s">
        <v>50</v>
      </c>
    </row>
    <row r="77" spans="1:35" ht="12.75" customHeight="1">
      <c r="A77" s="86" t="s">
        <v>549</v>
      </c>
      <c r="B77" s="88" t="s">
        <v>550</v>
      </c>
      <c r="C77" s="48" t="s">
        <v>551</v>
      </c>
      <c r="D77" s="49" t="s">
        <v>552</v>
      </c>
      <c r="E77" s="49" t="s">
        <v>553</v>
      </c>
      <c r="F77" s="88" t="s">
        <v>44</v>
      </c>
      <c r="G77" s="71" t="s">
        <v>554</v>
      </c>
      <c r="H77" s="62" t="s">
        <v>555</v>
      </c>
      <c r="I77" s="63">
        <v>5415736811</v>
      </c>
      <c r="J77" s="93" t="s">
        <v>117</v>
      </c>
      <c r="K77" s="52" t="s">
        <v>73</v>
      </c>
      <c r="L77" s="77" t="s">
        <v>1368</v>
      </c>
      <c r="M77" s="73">
        <v>763.0978171743653</v>
      </c>
      <c r="N77" s="64" t="s">
        <v>1369</v>
      </c>
      <c r="O77" s="97">
        <v>24.619</v>
      </c>
      <c r="P77" s="52" t="s">
        <v>48</v>
      </c>
      <c r="Q77" s="65"/>
      <c r="R77" s="64"/>
      <c r="S77" s="81" t="s">
        <v>48</v>
      </c>
      <c r="T77" s="101">
        <v>49893.323175915335</v>
      </c>
      <c r="U77" s="67"/>
      <c r="V77" s="67"/>
      <c r="W77" s="85"/>
      <c r="X77" s="48">
        <f t="shared" si="20"/>
        <v>0</v>
      </c>
      <c r="Y77" s="49">
        <f t="shared" si="21"/>
        <v>1</v>
      </c>
      <c r="Z77" s="49">
        <f t="shared" si="22"/>
        <v>0</v>
      </c>
      <c r="AA77" s="49">
        <f t="shared" si="23"/>
        <v>0</v>
      </c>
      <c r="AB77" s="50" t="str">
        <f t="shared" si="24"/>
        <v>-</v>
      </c>
      <c r="AC77" s="48">
        <f t="shared" si="25"/>
        <v>1</v>
      </c>
      <c r="AD77" s="49">
        <f t="shared" si="26"/>
        <v>1</v>
      </c>
      <c r="AE77" s="49" t="str">
        <f t="shared" si="27"/>
        <v>Initial</v>
      </c>
      <c r="AF77" s="50" t="str">
        <f t="shared" si="28"/>
        <v>RLIS</v>
      </c>
      <c r="AG77" s="48">
        <f t="shared" si="29"/>
        <v>0</v>
      </c>
      <c r="AH77" s="68" t="s">
        <v>49</v>
      </c>
      <c r="AI77" s="69" t="s">
        <v>50</v>
      </c>
    </row>
    <row r="78" spans="1:35" ht="12.75" customHeight="1">
      <c r="A78" s="86" t="s">
        <v>556</v>
      </c>
      <c r="B78" s="88" t="s">
        <v>557</v>
      </c>
      <c r="C78" s="48" t="s">
        <v>558</v>
      </c>
      <c r="D78" s="49" t="s">
        <v>559</v>
      </c>
      <c r="E78" s="49" t="s">
        <v>560</v>
      </c>
      <c r="F78" s="88" t="s">
        <v>44</v>
      </c>
      <c r="G78" s="71" t="s">
        <v>561</v>
      </c>
      <c r="H78" s="62" t="s">
        <v>562</v>
      </c>
      <c r="I78" s="63">
        <v>5414932641</v>
      </c>
      <c r="J78" s="93" t="s">
        <v>47</v>
      </c>
      <c r="K78" s="52" t="s">
        <v>48</v>
      </c>
      <c r="L78" s="77" t="s">
        <v>1368</v>
      </c>
      <c r="M78" s="73">
        <v>50.32142857142856</v>
      </c>
      <c r="N78" s="64" t="s">
        <v>1369</v>
      </c>
      <c r="O78" s="97">
        <v>25</v>
      </c>
      <c r="P78" s="52" t="s">
        <v>48</v>
      </c>
      <c r="Q78" s="65"/>
      <c r="R78" s="64"/>
      <c r="S78" s="81" t="s">
        <v>48</v>
      </c>
      <c r="T78" s="101">
        <v>1383.3038453729275</v>
      </c>
      <c r="U78" s="67"/>
      <c r="V78" s="67"/>
      <c r="W78" s="85"/>
      <c r="X78" s="48">
        <f t="shared" si="20"/>
        <v>1</v>
      </c>
      <c r="Y78" s="49">
        <f t="shared" si="21"/>
        <v>1</v>
      </c>
      <c r="Z78" s="49">
        <f t="shared" si="22"/>
        <v>0</v>
      </c>
      <c r="AA78" s="49">
        <f t="shared" si="23"/>
        <v>0</v>
      </c>
      <c r="AB78" s="50" t="str">
        <f t="shared" si="24"/>
        <v>SRSA</v>
      </c>
      <c r="AC78" s="48">
        <f t="shared" si="25"/>
        <v>1</v>
      </c>
      <c r="AD78" s="49">
        <f t="shared" si="26"/>
        <v>1</v>
      </c>
      <c r="AE78" s="49" t="str">
        <f t="shared" si="27"/>
        <v>Initial</v>
      </c>
      <c r="AF78" s="50" t="str">
        <f t="shared" si="28"/>
        <v>-</v>
      </c>
      <c r="AG78" s="48" t="str">
        <f t="shared" si="29"/>
        <v>SRSA</v>
      </c>
      <c r="AH78" s="68" t="s">
        <v>49</v>
      </c>
      <c r="AI78" s="69" t="s">
        <v>50</v>
      </c>
    </row>
    <row r="79" spans="1:35" ht="12.75" customHeight="1">
      <c r="A79" s="86" t="s">
        <v>563</v>
      </c>
      <c r="B79" s="88" t="s">
        <v>564</v>
      </c>
      <c r="C79" s="48" t="s">
        <v>565</v>
      </c>
      <c r="D79" s="49" t="s">
        <v>559</v>
      </c>
      <c r="E79" s="49" t="s">
        <v>560</v>
      </c>
      <c r="F79" s="88" t="s">
        <v>44</v>
      </c>
      <c r="G79" s="71" t="s">
        <v>561</v>
      </c>
      <c r="H79" s="62" t="s">
        <v>562</v>
      </c>
      <c r="I79" s="63">
        <v>5414932641</v>
      </c>
      <c r="J79" s="93" t="s">
        <v>47</v>
      </c>
      <c r="K79" s="52" t="s">
        <v>48</v>
      </c>
      <c r="L79" s="77" t="s">
        <v>1368</v>
      </c>
      <c r="M79" s="73">
        <v>48.561869747899145</v>
      </c>
      <c r="N79" s="64" t="s">
        <v>1369</v>
      </c>
      <c r="O79" s="97">
        <v>28</v>
      </c>
      <c r="P79" s="52" t="s">
        <v>48</v>
      </c>
      <c r="Q79" s="65"/>
      <c r="R79" s="64"/>
      <c r="S79" s="81" t="s">
        <v>48</v>
      </c>
      <c r="T79" s="101">
        <v>1344.5089399849144</v>
      </c>
      <c r="U79" s="67"/>
      <c r="V79" s="67"/>
      <c r="W79" s="85"/>
      <c r="X79" s="48">
        <f t="shared" si="20"/>
        <v>1</v>
      </c>
      <c r="Y79" s="49">
        <f t="shared" si="21"/>
        <v>1</v>
      </c>
      <c r="Z79" s="49">
        <f t="shared" si="22"/>
        <v>0</v>
      </c>
      <c r="AA79" s="49">
        <f t="shared" si="23"/>
        <v>0</v>
      </c>
      <c r="AB79" s="50" t="str">
        <f t="shared" si="24"/>
        <v>SRSA</v>
      </c>
      <c r="AC79" s="48">
        <f t="shared" si="25"/>
        <v>1</v>
      </c>
      <c r="AD79" s="49">
        <f t="shared" si="26"/>
        <v>1</v>
      </c>
      <c r="AE79" s="49" t="str">
        <f t="shared" si="27"/>
        <v>Initial</v>
      </c>
      <c r="AF79" s="50" t="str">
        <f t="shared" si="28"/>
        <v>-</v>
      </c>
      <c r="AG79" s="48" t="str">
        <f t="shared" si="29"/>
        <v>SRSA</v>
      </c>
      <c r="AH79" s="68" t="s">
        <v>49</v>
      </c>
      <c r="AI79" s="69" t="s">
        <v>50</v>
      </c>
    </row>
    <row r="80" spans="1:35" ht="12.75" customHeight="1">
      <c r="A80" s="86" t="s">
        <v>566</v>
      </c>
      <c r="B80" s="88" t="s">
        <v>567</v>
      </c>
      <c r="C80" s="48" t="s">
        <v>568</v>
      </c>
      <c r="D80" s="49" t="s">
        <v>569</v>
      </c>
      <c r="E80" s="49" t="s">
        <v>570</v>
      </c>
      <c r="F80" s="88" t="s">
        <v>44</v>
      </c>
      <c r="G80" s="71" t="s">
        <v>571</v>
      </c>
      <c r="H80" s="62" t="s">
        <v>95</v>
      </c>
      <c r="I80" s="63">
        <v>5413582473</v>
      </c>
      <c r="J80" s="93" t="s">
        <v>47</v>
      </c>
      <c r="K80" s="52" t="s">
        <v>48</v>
      </c>
      <c r="L80" s="77" t="s">
        <v>1368</v>
      </c>
      <c r="M80" s="73">
        <v>91.88888888888887</v>
      </c>
      <c r="N80" s="64" t="s">
        <v>1368</v>
      </c>
      <c r="O80" s="97">
        <v>37.5</v>
      </c>
      <c r="P80" s="52" t="s">
        <v>48</v>
      </c>
      <c r="Q80" s="65"/>
      <c r="R80" s="64"/>
      <c r="S80" s="81" t="s">
        <v>48</v>
      </c>
      <c r="T80" s="101">
        <v>2828.573801319508</v>
      </c>
      <c r="U80" s="67"/>
      <c r="V80" s="67"/>
      <c r="W80" s="85"/>
      <c r="X80" s="48">
        <f t="shared" si="20"/>
        <v>1</v>
      </c>
      <c r="Y80" s="49">
        <f t="shared" si="21"/>
        <v>1</v>
      </c>
      <c r="Z80" s="49">
        <f t="shared" si="22"/>
        <v>0</v>
      </c>
      <c r="AA80" s="49">
        <f t="shared" si="23"/>
        <v>0</v>
      </c>
      <c r="AB80" s="50" t="str">
        <f t="shared" si="24"/>
        <v>SRSA</v>
      </c>
      <c r="AC80" s="48">
        <f t="shared" si="25"/>
        <v>1</v>
      </c>
      <c r="AD80" s="49">
        <f t="shared" si="26"/>
        <v>1</v>
      </c>
      <c r="AE80" s="49" t="str">
        <f t="shared" si="27"/>
        <v>Initial</v>
      </c>
      <c r="AF80" s="50" t="str">
        <f t="shared" si="28"/>
        <v>-</v>
      </c>
      <c r="AG80" s="48" t="str">
        <f t="shared" si="29"/>
        <v>SRSA</v>
      </c>
      <c r="AH80" s="68" t="s">
        <v>49</v>
      </c>
      <c r="AI80" s="69" t="s">
        <v>81</v>
      </c>
    </row>
    <row r="81" spans="1:35" ht="12.75" customHeight="1">
      <c r="A81" s="86" t="s">
        <v>572</v>
      </c>
      <c r="B81" s="88" t="s">
        <v>573</v>
      </c>
      <c r="C81" s="48" t="s">
        <v>574</v>
      </c>
      <c r="D81" s="49" t="s">
        <v>575</v>
      </c>
      <c r="E81" s="49" t="s">
        <v>576</v>
      </c>
      <c r="F81" s="88" t="s">
        <v>44</v>
      </c>
      <c r="G81" s="71" t="s">
        <v>577</v>
      </c>
      <c r="H81" s="62" t="s">
        <v>578</v>
      </c>
      <c r="I81" s="63">
        <v>5419956626</v>
      </c>
      <c r="J81" s="93" t="s">
        <v>103</v>
      </c>
      <c r="K81" s="52" t="s">
        <v>73</v>
      </c>
      <c r="L81" s="77" t="s">
        <v>1368</v>
      </c>
      <c r="M81" s="73">
        <v>779.7379487089764</v>
      </c>
      <c r="N81" s="64" t="s">
        <v>1368</v>
      </c>
      <c r="O81" s="97">
        <v>16.7917</v>
      </c>
      <c r="P81" s="52" t="s">
        <v>73</v>
      </c>
      <c r="Q81" s="65"/>
      <c r="R81" s="64"/>
      <c r="S81" s="81" t="s">
        <v>73</v>
      </c>
      <c r="T81" s="101">
        <v>26320.26747453949</v>
      </c>
      <c r="U81" s="67"/>
      <c r="V81" s="67"/>
      <c r="W81" s="85"/>
      <c r="X81" s="48">
        <f t="shared" si="20"/>
        <v>0</v>
      </c>
      <c r="Y81" s="49">
        <f t="shared" si="21"/>
        <v>0</v>
      </c>
      <c r="Z81" s="49">
        <f t="shared" si="22"/>
        <v>0</v>
      </c>
      <c r="AA81" s="49">
        <f t="shared" si="23"/>
        <v>0</v>
      </c>
      <c r="AB81" s="50" t="str">
        <f t="shared" si="24"/>
        <v>-</v>
      </c>
      <c r="AC81" s="48">
        <f t="shared" si="25"/>
        <v>0</v>
      </c>
      <c r="AD81" s="49">
        <f t="shared" si="26"/>
        <v>0</v>
      </c>
      <c r="AE81" s="49">
        <f t="shared" si="27"/>
        <v>0</v>
      </c>
      <c r="AF81" s="50" t="str">
        <f t="shared" si="28"/>
        <v>-</v>
      </c>
      <c r="AG81" s="48">
        <f t="shared" si="29"/>
        <v>0</v>
      </c>
      <c r="AH81" s="68" t="s">
        <v>49</v>
      </c>
      <c r="AI81" s="69" t="s">
        <v>50</v>
      </c>
    </row>
    <row r="82" spans="1:35" ht="12.75" customHeight="1">
      <c r="A82" s="86" t="s">
        <v>579</v>
      </c>
      <c r="B82" s="88" t="s">
        <v>580</v>
      </c>
      <c r="C82" s="48" t="s">
        <v>581</v>
      </c>
      <c r="D82" s="49" t="s">
        <v>582</v>
      </c>
      <c r="E82" s="49" t="s">
        <v>583</v>
      </c>
      <c r="F82" s="88" t="s">
        <v>44</v>
      </c>
      <c r="G82" s="71" t="s">
        <v>584</v>
      </c>
      <c r="H82" s="62" t="s">
        <v>585</v>
      </c>
      <c r="I82" s="63">
        <v>5414572175</v>
      </c>
      <c r="J82" s="93" t="s">
        <v>47</v>
      </c>
      <c r="K82" s="52" t="s">
        <v>48</v>
      </c>
      <c r="L82" s="77" t="s">
        <v>1368</v>
      </c>
      <c r="M82" s="73">
        <v>167.40016171119854</v>
      </c>
      <c r="N82" s="64" t="s">
        <v>1368</v>
      </c>
      <c r="O82" s="97">
        <v>16.3462</v>
      </c>
      <c r="P82" s="52" t="s">
        <v>73</v>
      </c>
      <c r="Q82" s="65"/>
      <c r="R82" s="64"/>
      <c r="S82" s="81" t="s">
        <v>48</v>
      </c>
      <c r="T82" s="101">
        <v>5165.802945803512</v>
      </c>
      <c r="U82" s="67"/>
      <c r="V82" s="67"/>
      <c r="W82" s="85"/>
      <c r="X82" s="48">
        <f t="shared" si="20"/>
        <v>1</v>
      </c>
      <c r="Y82" s="49">
        <f t="shared" si="21"/>
        <v>1</v>
      </c>
      <c r="Z82" s="49">
        <f t="shared" si="22"/>
        <v>0</v>
      </c>
      <c r="AA82" s="49">
        <f t="shared" si="23"/>
        <v>0</v>
      </c>
      <c r="AB82" s="50" t="str">
        <f t="shared" si="24"/>
        <v>SRSA</v>
      </c>
      <c r="AC82" s="48">
        <f t="shared" si="25"/>
        <v>1</v>
      </c>
      <c r="AD82" s="49">
        <f t="shared" si="26"/>
        <v>0</v>
      </c>
      <c r="AE82" s="49">
        <f t="shared" si="27"/>
        <v>0</v>
      </c>
      <c r="AF82" s="50" t="str">
        <f t="shared" si="28"/>
        <v>-</v>
      </c>
      <c r="AG82" s="48">
        <f t="shared" si="29"/>
        <v>0</v>
      </c>
      <c r="AH82" s="68" t="s">
        <v>49</v>
      </c>
      <c r="AI82" s="69" t="s">
        <v>50</v>
      </c>
    </row>
    <row r="83" spans="1:35" ht="12.75" customHeight="1">
      <c r="A83" s="86" t="s">
        <v>586</v>
      </c>
      <c r="B83" s="88" t="s">
        <v>587</v>
      </c>
      <c r="C83" s="48" t="s">
        <v>588</v>
      </c>
      <c r="D83" s="49" t="s">
        <v>589</v>
      </c>
      <c r="E83" s="49" t="s">
        <v>590</v>
      </c>
      <c r="F83" s="88" t="s">
        <v>44</v>
      </c>
      <c r="G83" s="71" t="s">
        <v>591</v>
      </c>
      <c r="H83" s="62" t="s">
        <v>592</v>
      </c>
      <c r="I83" s="63">
        <v>5416676000</v>
      </c>
      <c r="J83" s="93" t="s">
        <v>139</v>
      </c>
      <c r="K83" s="52" t="s">
        <v>73</v>
      </c>
      <c r="L83" s="77" t="s">
        <v>1368</v>
      </c>
      <c r="M83" s="73">
        <v>4874.138533248081</v>
      </c>
      <c r="N83" s="64" t="s">
        <v>1368</v>
      </c>
      <c r="O83" s="97">
        <v>21.381</v>
      </c>
      <c r="P83" s="52" t="s">
        <v>48</v>
      </c>
      <c r="Q83" s="65"/>
      <c r="R83" s="64"/>
      <c r="S83" s="81" t="s">
        <v>48</v>
      </c>
      <c r="T83" s="101">
        <v>188316.37958999968</v>
      </c>
      <c r="U83" s="67"/>
      <c r="V83" s="67"/>
      <c r="W83" s="85"/>
      <c r="X83" s="48">
        <f t="shared" si="20"/>
        <v>0</v>
      </c>
      <c r="Y83" s="49">
        <f t="shared" si="21"/>
        <v>0</v>
      </c>
      <c r="Z83" s="49">
        <f t="shared" si="22"/>
        <v>0</v>
      </c>
      <c r="AA83" s="49">
        <f t="shared" si="23"/>
        <v>0</v>
      </c>
      <c r="AB83" s="50" t="str">
        <f t="shared" si="24"/>
        <v>-</v>
      </c>
      <c r="AC83" s="48">
        <f t="shared" si="25"/>
        <v>1</v>
      </c>
      <c r="AD83" s="49">
        <f t="shared" si="26"/>
        <v>1</v>
      </c>
      <c r="AE83" s="49" t="str">
        <f t="shared" si="27"/>
        <v>Initial</v>
      </c>
      <c r="AF83" s="50" t="str">
        <f t="shared" si="28"/>
        <v>RLIS</v>
      </c>
      <c r="AG83" s="48">
        <f t="shared" si="29"/>
        <v>0</v>
      </c>
      <c r="AH83" s="68" t="s">
        <v>49</v>
      </c>
      <c r="AI83" s="69" t="s">
        <v>50</v>
      </c>
    </row>
    <row r="84" spans="1:35" ht="12.75" customHeight="1">
      <c r="A84" s="86" t="s">
        <v>595</v>
      </c>
      <c r="B84" s="88" t="s">
        <v>596</v>
      </c>
      <c r="C84" s="48" t="s">
        <v>597</v>
      </c>
      <c r="D84" s="49" t="s">
        <v>598</v>
      </c>
      <c r="E84" s="49" t="s">
        <v>599</v>
      </c>
      <c r="F84" s="88" t="s">
        <v>44</v>
      </c>
      <c r="G84" s="71" t="s">
        <v>600</v>
      </c>
      <c r="H84" s="62" t="s">
        <v>601</v>
      </c>
      <c r="I84" s="63">
        <v>5038441500</v>
      </c>
      <c r="J84" s="93" t="s">
        <v>153</v>
      </c>
      <c r="K84" s="52" t="s">
        <v>73</v>
      </c>
      <c r="L84" s="77" t="s">
        <v>1368</v>
      </c>
      <c r="M84" s="73">
        <v>19460.94590540208</v>
      </c>
      <c r="N84" s="64" t="s">
        <v>1368</v>
      </c>
      <c r="O84" s="97">
        <v>15.9367</v>
      </c>
      <c r="P84" s="52" t="s">
        <v>73</v>
      </c>
      <c r="Q84" s="65"/>
      <c r="R84" s="64"/>
      <c r="S84" s="81" t="s">
        <v>73</v>
      </c>
      <c r="T84" s="101">
        <v>530303.3409971427</v>
      </c>
      <c r="U84" s="67"/>
      <c r="V84" s="67"/>
      <c r="W84" s="85"/>
      <c r="X84" s="48">
        <f t="shared" si="20"/>
        <v>0</v>
      </c>
      <c r="Y84" s="49">
        <f t="shared" si="21"/>
        <v>0</v>
      </c>
      <c r="Z84" s="49">
        <f t="shared" si="22"/>
        <v>0</v>
      </c>
      <c r="AA84" s="49">
        <f t="shared" si="23"/>
        <v>0</v>
      </c>
      <c r="AB84" s="50" t="str">
        <f t="shared" si="24"/>
        <v>-</v>
      </c>
      <c r="AC84" s="48">
        <f t="shared" si="25"/>
        <v>0</v>
      </c>
      <c r="AD84" s="49">
        <f t="shared" si="26"/>
        <v>0</v>
      </c>
      <c r="AE84" s="49">
        <f t="shared" si="27"/>
        <v>0</v>
      </c>
      <c r="AF84" s="50" t="str">
        <f t="shared" si="28"/>
        <v>-</v>
      </c>
      <c r="AG84" s="48">
        <f t="shared" si="29"/>
        <v>0</v>
      </c>
      <c r="AH84" s="68" t="s">
        <v>49</v>
      </c>
      <c r="AI84" s="69" t="s">
        <v>50</v>
      </c>
    </row>
    <row r="85" spans="1:35" ht="12.75" customHeight="1">
      <c r="A85" s="86" t="s">
        <v>602</v>
      </c>
      <c r="B85" s="88" t="s">
        <v>603</v>
      </c>
      <c r="C85" s="48" t="s">
        <v>604</v>
      </c>
      <c r="D85" s="49" t="s">
        <v>605</v>
      </c>
      <c r="E85" s="49" t="s">
        <v>606</v>
      </c>
      <c r="F85" s="88" t="s">
        <v>44</v>
      </c>
      <c r="G85" s="71" t="s">
        <v>607</v>
      </c>
      <c r="H85" s="62" t="s">
        <v>608</v>
      </c>
      <c r="I85" s="63">
        <v>5413862511</v>
      </c>
      <c r="J85" s="93" t="s">
        <v>117</v>
      </c>
      <c r="K85" s="52" t="s">
        <v>73</v>
      </c>
      <c r="L85" s="77" t="s">
        <v>1368</v>
      </c>
      <c r="M85" s="73">
        <v>3771.523975169895</v>
      </c>
      <c r="N85" s="64" t="s">
        <v>1368</v>
      </c>
      <c r="O85" s="97">
        <v>17.2479</v>
      </c>
      <c r="P85" s="52" t="s">
        <v>73</v>
      </c>
      <c r="Q85" s="65"/>
      <c r="R85" s="64"/>
      <c r="S85" s="81" t="s">
        <v>48</v>
      </c>
      <c r="T85" s="101">
        <v>152154.41704244853</v>
      </c>
      <c r="U85" s="67"/>
      <c r="V85" s="67"/>
      <c r="W85" s="85"/>
      <c r="X85" s="48">
        <f t="shared" si="20"/>
        <v>0</v>
      </c>
      <c r="Y85" s="49">
        <f t="shared" si="21"/>
        <v>0</v>
      </c>
      <c r="Z85" s="49">
        <f t="shared" si="22"/>
        <v>0</v>
      </c>
      <c r="AA85" s="49">
        <f t="shared" si="23"/>
        <v>0</v>
      </c>
      <c r="AB85" s="50" t="str">
        <f t="shared" si="24"/>
        <v>-</v>
      </c>
      <c r="AC85" s="48">
        <f t="shared" si="25"/>
        <v>1</v>
      </c>
      <c r="AD85" s="49">
        <f t="shared" si="26"/>
        <v>0</v>
      </c>
      <c r="AE85" s="49">
        <f t="shared" si="27"/>
        <v>0</v>
      </c>
      <c r="AF85" s="50" t="str">
        <f t="shared" si="28"/>
        <v>-</v>
      </c>
      <c r="AG85" s="48">
        <f t="shared" si="29"/>
        <v>0</v>
      </c>
      <c r="AH85" s="68" t="s">
        <v>49</v>
      </c>
      <c r="AI85" s="69" t="s">
        <v>50</v>
      </c>
    </row>
    <row r="86" spans="1:35" ht="12.75" customHeight="1">
      <c r="A86" s="86" t="s">
        <v>609</v>
      </c>
      <c r="B86" s="88" t="s">
        <v>610</v>
      </c>
      <c r="C86" s="48" t="s">
        <v>611</v>
      </c>
      <c r="D86" s="49" t="s">
        <v>612</v>
      </c>
      <c r="E86" s="49" t="s">
        <v>613</v>
      </c>
      <c r="F86" s="88" t="s">
        <v>44</v>
      </c>
      <c r="G86" s="71" t="s">
        <v>614</v>
      </c>
      <c r="H86" s="62" t="s">
        <v>615</v>
      </c>
      <c r="I86" s="63">
        <v>5418692204</v>
      </c>
      <c r="J86" s="93" t="s">
        <v>47</v>
      </c>
      <c r="K86" s="52" t="s">
        <v>48</v>
      </c>
      <c r="L86" s="77" t="s">
        <v>1368</v>
      </c>
      <c r="M86" s="73">
        <v>59.35714285714288</v>
      </c>
      <c r="N86" s="64" t="s">
        <v>1369</v>
      </c>
      <c r="O86" s="97">
        <v>23.3333</v>
      </c>
      <c r="P86" s="52" t="s">
        <v>48</v>
      </c>
      <c r="Q86" s="65"/>
      <c r="R86" s="64"/>
      <c r="S86" s="81" t="s">
        <v>48</v>
      </c>
      <c r="T86" s="101">
        <v>10369.523940620486</v>
      </c>
      <c r="U86" s="67"/>
      <c r="V86" s="67"/>
      <c r="W86" s="85"/>
      <c r="X86" s="48">
        <f t="shared" si="20"/>
        <v>1</v>
      </c>
      <c r="Y86" s="49">
        <f t="shared" si="21"/>
        <v>1</v>
      </c>
      <c r="Z86" s="49">
        <f t="shared" si="22"/>
        <v>0</v>
      </c>
      <c r="AA86" s="49">
        <f t="shared" si="23"/>
        <v>0</v>
      </c>
      <c r="AB86" s="50" t="str">
        <f t="shared" si="24"/>
        <v>SRSA</v>
      </c>
      <c r="AC86" s="48">
        <f t="shared" si="25"/>
        <v>1</v>
      </c>
      <c r="AD86" s="49">
        <f t="shared" si="26"/>
        <v>1</v>
      </c>
      <c r="AE86" s="49" t="str">
        <f t="shared" si="27"/>
        <v>Initial</v>
      </c>
      <c r="AF86" s="50" t="str">
        <f t="shared" si="28"/>
        <v>-</v>
      </c>
      <c r="AG86" s="48" t="str">
        <f t="shared" si="29"/>
        <v>SRSA</v>
      </c>
      <c r="AH86" s="68" t="s">
        <v>49</v>
      </c>
      <c r="AI86" s="69" t="s">
        <v>81</v>
      </c>
    </row>
    <row r="87" spans="1:35" ht="12.75" customHeight="1">
      <c r="A87" s="86" t="s">
        <v>616</v>
      </c>
      <c r="B87" s="88" t="s">
        <v>617</v>
      </c>
      <c r="C87" s="48" t="s">
        <v>618</v>
      </c>
      <c r="D87" s="49" t="s">
        <v>619</v>
      </c>
      <c r="E87" s="49" t="s">
        <v>620</v>
      </c>
      <c r="F87" s="88" t="s">
        <v>44</v>
      </c>
      <c r="G87" s="71" t="s">
        <v>621</v>
      </c>
      <c r="H87" s="62" t="s">
        <v>622</v>
      </c>
      <c r="I87" s="63">
        <v>5415345331</v>
      </c>
      <c r="J87" s="93" t="s">
        <v>47</v>
      </c>
      <c r="K87" s="52" t="s">
        <v>48</v>
      </c>
      <c r="L87" s="77" t="s">
        <v>1368</v>
      </c>
      <c r="M87" s="73">
        <v>303.02265048287376</v>
      </c>
      <c r="N87" s="64" t="s">
        <v>1368</v>
      </c>
      <c r="O87" s="97">
        <v>13.3047</v>
      </c>
      <c r="P87" s="52" t="s">
        <v>73</v>
      </c>
      <c r="Q87" s="65"/>
      <c r="R87" s="64"/>
      <c r="S87" s="81" t="s">
        <v>48</v>
      </c>
      <c r="T87" s="101">
        <v>11695.327409615407</v>
      </c>
      <c r="U87" s="67"/>
      <c r="V87" s="67"/>
      <c r="W87" s="85"/>
      <c r="X87" s="48">
        <f t="shared" si="20"/>
        <v>1</v>
      </c>
      <c r="Y87" s="49">
        <f t="shared" si="21"/>
        <v>1</v>
      </c>
      <c r="Z87" s="49">
        <f t="shared" si="22"/>
        <v>0</v>
      </c>
      <c r="AA87" s="49">
        <f t="shared" si="23"/>
        <v>0</v>
      </c>
      <c r="AB87" s="50" t="str">
        <f t="shared" si="24"/>
        <v>SRSA</v>
      </c>
      <c r="AC87" s="48">
        <f t="shared" si="25"/>
        <v>1</v>
      </c>
      <c r="AD87" s="49">
        <f t="shared" si="26"/>
        <v>0</v>
      </c>
      <c r="AE87" s="49">
        <f t="shared" si="27"/>
        <v>0</v>
      </c>
      <c r="AF87" s="50" t="str">
        <f t="shared" si="28"/>
        <v>-</v>
      </c>
      <c r="AG87" s="48">
        <f t="shared" si="29"/>
        <v>0</v>
      </c>
      <c r="AH87" s="68" t="s">
        <v>49</v>
      </c>
      <c r="AI87" s="69" t="s">
        <v>81</v>
      </c>
    </row>
    <row r="88" spans="1:35" ht="12.75" customHeight="1">
      <c r="A88" s="86" t="s">
        <v>625</v>
      </c>
      <c r="B88" s="88" t="s">
        <v>626</v>
      </c>
      <c r="C88" s="48" t="s">
        <v>627</v>
      </c>
      <c r="D88" s="49" t="s">
        <v>628</v>
      </c>
      <c r="E88" s="49" t="s">
        <v>629</v>
      </c>
      <c r="F88" s="88" t="s">
        <v>44</v>
      </c>
      <c r="G88" s="71" t="s">
        <v>630</v>
      </c>
      <c r="H88" s="62" t="s">
        <v>631</v>
      </c>
      <c r="I88" s="63">
        <v>5414227131</v>
      </c>
      <c r="J88" s="93" t="s">
        <v>47</v>
      </c>
      <c r="K88" s="52" t="s">
        <v>48</v>
      </c>
      <c r="L88" s="77" t="s">
        <v>1368</v>
      </c>
      <c r="M88" s="73">
        <v>197.3187919463088</v>
      </c>
      <c r="N88" s="64" t="s">
        <v>1369</v>
      </c>
      <c r="O88" s="97">
        <v>8.4034</v>
      </c>
      <c r="P88" s="52" t="s">
        <v>73</v>
      </c>
      <c r="Q88" s="65"/>
      <c r="R88" s="64"/>
      <c r="S88" s="81" t="s">
        <v>48</v>
      </c>
      <c r="T88" s="101">
        <v>2187.235887274617</v>
      </c>
      <c r="U88" s="67"/>
      <c r="V88" s="67"/>
      <c r="W88" s="85"/>
      <c r="X88" s="48">
        <f t="shared" si="20"/>
        <v>1</v>
      </c>
      <c r="Y88" s="49">
        <f t="shared" si="21"/>
        <v>1</v>
      </c>
      <c r="Z88" s="49">
        <f t="shared" si="22"/>
        <v>0</v>
      </c>
      <c r="AA88" s="49">
        <f t="shared" si="23"/>
        <v>0</v>
      </c>
      <c r="AB88" s="50" t="str">
        <f t="shared" si="24"/>
        <v>SRSA</v>
      </c>
      <c r="AC88" s="48">
        <f t="shared" si="25"/>
        <v>1</v>
      </c>
      <c r="AD88" s="49">
        <f t="shared" si="26"/>
        <v>0</v>
      </c>
      <c r="AE88" s="49">
        <f t="shared" si="27"/>
        <v>0</v>
      </c>
      <c r="AF88" s="50" t="str">
        <f t="shared" si="28"/>
        <v>-</v>
      </c>
      <c r="AG88" s="48">
        <f t="shared" si="29"/>
        <v>0</v>
      </c>
      <c r="AH88" s="68" t="s">
        <v>49</v>
      </c>
      <c r="AI88" s="69" t="s">
        <v>81</v>
      </c>
    </row>
    <row r="89" spans="1:35" ht="12.75" customHeight="1">
      <c r="A89" s="86" t="s">
        <v>632</v>
      </c>
      <c r="B89" s="88" t="s">
        <v>633</v>
      </c>
      <c r="C89" s="48" t="s">
        <v>634</v>
      </c>
      <c r="D89" s="49" t="s">
        <v>635</v>
      </c>
      <c r="E89" s="49" t="s">
        <v>636</v>
      </c>
      <c r="F89" s="88" t="s">
        <v>44</v>
      </c>
      <c r="G89" s="71" t="s">
        <v>637</v>
      </c>
      <c r="H89" s="62" t="s">
        <v>638</v>
      </c>
      <c r="I89" s="63">
        <v>5414756192</v>
      </c>
      <c r="J89" s="93" t="s">
        <v>117</v>
      </c>
      <c r="K89" s="52" t="s">
        <v>73</v>
      </c>
      <c r="L89" s="77" t="s">
        <v>1368</v>
      </c>
      <c r="M89" s="73">
        <v>2637.515616805387</v>
      </c>
      <c r="N89" s="64" t="s">
        <v>1368</v>
      </c>
      <c r="O89" s="97">
        <v>29.3715</v>
      </c>
      <c r="P89" s="52" t="s">
        <v>48</v>
      </c>
      <c r="Q89" s="65"/>
      <c r="R89" s="64"/>
      <c r="S89" s="81" t="s">
        <v>48</v>
      </c>
      <c r="T89" s="101">
        <v>148402.8885757318</v>
      </c>
      <c r="U89" s="67"/>
      <c r="V89" s="67"/>
      <c r="W89" s="85"/>
      <c r="X89" s="48">
        <f t="shared" si="20"/>
        <v>0</v>
      </c>
      <c r="Y89" s="49">
        <f t="shared" si="21"/>
        <v>0</v>
      </c>
      <c r="Z89" s="49">
        <f t="shared" si="22"/>
        <v>0</v>
      </c>
      <c r="AA89" s="49">
        <f t="shared" si="23"/>
        <v>0</v>
      </c>
      <c r="AB89" s="50" t="str">
        <f t="shared" si="24"/>
        <v>-</v>
      </c>
      <c r="AC89" s="48">
        <f t="shared" si="25"/>
        <v>1</v>
      </c>
      <c r="AD89" s="49">
        <f t="shared" si="26"/>
        <v>1</v>
      </c>
      <c r="AE89" s="49" t="str">
        <f t="shared" si="27"/>
        <v>Initial</v>
      </c>
      <c r="AF89" s="50" t="str">
        <f t="shared" si="28"/>
        <v>RLIS</v>
      </c>
      <c r="AG89" s="48">
        <f t="shared" si="29"/>
        <v>0</v>
      </c>
      <c r="AH89" s="68" t="s">
        <v>49</v>
      </c>
      <c r="AI89" s="69" t="s">
        <v>50</v>
      </c>
    </row>
    <row r="90" spans="1:35" ht="12.75" customHeight="1">
      <c r="A90" s="86" t="s">
        <v>639</v>
      </c>
      <c r="B90" s="88" t="s">
        <v>640</v>
      </c>
      <c r="C90" s="48" t="s">
        <v>641</v>
      </c>
      <c r="D90" s="49" t="s">
        <v>642</v>
      </c>
      <c r="E90" s="49" t="s">
        <v>643</v>
      </c>
      <c r="F90" s="88" t="s">
        <v>44</v>
      </c>
      <c r="G90" s="71" t="s">
        <v>644</v>
      </c>
      <c r="H90" s="62" t="s">
        <v>645</v>
      </c>
      <c r="I90" s="63">
        <v>5413273337</v>
      </c>
      <c r="J90" s="93" t="s">
        <v>226</v>
      </c>
      <c r="K90" s="52" t="s">
        <v>73</v>
      </c>
      <c r="L90" s="77" t="s">
        <v>1368</v>
      </c>
      <c r="M90" s="73">
        <v>794.6066944646108</v>
      </c>
      <c r="N90" s="64" t="s">
        <v>1368</v>
      </c>
      <c r="O90" s="97">
        <v>25.0635</v>
      </c>
      <c r="P90" s="52" t="s">
        <v>48</v>
      </c>
      <c r="Q90" s="65"/>
      <c r="R90" s="64"/>
      <c r="S90" s="81" t="s">
        <v>73</v>
      </c>
      <c r="T90" s="101">
        <v>42875.009605317384</v>
      </c>
      <c r="U90" s="67"/>
      <c r="V90" s="67"/>
      <c r="W90" s="85"/>
      <c r="X90" s="48">
        <f t="shared" si="20"/>
        <v>0</v>
      </c>
      <c r="Y90" s="49">
        <f t="shared" si="21"/>
        <v>0</v>
      </c>
      <c r="Z90" s="49">
        <f t="shared" si="22"/>
        <v>0</v>
      </c>
      <c r="AA90" s="49">
        <f t="shared" si="23"/>
        <v>0</v>
      </c>
      <c r="AB90" s="50" t="str">
        <f t="shared" si="24"/>
        <v>-</v>
      </c>
      <c r="AC90" s="48">
        <f t="shared" si="25"/>
        <v>0</v>
      </c>
      <c r="AD90" s="49">
        <f t="shared" si="26"/>
        <v>1</v>
      </c>
      <c r="AE90" s="49">
        <f t="shared" si="27"/>
        <v>0</v>
      </c>
      <c r="AF90" s="50" t="str">
        <f t="shared" si="28"/>
        <v>-</v>
      </c>
      <c r="AG90" s="48">
        <f t="shared" si="29"/>
        <v>0</v>
      </c>
      <c r="AH90" s="68" t="s">
        <v>49</v>
      </c>
      <c r="AI90" s="69" t="s">
        <v>50</v>
      </c>
    </row>
    <row r="91" spans="1:35" ht="12.75" customHeight="1">
      <c r="A91" s="86" t="s">
        <v>646</v>
      </c>
      <c r="B91" s="88" t="s">
        <v>647</v>
      </c>
      <c r="C91" s="48" t="s">
        <v>648</v>
      </c>
      <c r="D91" s="49" t="s">
        <v>649</v>
      </c>
      <c r="E91" s="49" t="s">
        <v>650</v>
      </c>
      <c r="F91" s="88" t="s">
        <v>44</v>
      </c>
      <c r="G91" s="71" t="s">
        <v>651</v>
      </c>
      <c r="H91" s="62" t="s">
        <v>652</v>
      </c>
      <c r="I91" s="63">
        <v>5037552451</v>
      </c>
      <c r="J91" s="93" t="s">
        <v>47</v>
      </c>
      <c r="K91" s="52" t="s">
        <v>48</v>
      </c>
      <c r="L91" s="77" t="s">
        <v>1368</v>
      </c>
      <c r="M91" s="73">
        <v>123.20765027322399</v>
      </c>
      <c r="N91" s="64" t="s">
        <v>1368</v>
      </c>
      <c r="O91" s="97">
        <v>18.4971</v>
      </c>
      <c r="P91" s="52" t="s">
        <v>73</v>
      </c>
      <c r="Q91" s="65"/>
      <c r="R91" s="64"/>
      <c r="S91" s="81" t="s">
        <v>48</v>
      </c>
      <c r="T91" s="101">
        <v>3848.66633390248</v>
      </c>
      <c r="U91" s="67"/>
      <c r="V91" s="67"/>
      <c r="W91" s="85"/>
      <c r="X91" s="48">
        <f t="shared" si="20"/>
        <v>1</v>
      </c>
      <c r="Y91" s="49">
        <f t="shared" si="21"/>
        <v>1</v>
      </c>
      <c r="Z91" s="49">
        <f t="shared" si="22"/>
        <v>0</v>
      </c>
      <c r="AA91" s="49">
        <f t="shared" si="23"/>
        <v>0</v>
      </c>
      <c r="AB91" s="50" t="str">
        <f t="shared" si="24"/>
        <v>SRSA</v>
      </c>
      <c r="AC91" s="48">
        <f t="shared" si="25"/>
        <v>1</v>
      </c>
      <c r="AD91" s="49">
        <f t="shared" si="26"/>
        <v>0</v>
      </c>
      <c r="AE91" s="49">
        <f t="shared" si="27"/>
        <v>0</v>
      </c>
      <c r="AF91" s="50" t="str">
        <f t="shared" si="28"/>
        <v>-</v>
      </c>
      <c r="AG91" s="48">
        <f t="shared" si="29"/>
        <v>0</v>
      </c>
      <c r="AH91" s="68" t="s">
        <v>49</v>
      </c>
      <c r="AI91" s="69" t="s">
        <v>50</v>
      </c>
    </row>
    <row r="92" spans="1:35" ht="12.75" customHeight="1">
      <c r="A92" s="86" t="s">
        <v>653</v>
      </c>
      <c r="B92" s="88" t="s">
        <v>654</v>
      </c>
      <c r="C92" s="48" t="s">
        <v>655</v>
      </c>
      <c r="D92" s="49" t="s">
        <v>656</v>
      </c>
      <c r="E92" s="49" t="s">
        <v>657</v>
      </c>
      <c r="F92" s="88" t="s">
        <v>44</v>
      </c>
      <c r="G92" s="71" t="s">
        <v>658</v>
      </c>
      <c r="H92" s="62" t="s">
        <v>659</v>
      </c>
      <c r="I92" s="63">
        <v>5415751280</v>
      </c>
      <c r="J92" s="93" t="s">
        <v>47</v>
      </c>
      <c r="K92" s="52" t="s">
        <v>48</v>
      </c>
      <c r="L92" s="77" t="s">
        <v>1368</v>
      </c>
      <c r="M92" s="73">
        <v>541.9175413687625</v>
      </c>
      <c r="N92" s="64" t="s">
        <v>1369</v>
      </c>
      <c r="O92" s="97">
        <v>24.1742</v>
      </c>
      <c r="P92" s="52" t="s">
        <v>48</v>
      </c>
      <c r="Q92" s="65"/>
      <c r="R92" s="64"/>
      <c r="S92" s="81" t="s">
        <v>48</v>
      </c>
      <c r="T92" s="101">
        <v>27676.49050539765</v>
      </c>
      <c r="U92" s="67"/>
      <c r="V92" s="67"/>
      <c r="W92" s="85"/>
      <c r="X92" s="48">
        <f t="shared" si="20"/>
        <v>1</v>
      </c>
      <c r="Y92" s="49">
        <f t="shared" si="21"/>
        <v>1</v>
      </c>
      <c r="Z92" s="49">
        <f t="shared" si="22"/>
        <v>0</v>
      </c>
      <c r="AA92" s="49">
        <f t="shared" si="23"/>
        <v>0</v>
      </c>
      <c r="AB92" s="50" t="str">
        <f t="shared" si="24"/>
        <v>SRSA</v>
      </c>
      <c r="AC92" s="48">
        <f t="shared" si="25"/>
        <v>1</v>
      </c>
      <c r="AD92" s="49">
        <f t="shared" si="26"/>
        <v>1</v>
      </c>
      <c r="AE92" s="49" t="str">
        <f t="shared" si="27"/>
        <v>Initial</v>
      </c>
      <c r="AF92" s="50" t="str">
        <f t="shared" si="28"/>
        <v>-</v>
      </c>
      <c r="AG92" s="48" t="str">
        <f t="shared" si="29"/>
        <v>SRSA</v>
      </c>
      <c r="AH92" s="68" t="s">
        <v>49</v>
      </c>
      <c r="AI92" s="69" t="s">
        <v>50</v>
      </c>
    </row>
    <row r="93" spans="1:35" ht="12.75" customHeight="1">
      <c r="A93" s="86" t="s">
        <v>660</v>
      </c>
      <c r="B93" s="88" t="s">
        <v>661</v>
      </c>
      <c r="C93" s="48" t="s">
        <v>662</v>
      </c>
      <c r="D93" s="49" t="s">
        <v>663</v>
      </c>
      <c r="E93" s="49" t="s">
        <v>664</v>
      </c>
      <c r="F93" s="88" t="s">
        <v>44</v>
      </c>
      <c r="G93" s="71" t="s">
        <v>665</v>
      </c>
      <c r="H93" s="62" t="s">
        <v>666</v>
      </c>
      <c r="I93" s="63">
        <v>5415862213</v>
      </c>
      <c r="J93" s="93" t="s">
        <v>47</v>
      </c>
      <c r="K93" s="52" t="s">
        <v>48</v>
      </c>
      <c r="L93" s="77" t="s">
        <v>1368</v>
      </c>
      <c r="M93" s="73">
        <v>71.01886261261261</v>
      </c>
      <c r="N93" s="64" t="s">
        <v>1368</v>
      </c>
      <c r="O93" s="97">
        <v>25.3521</v>
      </c>
      <c r="P93" s="52" t="s">
        <v>48</v>
      </c>
      <c r="Q93" s="65"/>
      <c r="R93" s="64"/>
      <c r="S93" s="81" t="s">
        <v>48</v>
      </c>
      <c r="T93" s="101">
        <v>11724.268921680534</v>
      </c>
      <c r="U93" s="67"/>
      <c r="V93" s="67"/>
      <c r="W93" s="85"/>
      <c r="X93" s="48">
        <f t="shared" si="20"/>
        <v>1</v>
      </c>
      <c r="Y93" s="49">
        <f t="shared" si="21"/>
        <v>1</v>
      </c>
      <c r="Z93" s="49">
        <f t="shared" si="22"/>
        <v>0</v>
      </c>
      <c r="AA93" s="49">
        <f t="shared" si="23"/>
        <v>0</v>
      </c>
      <c r="AB93" s="50" t="str">
        <f t="shared" si="24"/>
        <v>SRSA</v>
      </c>
      <c r="AC93" s="48">
        <f t="shared" si="25"/>
        <v>1</v>
      </c>
      <c r="AD93" s="49">
        <f t="shared" si="26"/>
        <v>1</v>
      </c>
      <c r="AE93" s="49" t="str">
        <f t="shared" si="27"/>
        <v>Initial</v>
      </c>
      <c r="AF93" s="50" t="str">
        <f t="shared" si="28"/>
        <v>-</v>
      </c>
      <c r="AG93" s="48" t="str">
        <f t="shared" si="29"/>
        <v>SRSA</v>
      </c>
      <c r="AH93" s="68" t="s">
        <v>49</v>
      </c>
      <c r="AI93" s="69" t="s">
        <v>50</v>
      </c>
    </row>
    <row r="94" spans="1:35" ht="12.75" customHeight="1">
      <c r="A94" s="86" t="s">
        <v>667</v>
      </c>
      <c r="B94" s="88" t="s">
        <v>668</v>
      </c>
      <c r="C94" s="48" t="s">
        <v>669</v>
      </c>
      <c r="D94" s="49" t="s">
        <v>670</v>
      </c>
      <c r="E94" s="49" t="s">
        <v>671</v>
      </c>
      <c r="F94" s="88" t="s">
        <v>44</v>
      </c>
      <c r="G94" s="71" t="s">
        <v>672</v>
      </c>
      <c r="H94" s="62" t="s">
        <v>95</v>
      </c>
      <c r="I94" s="63">
        <v>5414327311</v>
      </c>
      <c r="J94" s="93" t="s">
        <v>47</v>
      </c>
      <c r="K94" s="52" t="s">
        <v>48</v>
      </c>
      <c r="L94" s="77" t="s">
        <v>1368</v>
      </c>
      <c r="M94" s="73">
        <v>214.3211920529799</v>
      </c>
      <c r="N94" s="64" t="s">
        <v>1369</v>
      </c>
      <c r="O94" s="97">
        <v>33.7719</v>
      </c>
      <c r="P94" s="52" t="s">
        <v>48</v>
      </c>
      <c r="Q94" s="65"/>
      <c r="R94" s="64"/>
      <c r="S94" s="81" t="s">
        <v>48</v>
      </c>
      <c r="T94" s="101">
        <v>23551.11565551597</v>
      </c>
      <c r="U94" s="67"/>
      <c r="V94" s="67"/>
      <c r="W94" s="85"/>
      <c r="X94" s="48">
        <f t="shared" si="20"/>
        <v>1</v>
      </c>
      <c r="Y94" s="49">
        <f t="shared" si="21"/>
        <v>1</v>
      </c>
      <c r="Z94" s="49">
        <f t="shared" si="22"/>
        <v>0</v>
      </c>
      <c r="AA94" s="49">
        <f t="shared" si="23"/>
        <v>0</v>
      </c>
      <c r="AB94" s="50" t="str">
        <f t="shared" si="24"/>
        <v>SRSA</v>
      </c>
      <c r="AC94" s="48">
        <f t="shared" si="25"/>
        <v>1</v>
      </c>
      <c r="AD94" s="49">
        <f t="shared" si="26"/>
        <v>1</v>
      </c>
      <c r="AE94" s="49" t="str">
        <f t="shared" si="27"/>
        <v>Initial</v>
      </c>
      <c r="AF94" s="50" t="str">
        <f t="shared" si="28"/>
        <v>-</v>
      </c>
      <c r="AG94" s="48" t="str">
        <f t="shared" si="29"/>
        <v>SRSA</v>
      </c>
      <c r="AH94" s="68" t="s">
        <v>49</v>
      </c>
      <c r="AI94" s="69" t="s">
        <v>50</v>
      </c>
    </row>
    <row r="95" spans="1:35" ht="12.75" customHeight="1">
      <c r="A95" s="86" t="s">
        <v>673</v>
      </c>
      <c r="B95" s="88" t="s">
        <v>674</v>
      </c>
      <c r="C95" s="48" t="s">
        <v>675</v>
      </c>
      <c r="D95" s="49" t="s">
        <v>676</v>
      </c>
      <c r="E95" s="49" t="s">
        <v>677</v>
      </c>
      <c r="F95" s="88" t="s">
        <v>44</v>
      </c>
      <c r="G95" s="71" t="s">
        <v>678</v>
      </c>
      <c r="H95" s="62" t="s">
        <v>679</v>
      </c>
      <c r="I95" s="63">
        <v>5419986311</v>
      </c>
      <c r="J95" s="93" t="s">
        <v>226</v>
      </c>
      <c r="K95" s="52" t="s">
        <v>73</v>
      </c>
      <c r="L95" s="77" t="s">
        <v>1368</v>
      </c>
      <c r="M95" s="73">
        <v>1570.0468943071105</v>
      </c>
      <c r="N95" s="64" t="s">
        <v>1368</v>
      </c>
      <c r="O95" s="97">
        <v>14.1077</v>
      </c>
      <c r="P95" s="52" t="s">
        <v>73</v>
      </c>
      <c r="Q95" s="65"/>
      <c r="R95" s="64"/>
      <c r="S95" s="81" t="s">
        <v>73</v>
      </c>
      <c r="T95" s="101">
        <v>65601.09858618227</v>
      </c>
      <c r="U95" s="67"/>
      <c r="V95" s="67"/>
      <c r="W95" s="85"/>
      <c r="X95" s="48">
        <f t="shared" si="20"/>
        <v>0</v>
      </c>
      <c r="Y95" s="49">
        <f t="shared" si="21"/>
        <v>0</v>
      </c>
      <c r="Z95" s="49">
        <f t="shared" si="22"/>
        <v>0</v>
      </c>
      <c r="AA95" s="49">
        <f t="shared" si="23"/>
        <v>0</v>
      </c>
      <c r="AB95" s="50" t="str">
        <f t="shared" si="24"/>
        <v>-</v>
      </c>
      <c r="AC95" s="48">
        <f t="shared" si="25"/>
        <v>0</v>
      </c>
      <c r="AD95" s="49">
        <f t="shared" si="26"/>
        <v>0</v>
      </c>
      <c r="AE95" s="49">
        <f t="shared" si="27"/>
        <v>0</v>
      </c>
      <c r="AF95" s="50" t="str">
        <f t="shared" si="28"/>
        <v>-</v>
      </c>
      <c r="AG95" s="48">
        <f t="shared" si="29"/>
        <v>0</v>
      </c>
      <c r="AH95" s="68" t="s">
        <v>49</v>
      </c>
      <c r="AI95" s="69" t="s">
        <v>50</v>
      </c>
    </row>
    <row r="96" spans="1:35" ht="12.75" customHeight="1">
      <c r="A96" s="86" t="s">
        <v>680</v>
      </c>
      <c r="B96" s="88" t="s">
        <v>681</v>
      </c>
      <c r="C96" s="48" t="s">
        <v>682</v>
      </c>
      <c r="D96" s="49" t="s">
        <v>683</v>
      </c>
      <c r="E96" s="49" t="s">
        <v>684</v>
      </c>
      <c r="F96" s="88" t="s">
        <v>44</v>
      </c>
      <c r="G96" s="71" t="s">
        <v>94</v>
      </c>
      <c r="H96" s="62" t="s">
        <v>685</v>
      </c>
      <c r="I96" s="63">
        <v>5412773261</v>
      </c>
      <c r="J96" s="93" t="s">
        <v>47</v>
      </c>
      <c r="K96" s="52" t="s">
        <v>48</v>
      </c>
      <c r="L96" s="77" t="s">
        <v>1368</v>
      </c>
      <c r="M96" s="73">
        <v>8.446808510638299</v>
      </c>
      <c r="N96" s="64" t="s">
        <v>1368</v>
      </c>
      <c r="O96" s="97">
        <v>35</v>
      </c>
      <c r="P96" s="52" t="s">
        <v>48</v>
      </c>
      <c r="Q96" s="65"/>
      <c r="R96" s="64"/>
      <c r="S96" s="81" t="s">
        <v>48</v>
      </c>
      <c r="T96" s="101">
        <v>1373.494972651921</v>
      </c>
      <c r="U96" s="67"/>
      <c r="V96" s="67"/>
      <c r="W96" s="85"/>
      <c r="X96" s="48">
        <f t="shared" si="20"/>
        <v>1</v>
      </c>
      <c r="Y96" s="49">
        <f t="shared" si="21"/>
        <v>1</v>
      </c>
      <c r="Z96" s="49">
        <f t="shared" si="22"/>
        <v>0</v>
      </c>
      <c r="AA96" s="49">
        <f t="shared" si="23"/>
        <v>0</v>
      </c>
      <c r="AB96" s="50" t="str">
        <f t="shared" si="24"/>
        <v>SRSA</v>
      </c>
      <c r="AC96" s="48">
        <f t="shared" si="25"/>
        <v>1</v>
      </c>
      <c r="AD96" s="49">
        <f t="shared" si="26"/>
        <v>1</v>
      </c>
      <c r="AE96" s="49" t="str">
        <f t="shared" si="27"/>
        <v>Initial</v>
      </c>
      <c r="AF96" s="50" t="str">
        <f t="shared" si="28"/>
        <v>-</v>
      </c>
      <c r="AG96" s="48" t="str">
        <f t="shared" si="29"/>
        <v>SRSA</v>
      </c>
      <c r="AH96" s="68" t="s">
        <v>49</v>
      </c>
      <c r="AI96" s="69" t="s">
        <v>50</v>
      </c>
    </row>
    <row r="97" spans="1:35" ht="12.75" customHeight="1">
      <c r="A97" s="86" t="s">
        <v>686</v>
      </c>
      <c r="B97" s="88" t="s">
        <v>687</v>
      </c>
      <c r="C97" s="48" t="s">
        <v>688</v>
      </c>
      <c r="D97" s="49" t="s">
        <v>689</v>
      </c>
      <c r="E97" s="49" t="s">
        <v>690</v>
      </c>
      <c r="F97" s="88" t="s">
        <v>44</v>
      </c>
      <c r="G97" s="71" t="s">
        <v>691</v>
      </c>
      <c r="H97" s="62" t="s">
        <v>692</v>
      </c>
      <c r="I97" s="63">
        <v>5418835000</v>
      </c>
      <c r="J97" s="93" t="s">
        <v>117</v>
      </c>
      <c r="K97" s="52" t="s">
        <v>73</v>
      </c>
      <c r="L97" s="77" t="s">
        <v>1368</v>
      </c>
      <c r="M97" s="73">
        <v>5867.3588479552345</v>
      </c>
      <c r="N97" s="64" t="s">
        <v>1368</v>
      </c>
      <c r="O97" s="97">
        <v>22.0984</v>
      </c>
      <c r="P97" s="52" t="s">
        <v>48</v>
      </c>
      <c r="Q97" s="65"/>
      <c r="R97" s="64"/>
      <c r="S97" s="81" t="s">
        <v>48</v>
      </c>
      <c r="T97" s="101">
        <v>312784.7071171542</v>
      </c>
      <c r="U97" s="67"/>
      <c r="V97" s="67"/>
      <c r="W97" s="85"/>
      <c r="X97" s="48">
        <f t="shared" si="20"/>
        <v>0</v>
      </c>
      <c r="Y97" s="49">
        <f t="shared" si="21"/>
        <v>0</v>
      </c>
      <c r="Z97" s="49">
        <f t="shared" si="22"/>
        <v>0</v>
      </c>
      <c r="AA97" s="49">
        <f t="shared" si="23"/>
        <v>0</v>
      </c>
      <c r="AB97" s="50" t="str">
        <f t="shared" si="24"/>
        <v>-</v>
      </c>
      <c r="AC97" s="48">
        <f t="shared" si="25"/>
        <v>1</v>
      </c>
      <c r="AD97" s="49">
        <f t="shared" si="26"/>
        <v>1</v>
      </c>
      <c r="AE97" s="49" t="str">
        <f t="shared" si="27"/>
        <v>Initial</v>
      </c>
      <c r="AF97" s="50" t="str">
        <f t="shared" si="28"/>
        <v>RLIS</v>
      </c>
      <c r="AG97" s="48">
        <f t="shared" si="29"/>
        <v>0</v>
      </c>
      <c r="AH97" s="68" t="s">
        <v>49</v>
      </c>
      <c r="AI97" s="69" t="s">
        <v>50</v>
      </c>
    </row>
    <row r="98" spans="1:35" ht="12.75" customHeight="1">
      <c r="A98" s="86" t="s">
        <v>693</v>
      </c>
      <c r="B98" s="88" t="s">
        <v>694</v>
      </c>
      <c r="C98" s="48" t="s">
        <v>695</v>
      </c>
      <c r="D98" s="49" t="s">
        <v>696</v>
      </c>
      <c r="E98" s="49" t="s">
        <v>690</v>
      </c>
      <c r="F98" s="88" t="s">
        <v>44</v>
      </c>
      <c r="G98" s="71" t="s">
        <v>691</v>
      </c>
      <c r="H98" s="62" t="s">
        <v>697</v>
      </c>
      <c r="I98" s="63">
        <v>5418834700</v>
      </c>
      <c r="J98" s="93" t="s">
        <v>139</v>
      </c>
      <c r="K98" s="52" t="s">
        <v>73</v>
      </c>
      <c r="L98" s="77" t="s">
        <v>1368</v>
      </c>
      <c r="M98" s="73">
        <v>2938.39110659713</v>
      </c>
      <c r="N98" s="64" t="s">
        <v>1368</v>
      </c>
      <c r="O98" s="97">
        <v>32.5607</v>
      </c>
      <c r="P98" s="52" t="s">
        <v>48</v>
      </c>
      <c r="Q98" s="65"/>
      <c r="R98" s="64"/>
      <c r="S98" s="81" t="s">
        <v>48</v>
      </c>
      <c r="T98" s="101">
        <v>232244.86111397296</v>
      </c>
      <c r="U98" s="67"/>
      <c r="V98" s="67"/>
      <c r="W98" s="85"/>
      <c r="X98" s="48">
        <f t="shared" si="20"/>
        <v>0</v>
      </c>
      <c r="Y98" s="49">
        <f t="shared" si="21"/>
        <v>0</v>
      </c>
      <c r="Z98" s="49">
        <f t="shared" si="22"/>
        <v>0</v>
      </c>
      <c r="AA98" s="49">
        <f t="shared" si="23"/>
        <v>0</v>
      </c>
      <c r="AB98" s="50" t="str">
        <f t="shared" si="24"/>
        <v>-</v>
      </c>
      <c r="AC98" s="48">
        <f t="shared" si="25"/>
        <v>1</v>
      </c>
      <c r="AD98" s="49">
        <f t="shared" si="26"/>
        <v>1</v>
      </c>
      <c r="AE98" s="49" t="str">
        <f t="shared" si="27"/>
        <v>Initial</v>
      </c>
      <c r="AF98" s="50" t="str">
        <f t="shared" si="28"/>
        <v>RLIS</v>
      </c>
      <c r="AG98" s="48">
        <f t="shared" si="29"/>
        <v>0</v>
      </c>
      <c r="AH98" s="68" t="s">
        <v>49</v>
      </c>
      <c r="AI98" s="69" t="s">
        <v>50</v>
      </c>
    </row>
    <row r="99" spans="1:35" ht="12.75" customHeight="1">
      <c r="A99" s="86" t="s">
        <v>698</v>
      </c>
      <c r="B99" s="88" t="s">
        <v>699</v>
      </c>
      <c r="C99" s="48" t="s">
        <v>700</v>
      </c>
      <c r="D99" s="49" t="s">
        <v>701</v>
      </c>
      <c r="E99" s="49" t="s">
        <v>114</v>
      </c>
      <c r="F99" s="88" t="s">
        <v>44</v>
      </c>
      <c r="G99" s="71" t="s">
        <v>115</v>
      </c>
      <c r="H99" s="62" t="s">
        <v>702</v>
      </c>
      <c r="I99" s="63">
        <v>5034585993</v>
      </c>
      <c r="J99" s="93" t="s">
        <v>47</v>
      </c>
      <c r="K99" s="52" t="s">
        <v>48</v>
      </c>
      <c r="L99" s="77" t="s">
        <v>1368</v>
      </c>
      <c r="M99" s="73">
        <v>454.96758419036064</v>
      </c>
      <c r="N99" s="64" t="s">
        <v>1368</v>
      </c>
      <c r="O99" s="97">
        <v>13.3208</v>
      </c>
      <c r="P99" s="52" t="s">
        <v>73</v>
      </c>
      <c r="Q99" s="65"/>
      <c r="R99" s="64"/>
      <c r="S99" s="81" t="s">
        <v>48</v>
      </c>
      <c r="T99" s="101">
        <v>22318.284096716205</v>
      </c>
      <c r="U99" s="67"/>
      <c r="V99" s="67"/>
      <c r="W99" s="85"/>
      <c r="X99" s="48">
        <f t="shared" si="20"/>
        <v>1</v>
      </c>
      <c r="Y99" s="49">
        <f t="shared" si="21"/>
        <v>1</v>
      </c>
      <c r="Z99" s="49">
        <f t="shared" si="22"/>
        <v>0</v>
      </c>
      <c r="AA99" s="49">
        <f t="shared" si="23"/>
        <v>0</v>
      </c>
      <c r="AB99" s="50" t="str">
        <f t="shared" si="24"/>
        <v>SRSA</v>
      </c>
      <c r="AC99" s="48">
        <f t="shared" si="25"/>
        <v>1</v>
      </c>
      <c r="AD99" s="49">
        <f t="shared" si="26"/>
        <v>0</v>
      </c>
      <c r="AE99" s="49">
        <f t="shared" si="27"/>
        <v>0</v>
      </c>
      <c r="AF99" s="50" t="str">
        <f t="shared" si="28"/>
        <v>-</v>
      </c>
      <c r="AG99" s="48">
        <f t="shared" si="29"/>
        <v>0</v>
      </c>
      <c r="AH99" s="68" t="s">
        <v>49</v>
      </c>
      <c r="AI99" s="69" t="s">
        <v>50</v>
      </c>
    </row>
    <row r="100" spans="1:35" ht="12.75" customHeight="1">
      <c r="A100" s="86" t="s">
        <v>703</v>
      </c>
      <c r="B100" s="88" t="s">
        <v>704</v>
      </c>
      <c r="C100" s="48" t="s">
        <v>705</v>
      </c>
      <c r="D100" s="49" t="s">
        <v>706</v>
      </c>
      <c r="E100" s="49" t="s">
        <v>707</v>
      </c>
      <c r="F100" s="88" t="s">
        <v>44</v>
      </c>
      <c r="G100" s="71" t="s">
        <v>708</v>
      </c>
      <c r="H100" s="62" t="s">
        <v>709</v>
      </c>
      <c r="I100" s="63">
        <v>5416633202</v>
      </c>
      <c r="J100" s="93" t="s">
        <v>117</v>
      </c>
      <c r="K100" s="52" t="s">
        <v>73</v>
      </c>
      <c r="L100" s="77" t="s">
        <v>1368</v>
      </c>
      <c r="M100" s="73">
        <v>2023.5792057143</v>
      </c>
      <c r="N100" s="64" t="s">
        <v>1368</v>
      </c>
      <c r="O100" s="97">
        <v>22.9996</v>
      </c>
      <c r="P100" s="52" t="s">
        <v>48</v>
      </c>
      <c r="Q100" s="65"/>
      <c r="R100" s="64"/>
      <c r="S100" s="81" t="s">
        <v>48</v>
      </c>
      <c r="T100" s="101">
        <v>110081.18424082294</v>
      </c>
      <c r="U100" s="67"/>
      <c r="V100" s="67"/>
      <c r="W100" s="85"/>
      <c r="X100" s="48">
        <f t="shared" si="20"/>
        <v>0</v>
      </c>
      <c r="Y100" s="49">
        <f t="shared" si="21"/>
        <v>0</v>
      </c>
      <c r="Z100" s="49">
        <f t="shared" si="22"/>
        <v>0</v>
      </c>
      <c r="AA100" s="49">
        <f t="shared" si="23"/>
        <v>0</v>
      </c>
      <c r="AB100" s="50" t="str">
        <f t="shared" si="24"/>
        <v>-</v>
      </c>
      <c r="AC100" s="48">
        <f t="shared" si="25"/>
        <v>1</v>
      </c>
      <c r="AD100" s="49">
        <f t="shared" si="26"/>
        <v>1</v>
      </c>
      <c r="AE100" s="49" t="str">
        <f t="shared" si="27"/>
        <v>Initial</v>
      </c>
      <c r="AF100" s="50" t="str">
        <f t="shared" si="28"/>
        <v>RLIS</v>
      </c>
      <c r="AG100" s="48">
        <f t="shared" si="29"/>
        <v>0</v>
      </c>
      <c r="AH100" s="68" t="s">
        <v>49</v>
      </c>
      <c r="AI100" s="69" t="s">
        <v>50</v>
      </c>
    </row>
    <row r="101" spans="1:35" ht="12.75" customHeight="1">
      <c r="A101" s="86" t="s">
        <v>710</v>
      </c>
      <c r="B101" s="88" t="s">
        <v>711</v>
      </c>
      <c r="C101" s="48" t="s">
        <v>712</v>
      </c>
      <c r="D101" s="49" t="s">
        <v>713</v>
      </c>
      <c r="E101" s="49" t="s">
        <v>43</v>
      </c>
      <c r="F101" s="88" t="s">
        <v>44</v>
      </c>
      <c r="G101" s="71" t="s">
        <v>45</v>
      </c>
      <c r="H101" s="62" t="s">
        <v>714</v>
      </c>
      <c r="I101" s="63">
        <v>5419473347</v>
      </c>
      <c r="J101" s="93" t="s">
        <v>47</v>
      </c>
      <c r="K101" s="52" t="s">
        <v>48</v>
      </c>
      <c r="L101" s="77" t="s">
        <v>1368</v>
      </c>
      <c r="M101" s="73">
        <v>700.192924037472</v>
      </c>
      <c r="N101" s="64" t="s">
        <v>1369</v>
      </c>
      <c r="O101" s="97">
        <v>26.0931</v>
      </c>
      <c r="P101" s="52" t="s">
        <v>48</v>
      </c>
      <c r="Q101" s="65"/>
      <c r="R101" s="64"/>
      <c r="S101" s="81" t="s">
        <v>48</v>
      </c>
      <c r="T101" s="101">
        <v>46185.367653600304</v>
      </c>
      <c r="U101" s="67"/>
      <c r="V101" s="67"/>
      <c r="W101" s="85"/>
      <c r="X101" s="48">
        <f aca="true" t="shared" si="30" ref="X101:X132">IF(OR(K101="YES",TRIM(L101)="YES"),1,0)</f>
        <v>1</v>
      </c>
      <c r="Y101" s="49">
        <f aca="true" t="shared" si="31" ref="Y101:Y132">IF(OR(AND(ISNUMBER(M101),AND(M101&gt;0,M101&lt;600)),AND(ISNUMBER(M101),AND(M101&gt;0,N101="YES"))),1,0)</f>
        <v>1</v>
      </c>
      <c r="Z101" s="49">
        <f aca="true" t="shared" si="32" ref="Z101:Z132">IF(AND(OR(K101="YES",TRIM(L101)="YES"),(X101=0)),"Trouble",0)</f>
        <v>0</v>
      </c>
      <c r="AA101" s="49">
        <f aca="true" t="shared" si="33" ref="AA101:AA132">IF(AND(OR(AND(ISNUMBER(M101),AND(M101&gt;0,M101&lt;600)),AND(ISNUMBER(M101),AND(M101&gt;0,N101="YES"))),(Y101=0)),"Trouble",0)</f>
        <v>0</v>
      </c>
      <c r="AB101" s="50" t="str">
        <f aca="true" t="shared" si="34" ref="AB101:AB132">IF(AND(X101=1,Y101=1),"SRSA","-")</f>
        <v>SRSA</v>
      </c>
      <c r="AC101" s="48">
        <f aca="true" t="shared" si="35" ref="AC101:AC132">IF(S101="YES",1,0)</f>
        <v>1</v>
      </c>
      <c r="AD101" s="49">
        <f aca="true" t="shared" si="36" ref="AD101:AD132">IF(OR(AND(ISNUMBER(Q101),Q101&gt;=20),(AND(ISNUMBER(Q101)=FALSE,AND(ISNUMBER(O101),O101&gt;=20)))),1,0)</f>
        <v>1</v>
      </c>
      <c r="AE101" s="49" t="str">
        <f aca="true" t="shared" si="37" ref="AE101:AE132">IF(AND(AC101=1,AD101=1),"Initial",0)</f>
        <v>Initial</v>
      </c>
      <c r="AF101" s="50" t="str">
        <f aca="true" t="shared" si="38" ref="AF101:AF132">IF(AND(AND(AE101="Initial",AG101=0),AND(ISNUMBER(M101),M101&gt;0)),"RLIS","-")</f>
        <v>-</v>
      </c>
      <c r="AG101" s="48" t="str">
        <f aca="true" t="shared" si="39" ref="AG101:AG132">IF(AND(AB101="SRSA",AE101="Initial"),"SRSA",0)</f>
        <v>SRSA</v>
      </c>
      <c r="AH101" s="68" t="s">
        <v>49</v>
      </c>
      <c r="AI101" s="69" t="s">
        <v>50</v>
      </c>
    </row>
    <row r="102" spans="1:35" ht="12.75" customHeight="1">
      <c r="A102" s="86" t="s">
        <v>715</v>
      </c>
      <c r="B102" s="88" t="s">
        <v>716</v>
      </c>
      <c r="C102" s="48" t="s">
        <v>717</v>
      </c>
      <c r="D102" s="49" t="s">
        <v>718</v>
      </c>
      <c r="E102" s="49" t="s">
        <v>719</v>
      </c>
      <c r="F102" s="88" t="s">
        <v>44</v>
      </c>
      <c r="G102" s="71" t="s">
        <v>720</v>
      </c>
      <c r="H102" s="62" t="s">
        <v>721</v>
      </c>
      <c r="I102" s="63">
        <v>5035342000</v>
      </c>
      <c r="J102" s="93" t="s">
        <v>366</v>
      </c>
      <c r="K102" s="52" t="s">
        <v>73</v>
      </c>
      <c r="L102" s="77" t="s">
        <v>1368</v>
      </c>
      <c r="M102" s="73">
        <v>6540.083595007989</v>
      </c>
      <c r="N102" s="64" t="s">
        <v>1368</v>
      </c>
      <c r="O102" s="97">
        <v>7.3525</v>
      </c>
      <c r="P102" s="52" t="s">
        <v>73</v>
      </c>
      <c r="Q102" s="65"/>
      <c r="R102" s="64"/>
      <c r="S102" s="81" t="s">
        <v>73</v>
      </c>
      <c r="T102" s="101">
        <v>116236.32937207898</v>
      </c>
      <c r="U102" s="67"/>
      <c r="V102" s="67"/>
      <c r="W102" s="85"/>
      <c r="X102" s="48">
        <f t="shared" si="30"/>
        <v>0</v>
      </c>
      <c r="Y102" s="49">
        <f t="shared" si="31"/>
        <v>0</v>
      </c>
      <c r="Z102" s="49">
        <f t="shared" si="32"/>
        <v>0</v>
      </c>
      <c r="AA102" s="49">
        <f t="shared" si="33"/>
        <v>0</v>
      </c>
      <c r="AB102" s="50" t="str">
        <f t="shared" si="34"/>
        <v>-</v>
      </c>
      <c r="AC102" s="48">
        <f t="shared" si="35"/>
        <v>0</v>
      </c>
      <c r="AD102" s="49">
        <f t="shared" si="36"/>
        <v>0</v>
      </c>
      <c r="AE102" s="49">
        <f t="shared" si="37"/>
        <v>0</v>
      </c>
      <c r="AF102" s="50" t="str">
        <f t="shared" si="38"/>
        <v>-</v>
      </c>
      <c r="AG102" s="48">
        <f t="shared" si="39"/>
        <v>0</v>
      </c>
      <c r="AH102" s="68" t="s">
        <v>49</v>
      </c>
      <c r="AI102" s="69" t="s">
        <v>50</v>
      </c>
    </row>
    <row r="103" spans="1:35" ht="12.75" customHeight="1">
      <c r="A103" s="86" t="s">
        <v>722</v>
      </c>
      <c r="B103" s="88" t="s">
        <v>723</v>
      </c>
      <c r="C103" s="48" t="s">
        <v>724</v>
      </c>
      <c r="D103" s="49" t="s">
        <v>725</v>
      </c>
      <c r="E103" s="49" t="s">
        <v>726</v>
      </c>
      <c r="F103" s="88" t="s">
        <v>44</v>
      </c>
      <c r="G103" s="71" t="s">
        <v>727</v>
      </c>
      <c r="H103" s="62" t="s">
        <v>728</v>
      </c>
      <c r="I103" s="63">
        <v>5414518511</v>
      </c>
      <c r="J103" s="93" t="s">
        <v>226</v>
      </c>
      <c r="K103" s="52" t="s">
        <v>73</v>
      </c>
      <c r="L103" s="77" t="s">
        <v>1368</v>
      </c>
      <c r="M103" s="73">
        <v>3787.6186577185663</v>
      </c>
      <c r="N103" s="64" t="s">
        <v>1368</v>
      </c>
      <c r="O103" s="97">
        <v>25.4647</v>
      </c>
      <c r="P103" s="52" t="s">
        <v>48</v>
      </c>
      <c r="Q103" s="65"/>
      <c r="R103" s="64"/>
      <c r="S103" s="81" t="s">
        <v>73</v>
      </c>
      <c r="T103" s="101">
        <v>197880.43209755514</v>
      </c>
      <c r="U103" s="67"/>
      <c r="V103" s="67"/>
      <c r="W103" s="85"/>
      <c r="X103" s="48">
        <f t="shared" si="30"/>
        <v>0</v>
      </c>
      <c r="Y103" s="49">
        <f t="shared" si="31"/>
        <v>0</v>
      </c>
      <c r="Z103" s="49">
        <f t="shared" si="32"/>
        <v>0</v>
      </c>
      <c r="AA103" s="49">
        <f t="shared" si="33"/>
        <v>0</v>
      </c>
      <c r="AB103" s="50" t="str">
        <f t="shared" si="34"/>
        <v>-</v>
      </c>
      <c r="AC103" s="48">
        <f t="shared" si="35"/>
        <v>0</v>
      </c>
      <c r="AD103" s="49">
        <f t="shared" si="36"/>
        <v>1</v>
      </c>
      <c r="AE103" s="49">
        <f t="shared" si="37"/>
        <v>0</v>
      </c>
      <c r="AF103" s="50" t="str">
        <f t="shared" si="38"/>
        <v>-</v>
      </c>
      <c r="AG103" s="48">
        <f t="shared" si="39"/>
        <v>0</v>
      </c>
      <c r="AH103" s="68" t="s">
        <v>49</v>
      </c>
      <c r="AI103" s="69" t="s">
        <v>50</v>
      </c>
    </row>
    <row r="104" spans="1:35" ht="12.75" customHeight="1">
      <c r="A104" s="86" t="s">
        <v>729</v>
      </c>
      <c r="B104" s="88" t="s">
        <v>730</v>
      </c>
      <c r="C104" s="48" t="s">
        <v>731</v>
      </c>
      <c r="D104" s="49" t="s">
        <v>732</v>
      </c>
      <c r="E104" s="49" t="s">
        <v>733</v>
      </c>
      <c r="F104" s="88" t="s">
        <v>44</v>
      </c>
      <c r="G104" s="71" t="s">
        <v>734</v>
      </c>
      <c r="H104" s="62" t="s">
        <v>735</v>
      </c>
      <c r="I104" s="63">
        <v>5412659211</v>
      </c>
      <c r="J104" s="93" t="s">
        <v>117</v>
      </c>
      <c r="K104" s="52" t="s">
        <v>73</v>
      </c>
      <c r="L104" s="77" t="s">
        <v>1368</v>
      </c>
      <c r="M104" s="73">
        <v>4736.2603345931175</v>
      </c>
      <c r="N104" s="64" t="s">
        <v>1368</v>
      </c>
      <c r="O104" s="97">
        <v>28.6326</v>
      </c>
      <c r="P104" s="52" t="s">
        <v>48</v>
      </c>
      <c r="Q104" s="65"/>
      <c r="R104" s="64"/>
      <c r="S104" s="81" t="s">
        <v>48</v>
      </c>
      <c r="T104" s="101">
        <v>335236.77790963923</v>
      </c>
      <c r="U104" s="67"/>
      <c r="V104" s="67"/>
      <c r="W104" s="85"/>
      <c r="X104" s="48">
        <f t="shared" si="30"/>
        <v>0</v>
      </c>
      <c r="Y104" s="49">
        <f t="shared" si="31"/>
        <v>0</v>
      </c>
      <c r="Z104" s="49">
        <f t="shared" si="32"/>
        <v>0</v>
      </c>
      <c r="AA104" s="49">
        <f t="shared" si="33"/>
        <v>0</v>
      </c>
      <c r="AB104" s="50" t="str">
        <f t="shared" si="34"/>
        <v>-</v>
      </c>
      <c r="AC104" s="48">
        <f t="shared" si="35"/>
        <v>1</v>
      </c>
      <c r="AD104" s="49">
        <f t="shared" si="36"/>
        <v>1</v>
      </c>
      <c r="AE104" s="49" t="str">
        <f t="shared" si="37"/>
        <v>Initial</v>
      </c>
      <c r="AF104" s="50" t="str">
        <f t="shared" si="38"/>
        <v>RLIS</v>
      </c>
      <c r="AG104" s="48">
        <f t="shared" si="39"/>
        <v>0</v>
      </c>
      <c r="AH104" s="68" t="s">
        <v>49</v>
      </c>
      <c r="AI104" s="69" t="s">
        <v>50</v>
      </c>
    </row>
    <row r="105" spans="1:35" ht="12.75" customHeight="1">
      <c r="A105" s="86" t="s">
        <v>736</v>
      </c>
      <c r="B105" s="88" t="s">
        <v>737</v>
      </c>
      <c r="C105" s="48" t="s">
        <v>738</v>
      </c>
      <c r="D105" s="49" t="s">
        <v>739</v>
      </c>
      <c r="E105" s="49" t="s">
        <v>740</v>
      </c>
      <c r="F105" s="88" t="s">
        <v>44</v>
      </c>
      <c r="G105" s="71" t="s">
        <v>741</v>
      </c>
      <c r="H105" s="62" t="s">
        <v>742</v>
      </c>
      <c r="I105" s="63">
        <v>5414213896</v>
      </c>
      <c r="J105" s="93" t="s">
        <v>47</v>
      </c>
      <c r="K105" s="52" t="s">
        <v>48</v>
      </c>
      <c r="L105" s="77" t="s">
        <v>1368</v>
      </c>
      <c r="M105" s="73">
        <v>27.121428571428567</v>
      </c>
      <c r="N105" s="64" t="s">
        <v>1369</v>
      </c>
      <c r="O105" s="97">
        <v>18</v>
      </c>
      <c r="P105" s="52" t="s">
        <v>73</v>
      </c>
      <c r="Q105" s="65"/>
      <c r="R105" s="64"/>
      <c r="S105" s="81" t="s">
        <v>48</v>
      </c>
      <c r="T105" s="101">
        <v>3776.030501146251</v>
      </c>
      <c r="U105" s="67"/>
      <c r="V105" s="67"/>
      <c r="W105" s="85"/>
      <c r="X105" s="48">
        <f t="shared" si="30"/>
        <v>1</v>
      </c>
      <c r="Y105" s="49">
        <f t="shared" si="31"/>
        <v>1</v>
      </c>
      <c r="Z105" s="49">
        <f t="shared" si="32"/>
        <v>0</v>
      </c>
      <c r="AA105" s="49">
        <f t="shared" si="33"/>
        <v>0</v>
      </c>
      <c r="AB105" s="50" t="str">
        <f t="shared" si="34"/>
        <v>SRSA</v>
      </c>
      <c r="AC105" s="48">
        <f t="shared" si="35"/>
        <v>1</v>
      </c>
      <c r="AD105" s="49">
        <f t="shared" si="36"/>
        <v>0</v>
      </c>
      <c r="AE105" s="49">
        <f t="shared" si="37"/>
        <v>0</v>
      </c>
      <c r="AF105" s="50" t="str">
        <f t="shared" si="38"/>
        <v>-</v>
      </c>
      <c r="AG105" s="48">
        <f t="shared" si="39"/>
        <v>0</v>
      </c>
      <c r="AH105" s="68" t="s">
        <v>49</v>
      </c>
      <c r="AI105" s="69" t="s">
        <v>50</v>
      </c>
    </row>
    <row r="106" spans="1:35" ht="12.75" customHeight="1">
      <c r="A106" s="86" t="s">
        <v>743</v>
      </c>
      <c r="B106" s="88" t="s">
        <v>744</v>
      </c>
      <c r="C106" s="48" t="s">
        <v>745</v>
      </c>
      <c r="D106" s="49" t="s">
        <v>746</v>
      </c>
      <c r="E106" s="49" t="s">
        <v>747</v>
      </c>
      <c r="F106" s="88" t="s">
        <v>44</v>
      </c>
      <c r="G106" s="71" t="s">
        <v>748</v>
      </c>
      <c r="H106" s="62" t="s">
        <v>225</v>
      </c>
      <c r="I106" s="63">
        <v>5419378405</v>
      </c>
      <c r="J106" s="93" t="s">
        <v>65</v>
      </c>
      <c r="K106" s="52" t="s">
        <v>48</v>
      </c>
      <c r="L106" s="77" t="s">
        <v>1368</v>
      </c>
      <c r="M106" s="73">
        <v>330.6211853484527</v>
      </c>
      <c r="N106" s="64" t="s">
        <v>1368</v>
      </c>
      <c r="O106" s="97">
        <v>14.6988</v>
      </c>
      <c r="P106" s="52" t="s">
        <v>73</v>
      </c>
      <c r="Q106" s="65"/>
      <c r="R106" s="64"/>
      <c r="S106" s="81" t="s">
        <v>48</v>
      </c>
      <c r="T106" s="101">
        <v>12763.494341180267</v>
      </c>
      <c r="U106" s="67"/>
      <c r="V106" s="67"/>
      <c r="W106" s="85"/>
      <c r="X106" s="48">
        <f t="shared" si="30"/>
        <v>1</v>
      </c>
      <c r="Y106" s="49">
        <f t="shared" si="31"/>
        <v>1</v>
      </c>
      <c r="Z106" s="49">
        <f t="shared" si="32"/>
        <v>0</v>
      </c>
      <c r="AA106" s="49">
        <f t="shared" si="33"/>
        <v>0</v>
      </c>
      <c r="AB106" s="50" t="str">
        <f t="shared" si="34"/>
        <v>SRSA</v>
      </c>
      <c r="AC106" s="48">
        <f t="shared" si="35"/>
        <v>1</v>
      </c>
      <c r="AD106" s="49">
        <f t="shared" si="36"/>
        <v>0</v>
      </c>
      <c r="AE106" s="49">
        <f t="shared" si="37"/>
        <v>0</v>
      </c>
      <c r="AF106" s="50" t="str">
        <f t="shared" si="38"/>
        <v>-</v>
      </c>
      <c r="AG106" s="48">
        <f t="shared" si="39"/>
        <v>0</v>
      </c>
      <c r="AH106" s="68" t="s">
        <v>49</v>
      </c>
      <c r="AI106" s="69" t="s">
        <v>50</v>
      </c>
    </row>
    <row r="107" spans="1:35" ht="12.75" customHeight="1">
      <c r="A107" s="86" t="s">
        <v>749</v>
      </c>
      <c r="B107" s="88" t="s">
        <v>750</v>
      </c>
      <c r="C107" s="48" t="s">
        <v>751</v>
      </c>
      <c r="D107" s="49" t="s">
        <v>752</v>
      </c>
      <c r="E107" s="49" t="s">
        <v>684</v>
      </c>
      <c r="F107" s="88" t="s">
        <v>44</v>
      </c>
      <c r="G107" s="71" t="s">
        <v>94</v>
      </c>
      <c r="H107" s="62" t="s">
        <v>95</v>
      </c>
      <c r="I107" s="63">
        <v>5414730202</v>
      </c>
      <c r="J107" s="93"/>
      <c r="K107" s="52"/>
      <c r="L107" s="77" t="s">
        <v>1368</v>
      </c>
      <c r="M107" s="73">
        <v>4.716666666666667</v>
      </c>
      <c r="N107" s="64" t="s">
        <v>1368</v>
      </c>
      <c r="O107" s="97" t="s">
        <v>263</v>
      </c>
      <c r="P107" s="52" t="s">
        <v>73</v>
      </c>
      <c r="Q107" s="65"/>
      <c r="R107" s="64"/>
      <c r="S107" s="81"/>
      <c r="T107" s="101">
        <v>9675.10330783644</v>
      </c>
      <c r="U107" s="67"/>
      <c r="V107" s="67"/>
      <c r="W107" s="85"/>
      <c r="X107" s="48">
        <f t="shared" si="30"/>
        <v>0</v>
      </c>
      <c r="Y107" s="49">
        <f t="shared" si="31"/>
        <v>1</v>
      </c>
      <c r="Z107" s="49">
        <f t="shared" si="32"/>
        <v>0</v>
      </c>
      <c r="AA107" s="49">
        <f t="shared" si="33"/>
        <v>0</v>
      </c>
      <c r="AB107" s="50" t="str">
        <f t="shared" si="34"/>
        <v>-</v>
      </c>
      <c r="AC107" s="48">
        <f t="shared" si="35"/>
        <v>0</v>
      </c>
      <c r="AD107" s="49">
        <f t="shared" si="36"/>
        <v>0</v>
      </c>
      <c r="AE107" s="49">
        <f t="shared" si="37"/>
        <v>0</v>
      </c>
      <c r="AF107" s="50" t="str">
        <f t="shared" si="38"/>
        <v>-</v>
      </c>
      <c r="AG107" s="48">
        <f t="shared" si="39"/>
        <v>0</v>
      </c>
      <c r="AH107" s="68" t="s">
        <v>49</v>
      </c>
      <c r="AI107" s="69" t="s">
        <v>50</v>
      </c>
    </row>
    <row r="108" spans="1:35" ht="12.75" customHeight="1">
      <c r="A108" s="86" t="s">
        <v>753</v>
      </c>
      <c r="B108" s="88" t="s">
        <v>754</v>
      </c>
      <c r="C108" s="48" t="s">
        <v>755</v>
      </c>
      <c r="D108" s="49" t="s">
        <v>756</v>
      </c>
      <c r="E108" s="49" t="s">
        <v>757</v>
      </c>
      <c r="F108" s="88" t="s">
        <v>44</v>
      </c>
      <c r="G108" s="71" t="s">
        <v>758</v>
      </c>
      <c r="H108" s="62" t="s">
        <v>759</v>
      </c>
      <c r="I108" s="63">
        <v>5412684312</v>
      </c>
      <c r="J108" s="93" t="s">
        <v>65</v>
      </c>
      <c r="K108" s="52" t="s">
        <v>48</v>
      </c>
      <c r="L108" s="77" t="s">
        <v>1368</v>
      </c>
      <c r="M108" s="73">
        <v>138.66764407660312</v>
      </c>
      <c r="N108" s="64" t="s">
        <v>1368</v>
      </c>
      <c r="O108" s="97">
        <v>26.8817</v>
      </c>
      <c r="P108" s="52" t="s">
        <v>48</v>
      </c>
      <c r="Q108" s="65"/>
      <c r="R108" s="64"/>
      <c r="S108" s="81" t="s">
        <v>48</v>
      </c>
      <c r="T108" s="101">
        <v>13584.477979890116</v>
      </c>
      <c r="U108" s="67"/>
      <c r="V108" s="67"/>
      <c r="W108" s="85"/>
      <c r="X108" s="48">
        <f t="shared" si="30"/>
        <v>1</v>
      </c>
      <c r="Y108" s="49">
        <f t="shared" si="31"/>
        <v>1</v>
      </c>
      <c r="Z108" s="49">
        <f t="shared" si="32"/>
        <v>0</v>
      </c>
      <c r="AA108" s="49">
        <f t="shared" si="33"/>
        <v>0</v>
      </c>
      <c r="AB108" s="50" t="str">
        <f t="shared" si="34"/>
        <v>SRSA</v>
      </c>
      <c r="AC108" s="48">
        <f t="shared" si="35"/>
        <v>1</v>
      </c>
      <c r="AD108" s="49">
        <f t="shared" si="36"/>
        <v>1</v>
      </c>
      <c r="AE108" s="49" t="str">
        <f t="shared" si="37"/>
        <v>Initial</v>
      </c>
      <c r="AF108" s="50" t="str">
        <f t="shared" si="38"/>
        <v>-</v>
      </c>
      <c r="AG108" s="48" t="str">
        <f t="shared" si="39"/>
        <v>SRSA</v>
      </c>
      <c r="AH108" s="68" t="s">
        <v>49</v>
      </c>
      <c r="AI108" s="69" t="s">
        <v>50</v>
      </c>
    </row>
    <row r="109" spans="1:35" ht="12.75" customHeight="1">
      <c r="A109" s="86" t="s">
        <v>760</v>
      </c>
      <c r="B109" s="88" t="s">
        <v>761</v>
      </c>
      <c r="C109" s="48" t="s">
        <v>762</v>
      </c>
      <c r="D109" s="49" t="s">
        <v>763</v>
      </c>
      <c r="E109" s="49" t="s">
        <v>764</v>
      </c>
      <c r="F109" s="88" t="s">
        <v>44</v>
      </c>
      <c r="G109" s="71" t="s">
        <v>765</v>
      </c>
      <c r="H109" s="62" t="s">
        <v>766</v>
      </c>
      <c r="I109" s="63">
        <v>5419332512</v>
      </c>
      <c r="J109" s="93" t="s">
        <v>65</v>
      </c>
      <c r="K109" s="52" t="s">
        <v>48</v>
      </c>
      <c r="L109" s="77" t="s">
        <v>1368</v>
      </c>
      <c r="M109" s="73">
        <v>209.45517241379312</v>
      </c>
      <c r="N109" s="64" t="s">
        <v>1368</v>
      </c>
      <c r="O109" s="97">
        <v>12.5</v>
      </c>
      <c r="P109" s="52" t="s">
        <v>73</v>
      </c>
      <c r="Q109" s="65"/>
      <c r="R109" s="64"/>
      <c r="S109" s="81" t="s">
        <v>48</v>
      </c>
      <c r="T109" s="101">
        <v>843.5391285205693</v>
      </c>
      <c r="U109" s="67"/>
      <c r="V109" s="67"/>
      <c r="W109" s="85"/>
      <c r="X109" s="48">
        <f t="shared" si="30"/>
        <v>1</v>
      </c>
      <c r="Y109" s="49">
        <f t="shared" si="31"/>
        <v>1</v>
      </c>
      <c r="Z109" s="49">
        <f t="shared" si="32"/>
        <v>0</v>
      </c>
      <c r="AA109" s="49">
        <f t="shared" si="33"/>
        <v>0</v>
      </c>
      <c r="AB109" s="50" t="str">
        <f t="shared" si="34"/>
        <v>SRSA</v>
      </c>
      <c r="AC109" s="48">
        <f t="shared" si="35"/>
        <v>1</v>
      </c>
      <c r="AD109" s="49">
        <f t="shared" si="36"/>
        <v>0</v>
      </c>
      <c r="AE109" s="49">
        <f t="shared" si="37"/>
        <v>0</v>
      </c>
      <c r="AF109" s="50" t="str">
        <f t="shared" si="38"/>
        <v>-</v>
      </c>
      <c r="AG109" s="48">
        <f t="shared" si="39"/>
        <v>0</v>
      </c>
      <c r="AH109" s="68" t="s">
        <v>49</v>
      </c>
      <c r="AI109" s="69" t="s">
        <v>50</v>
      </c>
    </row>
    <row r="110" spans="1:35" ht="12.75" customHeight="1">
      <c r="A110" s="86" t="s">
        <v>767</v>
      </c>
      <c r="B110" s="88" t="s">
        <v>768</v>
      </c>
      <c r="C110" s="48" t="s">
        <v>769</v>
      </c>
      <c r="D110" s="49" t="s">
        <v>770</v>
      </c>
      <c r="E110" s="49" t="s">
        <v>771</v>
      </c>
      <c r="F110" s="88" t="s">
        <v>44</v>
      </c>
      <c r="G110" s="71" t="s">
        <v>772</v>
      </c>
      <c r="H110" s="62" t="s">
        <v>773</v>
      </c>
      <c r="I110" s="63">
        <v>5418223338</v>
      </c>
      <c r="J110" s="93" t="s">
        <v>65</v>
      </c>
      <c r="K110" s="52" t="s">
        <v>48</v>
      </c>
      <c r="L110" s="77" t="s">
        <v>1368</v>
      </c>
      <c r="M110" s="73">
        <v>196.27862934362923</v>
      </c>
      <c r="N110" s="64" t="s">
        <v>1368</v>
      </c>
      <c r="O110" s="97">
        <v>26.0073</v>
      </c>
      <c r="P110" s="52" t="s">
        <v>48</v>
      </c>
      <c r="Q110" s="65"/>
      <c r="R110" s="64"/>
      <c r="S110" s="81" t="s">
        <v>48</v>
      </c>
      <c r="T110" s="101">
        <v>18429.178607030866</v>
      </c>
      <c r="U110" s="67"/>
      <c r="V110" s="67"/>
      <c r="W110" s="85"/>
      <c r="X110" s="48">
        <f t="shared" si="30"/>
        <v>1</v>
      </c>
      <c r="Y110" s="49">
        <f t="shared" si="31"/>
        <v>1</v>
      </c>
      <c r="Z110" s="49">
        <f t="shared" si="32"/>
        <v>0</v>
      </c>
      <c r="AA110" s="49">
        <f t="shared" si="33"/>
        <v>0</v>
      </c>
      <c r="AB110" s="50" t="str">
        <f t="shared" si="34"/>
        <v>SRSA</v>
      </c>
      <c r="AC110" s="48">
        <f t="shared" si="35"/>
        <v>1</v>
      </c>
      <c r="AD110" s="49">
        <f t="shared" si="36"/>
        <v>1</v>
      </c>
      <c r="AE110" s="49" t="str">
        <f t="shared" si="37"/>
        <v>Initial</v>
      </c>
      <c r="AF110" s="50" t="str">
        <f t="shared" si="38"/>
        <v>-</v>
      </c>
      <c r="AG110" s="48" t="str">
        <f t="shared" si="39"/>
        <v>SRSA</v>
      </c>
      <c r="AH110" s="68" t="s">
        <v>49</v>
      </c>
      <c r="AI110" s="69" t="s">
        <v>50</v>
      </c>
    </row>
    <row r="111" spans="1:35" ht="12.75" customHeight="1">
      <c r="A111" s="86" t="s">
        <v>774</v>
      </c>
      <c r="B111" s="88" t="s">
        <v>775</v>
      </c>
      <c r="C111" s="48" t="s">
        <v>776</v>
      </c>
      <c r="D111" s="49" t="s">
        <v>777</v>
      </c>
      <c r="E111" s="49" t="s">
        <v>778</v>
      </c>
      <c r="F111" s="88" t="s">
        <v>44</v>
      </c>
      <c r="G111" s="71" t="s">
        <v>779</v>
      </c>
      <c r="H111" s="62" t="s">
        <v>780</v>
      </c>
      <c r="I111" s="63">
        <v>5035654000</v>
      </c>
      <c r="J111" s="93" t="s">
        <v>366</v>
      </c>
      <c r="K111" s="52" t="s">
        <v>73</v>
      </c>
      <c r="L111" s="77" t="s">
        <v>1368</v>
      </c>
      <c r="M111" s="73">
        <v>6150.737931798569</v>
      </c>
      <c r="N111" s="64" t="s">
        <v>1368</v>
      </c>
      <c r="O111" s="97">
        <v>23.2999</v>
      </c>
      <c r="P111" s="52" t="s">
        <v>48</v>
      </c>
      <c r="Q111" s="65"/>
      <c r="R111" s="64"/>
      <c r="S111" s="81" t="s">
        <v>73</v>
      </c>
      <c r="T111" s="101">
        <v>186599.94971404242</v>
      </c>
      <c r="U111" s="67"/>
      <c r="V111" s="67"/>
      <c r="W111" s="85"/>
      <c r="X111" s="48">
        <f t="shared" si="30"/>
        <v>0</v>
      </c>
      <c r="Y111" s="49">
        <f t="shared" si="31"/>
        <v>0</v>
      </c>
      <c r="Z111" s="49">
        <f t="shared" si="32"/>
        <v>0</v>
      </c>
      <c r="AA111" s="49">
        <f t="shared" si="33"/>
        <v>0</v>
      </c>
      <c r="AB111" s="50" t="str">
        <f t="shared" si="34"/>
        <v>-</v>
      </c>
      <c r="AC111" s="48">
        <f t="shared" si="35"/>
        <v>0</v>
      </c>
      <c r="AD111" s="49">
        <f t="shared" si="36"/>
        <v>1</v>
      </c>
      <c r="AE111" s="49">
        <f t="shared" si="37"/>
        <v>0</v>
      </c>
      <c r="AF111" s="50" t="str">
        <f t="shared" si="38"/>
        <v>-</v>
      </c>
      <c r="AG111" s="48">
        <f t="shared" si="39"/>
        <v>0</v>
      </c>
      <c r="AH111" s="68" t="s">
        <v>49</v>
      </c>
      <c r="AI111" s="69" t="s">
        <v>50</v>
      </c>
    </row>
    <row r="112" spans="1:35" ht="12.75" customHeight="1">
      <c r="A112" s="86" t="s">
        <v>781</v>
      </c>
      <c r="B112" s="88" t="s">
        <v>782</v>
      </c>
      <c r="C112" s="48" t="s">
        <v>783</v>
      </c>
      <c r="D112" s="49" t="s">
        <v>784</v>
      </c>
      <c r="E112" s="49" t="s">
        <v>785</v>
      </c>
      <c r="F112" s="88" t="s">
        <v>44</v>
      </c>
      <c r="G112" s="71" t="s">
        <v>786</v>
      </c>
      <c r="H112" s="62" t="s">
        <v>787</v>
      </c>
      <c r="I112" s="63">
        <v>5418423636</v>
      </c>
      <c r="J112" s="93" t="s">
        <v>459</v>
      </c>
      <c r="K112" s="52" t="s">
        <v>73</v>
      </c>
      <c r="L112" s="77" t="s">
        <v>1368</v>
      </c>
      <c r="M112" s="73">
        <v>12430.897396053475</v>
      </c>
      <c r="N112" s="64" t="s">
        <v>1368</v>
      </c>
      <c r="O112" s="97">
        <v>23.0406</v>
      </c>
      <c r="P112" s="52" t="s">
        <v>48</v>
      </c>
      <c r="Q112" s="65"/>
      <c r="R112" s="64"/>
      <c r="S112" s="81" t="s">
        <v>73</v>
      </c>
      <c r="T112" s="101">
        <v>519561.3827144359</v>
      </c>
      <c r="U112" s="67"/>
      <c r="V112" s="67"/>
      <c r="W112" s="85"/>
      <c r="X112" s="48">
        <f t="shared" si="30"/>
        <v>0</v>
      </c>
      <c r="Y112" s="49">
        <f t="shared" si="31"/>
        <v>0</v>
      </c>
      <c r="Z112" s="49">
        <f t="shared" si="32"/>
        <v>0</v>
      </c>
      <c r="AA112" s="49">
        <f t="shared" si="33"/>
        <v>0</v>
      </c>
      <c r="AB112" s="50" t="str">
        <f t="shared" si="34"/>
        <v>-</v>
      </c>
      <c r="AC112" s="48">
        <f t="shared" si="35"/>
        <v>0</v>
      </c>
      <c r="AD112" s="49">
        <f t="shared" si="36"/>
        <v>1</v>
      </c>
      <c r="AE112" s="49">
        <f t="shared" si="37"/>
        <v>0</v>
      </c>
      <c r="AF112" s="50" t="str">
        <f t="shared" si="38"/>
        <v>-</v>
      </c>
      <c r="AG112" s="48">
        <f t="shared" si="39"/>
        <v>0</v>
      </c>
      <c r="AH112" s="68" t="s">
        <v>49</v>
      </c>
      <c r="AI112" s="69" t="s">
        <v>50</v>
      </c>
    </row>
    <row r="113" spans="1:35" ht="12.75" customHeight="1">
      <c r="A113" s="86" t="s">
        <v>788</v>
      </c>
      <c r="B113" s="88" t="s">
        <v>789</v>
      </c>
      <c r="C113" s="48" t="s">
        <v>790</v>
      </c>
      <c r="D113" s="49" t="s">
        <v>791</v>
      </c>
      <c r="E113" s="49" t="s">
        <v>792</v>
      </c>
      <c r="F113" s="88" t="s">
        <v>44</v>
      </c>
      <c r="G113" s="71" t="s">
        <v>793</v>
      </c>
      <c r="H113" s="62" t="s">
        <v>794</v>
      </c>
      <c r="I113" s="63">
        <v>5419383551</v>
      </c>
      <c r="J113" s="93" t="s">
        <v>139</v>
      </c>
      <c r="K113" s="52" t="s">
        <v>73</v>
      </c>
      <c r="L113" s="77" t="s">
        <v>1368</v>
      </c>
      <c r="M113" s="73">
        <v>1660.3173906541476</v>
      </c>
      <c r="N113" s="64" t="s">
        <v>1368</v>
      </c>
      <c r="O113" s="97">
        <v>37.3264</v>
      </c>
      <c r="P113" s="52" t="s">
        <v>48</v>
      </c>
      <c r="Q113" s="65"/>
      <c r="R113" s="64"/>
      <c r="S113" s="81" t="s">
        <v>48</v>
      </c>
      <c r="T113" s="101">
        <v>87004.38645206454</v>
      </c>
      <c r="U113" s="67"/>
      <c r="V113" s="67"/>
      <c r="W113" s="85"/>
      <c r="X113" s="48">
        <f t="shared" si="30"/>
        <v>0</v>
      </c>
      <c r="Y113" s="49">
        <f t="shared" si="31"/>
        <v>0</v>
      </c>
      <c r="Z113" s="49">
        <f t="shared" si="32"/>
        <v>0</v>
      </c>
      <c r="AA113" s="49">
        <f t="shared" si="33"/>
        <v>0</v>
      </c>
      <c r="AB113" s="50" t="str">
        <f t="shared" si="34"/>
        <v>-</v>
      </c>
      <c r="AC113" s="48">
        <f t="shared" si="35"/>
        <v>1</v>
      </c>
      <c r="AD113" s="49">
        <f t="shared" si="36"/>
        <v>1</v>
      </c>
      <c r="AE113" s="49" t="str">
        <f t="shared" si="37"/>
        <v>Initial</v>
      </c>
      <c r="AF113" s="50" t="str">
        <f t="shared" si="38"/>
        <v>RLIS</v>
      </c>
      <c r="AG113" s="48">
        <f t="shared" si="39"/>
        <v>0</v>
      </c>
      <c r="AH113" s="68" t="s">
        <v>49</v>
      </c>
      <c r="AI113" s="69" t="s">
        <v>50</v>
      </c>
    </row>
    <row r="114" spans="1:35" ht="12.75" customHeight="1">
      <c r="A114" s="86" t="s">
        <v>795</v>
      </c>
      <c r="B114" s="88" t="s">
        <v>796</v>
      </c>
      <c r="C114" s="48" t="s">
        <v>797</v>
      </c>
      <c r="D114" s="49" t="s">
        <v>798</v>
      </c>
      <c r="E114" s="49" t="s">
        <v>799</v>
      </c>
      <c r="F114" s="88" t="s">
        <v>44</v>
      </c>
      <c r="G114" s="71" t="s">
        <v>800</v>
      </c>
      <c r="H114" s="62" t="s">
        <v>801</v>
      </c>
      <c r="I114" s="63">
        <v>5414623311</v>
      </c>
      <c r="J114" s="93" t="s">
        <v>47</v>
      </c>
      <c r="K114" s="52" t="s">
        <v>48</v>
      </c>
      <c r="L114" s="77" t="s">
        <v>1368</v>
      </c>
      <c r="M114" s="73">
        <v>64.43137254901958</v>
      </c>
      <c r="N114" s="64" t="s">
        <v>1369</v>
      </c>
      <c r="O114" s="97">
        <v>30.7692</v>
      </c>
      <c r="P114" s="52" t="s">
        <v>48</v>
      </c>
      <c r="Q114" s="65"/>
      <c r="R114" s="64"/>
      <c r="S114" s="81" t="s">
        <v>48</v>
      </c>
      <c r="T114" s="101">
        <v>2879.687754188906</v>
      </c>
      <c r="U114" s="67"/>
      <c r="V114" s="67"/>
      <c r="W114" s="85"/>
      <c r="X114" s="48">
        <f t="shared" si="30"/>
        <v>1</v>
      </c>
      <c r="Y114" s="49">
        <f t="shared" si="31"/>
        <v>1</v>
      </c>
      <c r="Z114" s="49">
        <f t="shared" si="32"/>
        <v>0</v>
      </c>
      <c r="AA114" s="49">
        <f t="shared" si="33"/>
        <v>0</v>
      </c>
      <c r="AB114" s="50" t="str">
        <f t="shared" si="34"/>
        <v>SRSA</v>
      </c>
      <c r="AC114" s="48">
        <f t="shared" si="35"/>
        <v>1</v>
      </c>
      <c r="AD114" s="49">
        <f t="shared" si="36"/>
        <v>1</v>
      </c>
      <c r="AE114" s="49" t="str">
        <f t="shared" si="37"/>
        <v>Initial</v>
      </c>
      <c r="AF114" s="50" t="str">
        <f t="shared" si="38"/>
        <v>-</v>
      </c>
      <c r="AG114" s="48" t="str">
        <f t="shared" si="39"/>
        <v>SRSA</v>
      </c>
      <c r="AH114" s="68" t="s">
        <v>49</v>
      </c>
      <c r="AI114" s="69" t="s">
        <v>50</v>
      </c>
    </row>
    <row r="115" spans="1:35" ht="12.75" customHeight="1">
      <c r="A115" s="86" t="s">
        <v>802</v>
      </c>
      <c r="B115" s="88" t="s">
        <v>803</v>
      </c>
      <c r="C115" s="48" t="s">
        <v>804</v>
      </c>
      <c r="D115" s="49" t="s">
        <v>805</v>
      </c>
      <c r="E115" s="49" t="s">
        <v>806</v>
      </c>
      <c r="F115" s="88" t="s">
        <v>44</v>
      </c>
      <c r="G115" s="71" t="s">
        <v>807</v>
      </c>
      <c r="H115" s="62" t="s">
        <v>808</v>
      </c>
      <c r="I115" s="63">
        <v>5038292359</v>
      </c>
      <c r="J115" s="93" t="s">
        <v>218</v>
      </c>
      <c r="K115" s="52" t="s">
        <v>73</v>
      </c>
      <c r="L115" s="77" t="s">
        <v>1368</v>
      </c>
      <c r="M115" s="73">
        <v>2501.976974817254</v>
      </c>
      <c r="N115" s="64" t="s">
        <v>1368</v>
      </c>
      <c r="O115" s="97">
        <v>11.5134</v>
      </c>
      <c r="P115" s="52" t="s">
        <v>73</v>
      </c>
      <c r="Q115" s="65"/>
      <c r="R115" s="64"/>
      <c r="S115" s="81" t="s">
        <v>73</v>
      </c>
      <c r="T115" s="101">
        <v>96809.19357056062</v>
      </c>
      <c r="U115" s="67"/>
      <c r="V115" s="67"/>
      <c r="W115" s="85"/>
      <c r="X115" s="48">
        <f t="shared" si="30"/>
        <v>0</v>
      </c>
      <c r="Y115" s="49">
        <f t="shared" si="31"/>
        <v>0</v>
      </c>
      <c r="Z115" s="49">
        <f t="shared" si="32"/>
        <v>0</v>
      </c>
      <c r="AA115" s="49">
        <f t="shared" si="33"/>
        <v>0</v>
      </c>
      <c r="AB115" s="50" t="str">
        <f t="shared" si="34"/>
        <v>-</v>
      </c>
      <c r="AC115" s="48">
        <f t="shared" si="35"/>
        <v>0</v>
      </c>
      <c r="AD115" s="49">
        <f t="shared" si="36"/>
        <v>0</v>
      </c>
      <c r="AE115" s="49">
        <f t="shared" si="37"/>
        <v>0</v>
      </c>
      <c r="AF115" s="50" t="str">
        <f t="shared" si="38"/>
        <v>-</v>
      </c>
      <c r="AG115" s="48">
        <f t="shared" si="39"/>
        <v>0</v>
      </c>
      <c r="AH115" s="68" t="s">
        <v>49</v>
      </c>
      <c r="AI115" s="69" t="s">
        <v>50</v>
      </c>
    </row>
    <row r="116" spans="1:35" ht="12.75" customHeight="1">
      <c r="A116" s="86" t="s">
        <v>809</v>
      </c>
      <c r="B116" s="88" t="s">
        <v>810</v>
      </c>
      <c r="C116" s="48" t="s">
        <v>811</v>
      </c>
      <c r="D116" s="49" t="s">
        <v>812</v>
      </c>
      <c r="E116" s="49" t="s">
        <v>813</v>
      </c>
      <c r="F116" s="88" t="s">
        <v>44</v>
      </c>
      <c r="G116" s="71" t="s">
        <v>814</v>
      </c>
      <c r="H116" s="62" t="s">
        <v>815</v>
      </c>
      <c r="I116" s="63">
        <v>5418476292</v>
      </c>
      <c r="J116" s="93" t="s">
        <v>65</v>
      </c>
      <c r="K116" s="52" t="s">
        <v>48</v>
      </c>
      <c r="L116" s="77" t="s">
        <v>1368</v>
      </c>
      <c r="M116" s="73">
        <v>401.3482251385451</v>
      </c>
      <c r="N116" s="64" t="s">
        <v>1368</v>
      </c>
      <c r="O116" s="97">
        <v>22.6563</v>
      </c>
      <c r="P116" s="52" t="s">
        <v>48</v>
      </c>
      <c r="Q116" s="65"/>
      <c r="R116" s="64"/>
      <c r="S116" s="81" t="s">
        <v>48</v>
      </c>
      <c r="T116" s="101">
        <v>11712.973745904597</v>
      </c>
      <c r="U116" s="67"/>
      <c r="V116" s="67"/>
      <c r="W116" s="85"/>
      <c r="X116" s="48">
        <f t="shared" si="30"/>
        <v>1</v>
      </c>
      <c r="Y116" s="49">
        <f t="shared" si="31"/>
        <v>1</v>
      </c>
      <c r="Z116" s="49">
        <f t="shared" si="32"/>
        <v>0</v>
      </c>
      <c r="AA116" s="49">
        <f t="shared" si="33"/>
        <v>0</v>
      </c>
      <c r="AB116" s="50" t="str">
        <f t="shared" si="34"/>
        <v>SRSA</v>
      </c>
      <c r="AC116" s="48">
        <f t="shared" si="35"/>
        <v>1</v>
      </c>
      <c r="AD116" s="49">
        <f t="shared" si="36"/>
        <v>1</v>
      </c>
      <c r="AE116" s="49" t="str">
        <f t="shared" si="37"/>
        <v>Initial</v>
      </c>
      <c r="AF116" s="50" t="str">
        <f t="shared" si="38"/>
        <v>-</v>
      </c>
      <c r="AG116" s="48" t="str">
        <f t="shared" si="39"/>
        <v>SRSA</v>
      </c>
      <c r="AH116" s="68" t="s">
        <v>49</v>
      </c>
      <c r="AI116" s="69" t="s">
        <v>50</v>
      </c>
    </row>
    <row r="117" spans="1:35" ht="12.75" customHeight="1">
      <c r="A117" s="86" t="s">
        <v>816</v>
      </c>
      <c r="B117" s="88" t="s">
        <v>817</v>
      </c>
      <c r="C117" s="48" t="s">
        <v>818</v>
      </c>
      <c r="D117" s="49" t="s">
        <v>819</v>
      </c>
      <c r="E117" s="49" t="s">
        <v>820</v>
      </c>
      <c r="F117" s="88" t="s">
        <v>44</v>
      </c>
      <c r="G117" s="71" t="s">
        <v>821</v>
      </c>
      <c r="H117" s="62" t="s">
        <v>822</v>
      </c>
      <c r="I117" s="63">
        <v>5419342646</v>
      </c>
      <c r="J117" s="93" t="s">
        <v>47</v>
      </c>
      <c r="K117" s="52" t="s">
        <v>48</v>
      </c>
      <c r="L117" s="77" t="s">
        <v>1368</v>
      </c>
      <c r="M117" s="73">
        <v>56.6602564102564</v>
      </c>
      <c r="N117" s="64" t="s">
        <v>1369</v>
      </c>
      <c r="O117" s="97">
        <v>19.4444</v>
      </c>
      <c r="P117" s="52" t="s">
        <v>73</v>
      </c>
      <c r="Q117" s="65"/>
      <c r="R117" s="64"/>
      <c r="S117" s="81" t="s">
        <v>48</v>
      </c>
      <c r="T117" s="101">
        <v>12965.590044156266</v>
      </c>
      <c r="U117" s="67"/>
      <c r="V117" s="67"/>
      <c r="W117" s="85"/>
      <c r="X117" s="48">
        <f t="shared" si="30"/>
        <v>1</v>
      </c>
      <c r="Y117" s="49">
        <f t="shared" si="31"/>
        <v>1</v>
      </c>
      <c r="Z117" s="49">
        <f t="shared" si="32"/>
        <v>0</v>
      </c>
      <c r="AA117" s="49">
        <f t="shared" si="33"/>
        <v>0</v>
      </c>
      <c r="AB117" s="50" t="str">
        <f t="shared" si="34"/>
        <v>SRSA</v>
      </c>
      <c r="AC117" s="48">
        <f t="shared" si="35"/>
        <v>1</v>
      </c>
      <c r="AD117" s="49">
        <f t="shared" si="36"/>
        <v>0</v>
      </c>
      <c r="AE117" s="49">
        <f t="shared" si="37"/>
        <v>0</v>
      </c>
      <c r="AF117" s="50" t="str">
        <f t="shared" si="38"/>
        <v>-</v>
      </c>
      <c r="AG117" s="48">
        <f t="shared" si="39"/>
        <v>0</v>
      </c>
      <c r="AH117" s="68" t="s">
        <v>49</v>
      </c>
      <c r="AI117" s="69" t="s">
        <v>50</v>
      </c>
    </row>
    <row r="118" spans="1:35" ht="12.75" customHeight="1">
      <c r="A118" s="86" t="s">
        <v>823</v>
      </c>
      <c r="B118" s="88" t="s">
        <v>824</v>
      </c>
      <c r="C118" s="48" t="s">
        <v>825</v>
      </c>
      <c r="D118" s="49" t="s">
        <v>503</v>
      </c>
      <c r="E118" s="49" t="s">
        <v>826</v>
      </c>
      <c r="F118" s="88" t="s">
        <v>44</v>
      </c>
      <c r="G118" s="71" t="s">
        <v>827</v>
      </c>
      <c r="H118" s="62" t="s">
        <v>95</v>
      </c>
      <c r="I118" s="63">
        <v>5419898202</v>
      </c>
      <c r="J118" s="93" t="s">
        <v>117</v>
      </c>
      <c r="K118" s="52" t="s">
        <v>73</v>
      </c>
      <c r="L118" s="77" t="s">
        <v>1368</v>
      </c>
      <c r="M118" s="73">
        <v>2011.9900946865243</v>
      </c>
      <c r="N118" s="64" t="s">
        <v>1369</v>
      </c>
      <c r="O118" s="97">
        <v>20.4311</v>
      </c>
      <c r="P118" s="52" t="s">
        <v>48</v>
      </c>
      <c r="Q118" s="65"/>
      <c r="R118" s="64"/>
      <c r="S118" s="81" t="s">
        <v>48</v>
      </c>
      <c r="T118" s="101">
        <v>59833.503200221385</v>
      </c>
      <c r="U118" s="67"/>
      <c r="V118" s="67"/>
      <c r="W118" s="85"/>
      <c r="X118" s="48">
        <f t="shared" si="30"/>
        <v>0</v>
      </c>
      <c r="Y118" s="49">
        <f t="shared" si="31"/>
        <v>1</v>
      </c>
      <c r="Z118" s="49">
        <f t="shared" si="32"/>
        <v>0</v>
      </c>
      <c r="AA118" s="49">
        <f t="shared" si="33"/>
        <v>0</v>
      </c>
      <c r="AB118" s="50" t="str">
        <f t="shared" si="34"/>
        <v>-</v>
      </c>
      <c r="AC118" s="48">
        <f t="shared" si="35"/>
        <v>1</v>
      </c>
      <c r="AD118" s="49">
        <f t="shared" si="36"/>
        <v>1</v>
      </c>
      <c r="AE118" s="49" t="str">
        <f t="shared" si="37"/>
        <v>Initial</v>
      </c>
      <c r="AF118" s="50" t="str">
        <f t="shared" si="38"/>
        <v>RLIS</v>
      </c>
      <c r="AG118" s="48">
        <f t="shared" si="39"/>
        <v>0</v>
      </c>
      <c r="AH118" s="68" t="s">
        <v>49</v>
      </c>
      <c r="AI118" s="69" t="s">
        <v>50</v>
      </c>
    </row>
    <row r="119" spans="1:35" ht="12.75" customHeight="1">
      <c r="A119" s="86" t="s">
        <v>828</v>
      </c>
      <c r="B119" s="88" t="s">
        <v>829</v>
      </c>
      <c r="C119" s="48" t="s">
        <v>830</v>
      </c>
      <c r="D119" s="49" t="s">
        <v>831</v>
      </c>
      <c r="E119" s="49" t="s">
        <v>832</v>
      </c>
      <c r="F119" s="88" t="s">
        <v>44</v>
      </c>
      <c r="G119" s="71" t="s">
        <v>833</v>
      </c>
      <c r="H119" s="62" t="s">
        <v>493</v>
      </c>
      <c r="I119" s="63">
        <v>5038452345</v>
      </c>
      <c r="J119" s="93" t="s">
        <v>103</v>
      </c>
      <c r="K119" s="52" t="s">
        <v>73</v>
      </c>
      <c r="L119" s="77" t="s">
        <v>1368</v>
      </c>
      <c r="M119" s="73">
        <v>642.2734616980288</v>
      </c>
      <c r="N119" s="64" t="s">
        <v>1368</v>
      </c>
      <c r="O119" s="97">
        <v>12.4352</v>
      </c>
      <c r="P119" s="52" t="s">
        <v>73</v>
      </c>
      <c r="Q119" s="65"/>
      <c r="R119" s="64"/>
      <c r="S119" s="81" t="s">
        <v>73</v>
      </c>
      <c r="T119" s="101">
        <v>37236.71170251663</v>
      </c>
      <c r="U119" s="67"/>
      <c r="V119" s="67"/>
      <c r="W119" s="85"/>
      <c r="X119" s="48">
        <f t="shared" si="30"/>
        <v>0</v>
      </c>
      <c r="Y119" s="49">
        <f t="shared" si="31"/>
        <v>0</v>
      </c>
      <c r="Z119" s="49">
        <f t="shared" si="32"/>
        <v>0</v>
      </c>
      <c r="AA119" s="49">
        <f t="shared" si="33"/>
        <v>0</v>
      </c>
      <c r="AB119" s="50" t="str">
        <f t="shared" si="34"/>
        <v>-</v>
      </c>
      <c r="AC119" s="48">
        <f t="shared" si="35"/>
        <v>0</v>
      </c>
      <c r="AD119" s="49">
        <f t="shared" si="36"/>
        <v>0</v>
      </c>
      <c r="AE119" s="49">
        <f t="shared" si="37"/>
        <v>0</v>
      </c>
      <c r="AF119" s="50" t="str">
        <f t="shared" si="38"/>
        <v>-</v>
      </c>
      <c r="AG119" s="48">
        <f t="shared" si="39"/>
        <v>0</v>
      </c>
      <c r="AH119" s="68" t="s">
        <v>49</v>
      </c>
      <c r="AI119" s="69" t="s">
        <v>50</v>
      </c>
    </row>
    <row r="120" spans="1:35" ht="12.75" customHeight="1">
      <c r="A120" s="86" t="s">
        <v>834</v>
      </c>
      <c r="B120" s="88" t="s">
        <v>835</v>
      </c>
      <c r="C120" s="48" t="s">
        <v>836</v>
      </c>
      <c r="D120" s="49" t="s">
        <v>837</v>
      </c>
      <c r="E120" s="49" t="s">
        <v>838</v>
      </c>
      <c r="F120" s="88" t="s">
        <v>44</v>
      </c>
      <c r="G120" s="71" t="s">
        <v>839</v>
      </c>
      <c r="H120" s="62" t="s">
        <v>840</v>
      </c>
      <c r="I120" s="63">
        <v>5415721220</v>
      </c>
      <c r="J120" s="93" t="s">
        <v>139</v>
      </c>
      <c r="K120" s="52" t="s">
        <v>73</v>
      </c>
      <c r="L120" s="77" t="s">
        <v>1368</v>
      </c>
      <c r="M120" s="73">
        <v>566.3299800101256</v>
      </c>
      <c r="N120" s="64" t="s">
        <v>1368</v>
      </c>
      <c r="O120" s="97">
        <v>28.0323</v>
      </c>
      <c r="P120" s="52" t="s">
        <v>48</v>
      </c>
      <c r="Q120" s="65"/>
      <c r="R120" s="64"/>
      <c r="S120" s="81" t="s">
        <v>48</v>
      </c>
      <c r="T120" s="101">
        <v>60663.03711107581</v>
      </c>
      <c r="U120" s="67"/>
      <c r="V120" s="67"/>
      <c r="W120" s="85"/>
      <c r="X120" s="48">
        <f t="shared" si="30"/>
        <v>0</v>
      </c>
      <c r="Y120" s="49">
        <f t="shared" si="31"/>
        <v>1</v>
      </c>
      <c r="Z120" s="49">
        <f t="shared" si="32"/>
        <v>0</v>
      </c>
      <c r="AA120" s="49">
        <f t="shared" si="33"/>
        <v>0</v>
      </c>
      <c r="AB120" s="50" t="str">
        <f t="shared" si="34"/>
        <v>-</v>
      </c>
      <c r="AC120" s="48">
        <f t="shared" si="35"/>
        <v>1</v>
      </c>
      <c r="AD120" s="49">
        <f t="shared" si="36"/>
        <v>1</v>
      </c>
      <c r="AE120" s="49" t="str">
        <f t="shared" si="37"/>
        <v>Initial</v>
      </c>
      <c r="AF120" s="50" t="str">
        <f t="shared" si="38"/>
        <v>RLIS</v>
      </c>
      <c r="AG120" s="48">
        <f t="shared" si="39"/>
        <v>0</v>
      </c>
      <c r="AH120" s="68" t="s">
        <v>49</v>
      </c>
      <c r="AI120" s="69" t="s">
        <v>50</v>
      </c>
    </row>
    <row r="121" spans="1:35" ht="12.75" customHeight="1">
      <c r="A121" s="86" t="s">
        <v>841</v>
      </c>
      <c r="B121" s="88" t="s">
        <v>842</v>
      </c>
      <c r="C121" s="48" t="s">
        <v>843</v>
      </c>
      <c r="D121" s="49" t="s">
        <v>844</v>
      </c>
      <c r="E121" s="49" t="s">
        <v>845</v>
      </c>
      <c r="F121" s="88" t="s">
        <v>44</v>
      </c>
      <c r="G121" s="71" t="s">
        <v>846</v>
      </c>
      <c r="H121" s="62" t="s">
        <v>847</v>
      </c>
      <c r="I121" s="63">
        <v>5033552222</v>
      </c>
      <c r="J121" s="93" t="s">
        <v>47</v>
      </c>
      <c r="K121" s="52" t="s">
        <v>48</v>
      </c>
      <c r="L121" s="77" t="s">
        <v>1368</v>
      </c>
      <c r="M121" s="73">
        <v>704.5057498931803</v>
      </c>
      <c r="N121" s="64" t="s">
        <v>1368</v>
      </c>
      <c r="O121" s="97">
        <v>25.3695</v>
      </c>
      <c r="P121" s="52" t="s">
        <v>48</v>
      </c>
      <c r="Q121" s="65"/>
      <c r="R121" s="64"/>
      <c r="S121" s="81" t="s">
        <v>48</v>
      </c>
      <c r="T121" s="101">
        <v>37322.441548237446</v>
      </c>
      <c r="U121" s="67"/>
      <c r="V121" s="67"/>
      <c r="W121" s="85"/>
      <c r="X121" s="48">
        <f t="shared" si="30"/>
        <v>1</v>
      </c>
      <c r="Y121" s="49">
        <f t="shared" si="31"/>
        <v>0</v>
      </c>
      <c r="Z121" s="49">
        <f t="shared" si="32"/>
        <v>0</v>
      </c>
      <c r="AA121" s="49">
        <f t="shared" si="33"/>
        <v>0</v>
      </c>
      <c r="AB121" s="50" t="str">
        <f t="shared" si="34"/>
        <v>-</v>
      </c>
      <c r="AC121" s="48">
        <f t="shared" si="35"/>
        <v>1</v>
      </c>
      <c r="AD121" s="49">
        <f t="shared" si="36"/>
        <v>1</v>
      </c>
      <c r="AE121" s="49" t="str">
        <f t="shared" si="37"/>
        <v>Initial</v>
      </c>
      <c r="AF121" s="50" t="str">
        <f t="shared" si="38"/>
        <v>RLIS</v>
      </c>
      <c r="AG121" s="48">
        <f t="shared" si="39"/>
        <v>0</v>
      </c>
      <c r="AH121" s="68" t="s">
        <v>49</v>
      </c>
      <c r="AI121" s="69" t="s">
        <v>50</v>
      </c>
    </row>
    <row r="122" spans="1:35" ht="12.75" customHeight="1">
      <c r="A122" s="86" t="s">
        <v>848</v>
      </c>
      <c r="B122" s="88" t="s">
        <v>849</v>
      </c>
      <c r="C122" s="48" t="s">
        <v>850</v>
      </c>
      <c r="D122" s="49" t="s">
        <v>663</v>
      </c>
      <c r="E122" s="49" t="s">
        <v>851</v>
      </c>
      <c r="F122" s="88" t="s">
        <v>44</v>
      </c>
      <c r="G122" s="71" t="s">
        <v>852</v>
      </c>
      <c r="H122" s="62" t="s">
        <v>666</v>
      </c>
      <c r="I122" s="63">
        <v>5033924892</v>
      </c>
      <c r="J122" s="93" t="s">
        <v>47</v>
      </c>
      <c r="K122" s="52" t="s">
        <v>48</v>
      </c>
      <c r="L122" s="77" t="s">
        <v>1368</v>
      </c>
      <c r="M122" s="73">
        <v>437.40177148068415</v>
      </c>
      <c r="N122" s="64" t="s">
        <v>1368</v>
      </c>
      <c r="O122" s="97">
        <v>17.6776</v>
      </c>
      <c r="P122" s="52" t="s">
        <v>73</v>
      </c>
      <c r="Q122" s="65"/>
      <c r="R122" s="64"/>
      <c r="S122" s="81" t="s">
        <v>48</v>
      </c>
      <c r="T122" s="101">
        <v>32444.921605090127</v>
      </c>
      <c r="U122" s="67"/>
      <c r="V122" s="67"/>
      <c r="W122" s="85"/>
      <c r="X122" s="48">
        <f t="shared" si="30"/>
        <v>1</v>
      </c>
      <c r="Y122" s="49">
        <f t="shared" si="31"/>
        <v>1</v>
      </c>
      <c r="Z122" s="49">
        <f t="shared" si="32"/>
        <v>0</v>
      </c>
      <c r="AA122" s="49">
        <f t="shared" si="33"/>
        <v>0</v>
      </c>
      <c r="AB122" s="50" t="str">
        <f t="shared" si="34"/>
        <v>SRSA</v>
      </c>
      <c r="AC122" s="48">
        <f t="shared" si="35"/>
        <v>1</v>
      </c>
      <c r="AD122" s="49">
        <f t="shared" si="36"/>
        <v>0</v>
      </c>
      <c r="AE122" s="49">
        <f t="shared" si="37"/>
        <v>0</v>
      </c>
      <c r="AF122" s="50" t="str">
        <f t="shared" si="38"/>
        <v>-</v>
      </c>
      <c r="AG122" s="48">
        <f t="shared" si="39"/>
        <v>0</v>
      </c>
      <c r="AH122" s="68" t="s">
        <v>49</v>
      </c>
      <c r="AI122" s="69" t="s">
        <v>50</v>
      </c>
    </row>
    <row r="123" spans="1:35" ht="12.75" customHeight="1">
      <c r="A123" s="86" t="s">
        <v>853</v>
      </c>
      <c r="B123" s="88" t="s">
        <v>854</v>
      </c>
      <c r="C123" s="48" t="s">
        <v>855</v>
      </c>
      <c r="D123" s="49" t="s">
        <v>856</v>
      </c>
      <c r="E123" s="49" t="s">
        <v>857</v>
      </c>
      <c r="F123" s="88" t="s">
        <v>44</v>
      </c>
      <c r="G123" s="71" t="s">
        <v>858</v>
      </c>
      <c r="H123" s="62" t="s">
        <v>859</v>
      </c>
      <c r="I123" s="63">
        <v>5035545000</v>
      </c>
      <c r="J123" s="93" t="s">
        <v>218</v>
      </c>
      <c r="K123" s="52" t="s">
        <v>73</v>
      </c>
      <c r="L123" s="77" t="s">
        <v>1368</v>
      </c>
      <c r="M123" s="73">
        <v>4780.243712929945</v>
      </c>
      <c r="N123" s="64" t="s">
        <v>1368</v>
      </c>
      <c r="O123" s="97">
        <v>13.5593</v>
      </c>
      <c r="P123" s="52" t="s">
        <v>73</v>
      </c>
      <c r="Q123" s="65"/>
      <c r="R123" s="64"/>
      <c r="S123" s="81" t="s">
        <v>73</v>
      </c>
      <c r="T123" s="101">
        <v>154313.98931349925</v>
      </c>
      <c r="U123" s="67"/>
      <c r="V123" s="67"/>
      <c r="W123" s="85"/>
      <c r="X123" s="48">
        <f t="shared" si="30"/>
        <v>0</v>
      </c>
      <c r="Y123" s="49">
        <f t="shared" si="31"/>
        <v>0</v>
      </c>
      <c r="Z123" s="49">
        <f t="shared" si="32"/>
        <v>0</v>
      </c>
      <c r="AA123" s="49">
        <f t="shared" si="33"/>
        <v>0</v>
      </c>
      <c r="AB123" s="50" t="str">
        <f t="shared" si="34"/>
        <v>-</v>
      </c>
      <c r="AC123" s="48">
        <f t="shared" si="35"/>
        <v>0</v>
      </c>
      <c r="AD123" s="49">
        <f t="shared" si="36"/>
        <v>0</v>
      </c>
      <c r="AE123" s="49">
        <f t="shared" si="37"/>
        <v>0</v>
      </c>
      <c r="AF123" s="50" t="str">
        <f t="shared" si="38"/>
        <v>-</v>
      </c>
      <c r="AG123" s="48">
        <f t="shared" si="39"/>
        <v>0</v>
      </c>
      <c r="AH123" s="68" t="s">
        <v>49</v>
      </c>
      <c r="AI123" s="69" t="s">
        <v>50</v>
      </c>
    </row>
    <row r="124" spans="1:35" ht="12.75" customHeight="1">
      <c r="A124" s="86" t="s">
        <v>860</v>
      </c>
      <c r="B124" s="88" t="s">
        <v>861</v>
      </c>
      <c r="C124" s="48" t="s">
        <v>862</v>
      </c>
      <c r="D124" s="49" t="s">
        <v>863</v>
      </c>
      <c r="E124" s="49" t="s">
        <v>864</v>
      </c>
      <c r="F124" s="88" t="s">
        <v>44</v>
      </c>
      <c r="G124" s="71" t="s">
        <v>865</v>
      </c>
      <c r="H124" s="62" t="s">
        <v>866</v>
      </c>
      <c r="I124" s="63">
        <v>5417562521</v>
      </c>
      <c r="J124" s="93" t="s">
        <v>117</v>
      </c>
      <c r="K124" s="52" t="s">
        <v>73</v>
      </c>
      <c r="L124" s="77" t="s">
        <v>1368</v>
      </c>
      <c r="M124" s="73">
        <v>3801.606615447149</v>
      </c>
      <c r="N124" s="64" t="s">
        <v>1368</v>
      </c>
      <c r="O124" s="97">
        <v>24.3192</v>
      </c>
      <c r="P124" s="52" t="s">
        <v>48</v>
      </c>
      <c r="Q124" s="65"/>
      <c r="R124" s="64"/>
      <c r="S124" s="81" t="s">
        <v>48</v>
      </c>
      <c r="T124" s="101">
        <v>110775.63874505948</v>
      </c>
      <c r="U124" s="67"/>
      <c r="V124" s="67"/>
      <c r="W124" s="85"/>
      <c r="X124" s="48">
        <f t="shared" si="30"/>
        <v>0</v>
      </c>
      <c r="Y124" s="49">
        <f t="shared" si="31"/>
        <v>0</v>
      </c>
      <c r="Z124" s="49">
        <f t="shared" si="32"/>
        <v>0</v>
      </c>
      <c r="AA124" s="49">
        <f t="shared" si="33"/>
        <v>0</v>
      </c>
      <c r="AB124" s="50" t="str">
        <f t="shared" si="34"/>
        <v>-</v>
      </c>
      <c r="AC124" s="48">
        <f t="shared" si="35"/>
        <v>1</v>
      </c>
      <c r="AD124" s="49">
        <f t="shared" si="36"/>
        <v>1</v>
      </c>
      <c r="AE124" s="49" t="str">
        <f t="shared" si="37"/>
        <v>Initial</v>
      </c>
      <c r="AF124" s="50" t="str">
        <f t="shared" si="38"/>
        <v>RLIS</v>
      </c>
      <c r="AG124" s="48">
        <f t="shared" si="39"/>
        <v>0</v>
      </c>
      <c r="AH124" s="68" t="s">
        <v>49</v>
      </c>
      <c r="AI124" s="69" t="s">
        <v>50</v>
      </c>
    </row>
    <row r="125" spans="1:35" ht="12.75" customHeight="1">
      <c r="A125" s="86" t="s">
        <v>867</v>
      </c>
      <c r="B125" s="88" t="s">
        <v>868</v>
      </c>
      <c r="C125" s="48" t="s">
        <v>869</v>
      </c>
      <c r="D125" s="49" t="s">
        <v>870</v>
      </c>
      <c r="E125" s="49" t="s">
        <v>871</v>
      </c>
      <c r="F125" s="88" t="s">
        <v>44</v>
      </c>
      <c r="G125" s="71" t="s">
        <v>872</v>
      </c>
      <c r="H125" s="62" t="s">
        <v>873</v>
      </c>
      <c r="I125" s="63">
        <v>5033536000</v>
      </c>
      <c r="J125" s="93" t="s">
        <v>366</v>
      </c>
      <c r="K125" s="52" t="s">
        <v>73</v>
      </c>
      <c r="L125" s="77" t="s">
        <v>1368</v>
      </c>
      <c r="M125" s="73">
        <v>16202.99048734895</v>
      </c>
      <c r="N125" s="64" t="s">
        <v>1368</v>
      </c>
      <c r="O125" s="97">
        <v>12.8122</v>
      </c>
      <c r="P125" s="52" t="s">
        <v>73</v>
      </c>
      <c r="Q125" s="65"/>
      <c r="R125" s="64"/>
      <c r="S125" s="81" t="s">
        <v>73</v>
      </c>
      <c r="T125" s="101">
        <v>380581.02133160626</v>
      </c>
      <c r="U125" s="67"/>
      <c r="V125" s="67"/>
      <c r="W125" s="85"/>
      <c r="X125" s="48">
        <f t="shared" si="30"/>
        <v>0</v>
      </c>
      <c r="Y125" s="49">
        <f t="shared" si="31"/>
        <v>0</v>
      </c>
      <c r="Z125" s="49">
        <f t="shared" si="32"/>
        <v>0</v>
      </c>
      <c r="AA125" s="49">
        <f t="shared" si="33"/>
        <v>0</v>
      </c>
      <c r="AB125" s="50" t="str">
        <f t="shared" si="34"/>
        <v>-</v>
      </c>
      <c r="AC125" s="48">
        <f t="shared" si="35"/>
        <v>0</v>
      </c>
      <c r="AD125" s="49">
        <f t="shared" si="36"/>
        <v>0</v>
      </c>
      <c r="AE125" s="49">
        <f t="shared" si="37"/>
        <v>0</v>
      </c>
      <c r="AF125" s="50" t="str">
        <f t="shared" si="38"/>
        <v>-</v>
      </c>
      <c r="AG125" s="48">
        <f t="shared" si="39"/>
        <v>0</v>
      </c>
      <c r="AH125" s="68" t="s">
        <v>49</v>
      </c>
      <c r="AI125" s="69" t="s">
        <v>50</v>
      </c>
    </row>
    <row r="126" spans="1:35" ht="12.75" customHeight="1">
      <c r="A126" s="86" t="s">
        <v>874</v>
      </c>
      <c r="B126" s="88" t="s">
        <v>875</v>
      </c>
      <c r="C126" s="48" t="s">
        <v>876</v>
      </c>
      <c r="D126" s="49" t="s">
        <v>877</v>
      </c>
      <c r="E126" s="49" t="s">
        <v>878</v>
      </c>
      <c r="F126" s="88" t="s">
        <v>44</v>
      </c>
      <c r="G126" s="71" t="s">
        <v>879</v>
      </c>
      <c r="H126" s="62" t="s">
        <v>880</v>
      </c>
      <c r="I126" s="63">
        <v>5418362223</v>
      </c>
      <c r="J126" s="93" t="s">
        <v>47</v>
      </c>
      <c r="K126" s="52" t="s">
        <v>48</v>
      </c>
      <c r="L126" s="77" t="s">
        <v>1368</v>
      </c>
      <c r="M126" s="73">
        <v>290.3948963166368</v>
      </c>
      <c r="N126" s="64" t="s">
        <v>1368</v>
      </c>
      <c r="O126" s="97">
        <v>22.8426</v>
      </c>
      <c r="P126" s="52" t="s">
        <v>48</v>
      </c>
      <c r="Q126" s="65"/>
      <c r="R126" s="64"/>
      <c r="S126" s="81" t="s">
        <v>48</v>
      </c>
      <c r="T126" s="101">
        <v>22396.615387453592</v>
      </c>
      <c r="U126" s="67"/>
      <c r="V126" s="67"/>
      <c r="W126" s="85"/>
      <c r="X126" s="48">
        <f t="shared" si="30"/>
        <v>1</v>
      </c>
      <c r="Y126" s="49">
        <f t="shared" si="31"/>
        <v>1</v>
      </c>
      <c r="Z126" s="49">
        <f t="shared" si="32"/>
        <v>0</v>
      </c>
      <c r="AA126" s="49">
        <f t="shared" si="33"/>
        <v>0</v>
      </c>
      <c r="AB126" s="50" t="str">
        <f t="shared" si="34"/>
        <v>SRSA</v>
      </c>
      <c r="AC126" s="48">
        <f t="shared" si="35"/>
        <v>1</v>
      </c>
      <c r="AD126" s="49">
        <f t="shared" si="36"/>
        <v>1</v>
      </c>
      <c r="AE126" s="49" t="str">
        <f t="shared" si="37"/>
        <v>Initial</v>
      </c>
      <c r="AF126" s="50" t="str">
        <f t="shared" si="38"/>
        <v>-</v>
      </c>
      <c r="AG126" s="48" t="str">
        <f t="shared" si="39"/>
        <v>SRSA</v>
      </c>
      <c r="AH126" s="68" t="s">
        <v>49</v>
      </c>
      <c r="AI126" s="69" t="s">
        <v>50</v>
      </c>
    </row>
    <row r="127" spans="1:35" ht="12.75" customHeight="1">
      <c r="A127" s="86" t="s">
        <v>881</v>
      </c>
      <c r="B127" s="88" t="s">
        <v>882</v>
      </c>
      <c r="C127" s="48" t="s">
        <v>883</v>
      </c>
      <c r="D127" s="49" t="s">
        <v>884</v>
      </c>
      <c r="E127" s="49" t="s">
        <v>885</v>
      </c>
      <c r="F127" s="88" t="s">
        <v>44</v>
      </c>
      <c r="G127" s="71" t="s">
        <v>886</v>
      </c>
      <c r="H127" s="62" t="s">
        <v>305</v>
      </c>
      <c r="I127" s="63">
        <v>5415762121</v>
      </c>
      <c r="J127" s="93" t="s">
        <v>47</v>
      </c>
      <c r="K127" s="52" t="s">
        <v>48</v>
      </c>
      <c r="L127" s="77" t="s">
        <v>1368</v>
      </c>
      <c r="M127" s="73">
        <v>199.33964090991077</v>
      </c>
      <c r="N127" s="64" t="s">
        <v>1369</v>
      </c>
      <c r="O127" s="97">
        <v>20.0637</v>
      </c>
      <c r="P127" s="52" t="s">
        <v>48</v>
      </c>
      <c r="Q127" s="65"/>
      <c r="R127" s="64"/>
      <c r="S127" s="81" t="s">
        <v>48</v>
      </c>
      <c r="T127" s="101">
        <v>11104.58773281871</v>
      </c>
      <c r="U127" s="67"/>
      <c r="V127" s="67"/>
      <c r="W127" s="85"/>
      <c r="X127" s="48">
        <f t="shared" si="30"/>
        <v>1</v>
      </c>
      <c r="Y127" s="49">
        <f t="shared" si="31"/>
        <v>1</v>
      </c>
      <c r="Z127" s="49">
        <f t="shared" si="32"/>
        <v>0</v>
      </c>
      <c r="AA127" s="49">
        <f t="shared" si="33"/>
        <v>0</v>
      </c>
      <c r="AB127" s="50" t="str">
        <f t="shared" si="34"/>
        <v>SRSA</v>
      </c>
      <c r="AC127" s="48">
        <f t="shared" si="35"/>
        <v>1</v>
      </c>
      <c r="AD127" s="49">
        <f t="shared" si="36"/>
        <v>1</v>
      </c>
      <c r="AE127" s="49" t="str">
        <f t="shared" si="37"/>
        <v>Initial</v>
      </c>
      <c r="AF127" s="50" t="str">
        <f t="shared" si="38"/>
        <v>-</v>
      </c>
      <c r="AG127" s="48" t="str">
        <f t="shared" si="39"/>
        <v>SRSA</v>
      </c>
      <c r="AH127" s="68" t="s">
        <v>49</v>
      </c>
      <c r="AI127" s="69" t="s">
        <v>50</v>
      </c>
    </row>
    <row r="128" spans="1:35" ht="12.75" customHeight="1">
      <c r="A128" s="86" t="s">
        <v>887</v>
      </c>
      <c r="B128" s="88" t="s">
        <v>888</v>
      </c>
      <c r="C128" s="48" t="s">
        <v>889</v>
      </c>
      <c r="D128" s="49" t="s">
        <v>890</v>
      </c>
      <c r="E128" s="49" t="s">
        <v>891</v>
      </c>
      <c r="F128" s="88" t="s">
        <v>44</v>
      </c>
      <c r="G128" s="71" t="s">
        <v>892</v>
      </c>
      <c r="H128" s="62" t="s">
        <v>893</v>
      </c>
      <c r="I128" s="63">
        <v>5036787100</v>
      </c>
      <c r="J128" s="93" t="s">
        <v>65</v>
      </c>
      <c r="K128" s="52" t="s">
        <v>48</v>
      </c>
      <c r="L128" s="77" t="s">
        <v>1368</v>
      </c>
      <c r="M128" s="73">
        <v>1855.9631363186847</v>
      </c>
      <c r="N128" s="64" t="s">
        <v>1368</v>
      </c>
      <c r="O128" s="97">
        <v>16.8686</v>
      </c>
      <c r="P128" s="52" t="s">
        <v>73</v>
      </c>
      <c r="Q128" s="65"/>
      <c r="R128" s="64"/>
      <c r="S128" s="81" t="s">
        <v>48</v>
      </c>
      <c r="T128" s="101">
        <v>53431.05369751942</v>
      </c>
      <c r="U128" s="67"/>
      <c r="V128" s="67"/>
      <c r="W128" s="85"/>
      <c r="X128" s="48">
        <f t="shared" si="30"/>
        <v>1</v>
      </c>
      <c r="Y128" s="49">
        <f t="shared" si="31"/>
        <v>0</v>
      </c>
      <c r="Z128" s="49">
        <f t="shared" si="32"/>
        <v>0</v>
      </c>
      <c r="AA128" s="49">
        <f t="shared" si="33"/>
        <v>0</v>
      </c>
      <c r="AB128" s="50" t="str">
        <f t="shared" si="34"/>
        <v>-</v>
      </c>
      <c r="AC128" s="48">
        <f t="shared" si="35"/>
        <v>1</v>
      </c>
      <c r="AD128" s="49">
        <f t="shared" si="36"/>
        <v>0</v>
      </c>
      <c r="AE128" s="49">
        <f t="shared" si="37"/>
        <v>0</v>
      </c>
      <c r="AF128" s="50" t="str">
        <f t="shared" si="38"/>
        <v>-</v>
      </c>
      <c r="AG128" s="48">
        <f t="shared" si="39"/>
        <v>0</v>
      </c>
      <c r="AH128" s="68" t="s">
        <v>49</v>
      </c>
      <c r="AI128" s="69" t="s">
        <v>50</v>
      </c>
    </row>
    <row r="129" spans="1:35" ht="12.75" customHeight="1">
      <c r="A129" s="86" t="s">
        <v>894</v>
      </c>
      <c r="B129" s="88" t="s">
        <v>895</v>
      </c>
      <c r="C129" s="48" t="s">
        <v>896</v>
      </c>
      <c r="D129" s="49" t="s">
        <v>85</v>
      </c>
      <c r="E129" s="49" t="s">
        <v>897</v>
      </c>
      <c r="F129" s="88" t="s">
        <v>44</v>
      </c>
      <c r="G129" s="71" t="s">
        <v>898</v>
      </c>
      <c r="H129" s="62" t="s">
        <v>88</v>
      </c>
      <c r="I129" s="63">
        <v>5418982244</v>
      </c>
      <c r="J129" s="93" t="s">
        <v>47</v>
      </c>
      <c r="K129" s="52" t="s">
        <v>48</v>
      </c>
      <c r="L129" s="77" t="s">
        <v>1368</v>
      </c>
      <c r="M129" s="73">
        <v>261.1894038297868</v>
      </c>
      <c r="N129" s="64" t="s">
        <v>1368</v>
      </c>
      <c r="O129" s="97">
        <v>35.5705</v>
      </c>
      <c r="P129" s="52" t="s">
        <v>48</v>
      </c>
      <c r="Q129" s="65"/>
      <c r="R129" s="64"/>
      <c r="S129" s="81" t="s">
        <v>48</v>
      </c>
      <c r="T129" s="101">
        <v>7029.414005166168</v>
      </c>
      <c r="U129" s="67"/>
      <c r="V129" s="67"/>
      <c r="W129" s="85"/>
      <c r="X129" s="48">
        <f t="shared" si="30"/>
        <v>1</v>
      </c>
      <c r="Y129" s="49">
        <f t="shared" si="31"/>
        <v>1</v>
      </c>
      <c r="Z129" s="49">
        <f t="shared" si="32"/>
        <v>0</v>
      </c>
      <c r="AA129" s="49">
        <f t="shared" si="33"/>
        <v>0</v>
      </c>
      <c r="AB129" s="50" t="str">
        <f t="shared" si="34"/>
        <v>SRSA</v>
      </c>
      <c r="AC129" s="48">
        <f t="shared" si="35"/>
        <v>1</v>
      </c>
      <c r="AD129" s="49">
        <f t="shared" si="36"/>
        <v>1</v>
      </c>
      <c r="AE129" s="49" t="str">
        <f t="shared" si="37"/>
        <v>Initial</v>
      </c>
      <c r="AF129" s="50" t="str">
        <f t="shared" si="38"/>
        <v>-</v>
      </c>
      <c r="AG129" s="48" t="str">
        <f t="shared" si="39"/>
        <v>SRSA</v>
      </c>
      <c r="AH129" s="68" t="s">
        <v>49</v>
      </c>
      <c r="AI129" s="69" t="s">
        <v>81</v>
      </c>
    </row>
    <row r="130" spans="1:35" ht="12.75" customHeight="1">
      <c r="A130" s="86" t="s">
        <v>899</v>
      </c>
      <c r="B130" s="88" t="s">
        <v>900</v>
      </c>
      <c r="C130" s="48" t="s">
        <v>901</v>
      </c>
      <c r="D130" s="49" t="s">
        <v>902</v>
      </c>
      <c r="E130" s="49" t="s">
        <v>903</v>
      </c>
      <c r="F130" s="88" t="s">
        <v>44</v>
      </c>
      <c r="G130" s="71" t="s">
        <v>904</v>
      </c>
      <c r="H130" s="62" t="s">
        <v>905</v>
      </c>
      <c r="I130" s="63">
        <v>5037696924</v>
      </c>
      <c r="J130" s="93" t="s">
        <v>226</v>
      </c>
      <c r="K130" s="52" t="s">
        <v>73</v>
      </c>
      <c r="L130" s="77" t="s">
        <v>1368</v>
      </c>
      <c r="M130" s="73">
        <v>2151.5653853703266</v>
      </c>
      <c r="N130" s="64" t="s">
        <v>1368</v>
      </c>
      <c r="O130" s="97">
        <v>15.434</v>
      </c>
      <c r="P130" s="52" t="s">
        <v>73</v>
      </c>
      <c r="Q130" s="65"/>
      <c r="R130" s="64"/>
      <c r="S130" s="81" t="s">
        <v>73</v>
      </c>
      <c r="T130" s="101">
        <v>103458.33364487422</v>
      </c>
      <c r="U130" s="67"/>
      <c r="V130" s="67"/>
      <c r="W130" s="85"/>
      <c r="X130" s="48">
        <f t="shared" si="30"/>
        <v>0</v>
      </c>
      <c r="Y130" s="49">
        <f t="shared" si="31"/>
        <v>0</v>
      </c>
      <c r="Z130" s="49">
        <f t="shared" si="32"/>
        <v>0</v>
      </c>
      <c r="AA130" s="49">
        <f t="shared" si="33"/>
        <v>0</v>
      </c>
      <c r="AB130" s="50" t="str">
        <f t="shared" si="34"/>
        <v>-</v>
      </c>
      <c r="AC130" s="48">
        <f t="shared" si="35"/>
        <v>0</v>
      </c>
      <c r="AD130" s="49">
        <f t="shared" si="36"/>
        <v>0</v>
      </c>
      <c r="AE130" s="49">
        <f t="shared" si="37"/>
        <v>0</v>
      </c>
      <c r="AF130" s="50" t="str">
        <f t="shared" si="38"/>
        <v>-</v>
      </c>
      <c r="AG130" s="48">
        <f t="shared" si="39"/>
        <v>0</v>
      </c>
      <c r="AH130" s="68" t="s">
        <v>49</v>
      </c>
      <c r="AI130" s="69" t="s">
        <v>50</v>
      </c>
    </row>
    <row r="131" spans="1:35" ht="12.75" customHeight="1">
      <c r="A131" s="86" t="s">
        <v>906</v>
      </c>
      <c r="B131" s="88" t="s">
        <v>907</v>
      </c>
      <c r="C131" s="48" t="s">
        <v>908</v>
      </c>
      <c r="D131" s="49" t="s">
        <v>909</v>
      </c>
      <c r="E131" s="49" t="s">
        <v>278</v>
      </c>
      <c r="F131" s="88" t="s">
        <v>44</v>
      </c>
      <c r="G131" s="71" t="s">
        <v>279</v>
      </c>
      <c r="H131" s="62" t="s">
        <v>910</v>
      </c>
      <c r="I131" s="63">
        <v>5415063420</v>
      </c>
      <c r="J131" s="93" t="s">
        <v>117</v>
      </c>
      <c r="K131" s="52" t="s">
        <v>73</v>
      </c>
      <c r="L131" s="77" t="s">
        <v>1368</v>
      </c>
      <c r="M131" s="73">
        <v>2826.379500334938</v>
      </c>
      <c r="N131" s="64" t="s">
        <v>1368</v>
      </c>
      <c r="O131" s="97">
        <v>21.823</v>
      </c>
      <c r="P131" s="52" t="s">
        <v>48</v>
      </c>
      <c r="Q131" s="65"/>
      <c r="R131" s="64"/>
      <c r="S131" s="81" t="s">
        <v>48</v>
      </c>
      <c r="T131" s="101">
        <v>149740.5887211014</v>
      </c>
      <c r="U131" s="67"/>
      <c r="V131" s="67"/>
      <c r="W131" s="85"/>
      <c r="X131" s="48">
        <f t="shared" si="30"/>
        <v>0</v>
      </c>
      <c r="Y131" s="49">
        <f t="shared" si="31"/>
        <v>0</v>
      </c>
      <c r="Z131" s="49">
        <f t="shared" si="32"/>
        <v>0</v>
      </c>
      <c r="AA131" s="49">
        <f t="shared" si="33"/>
        <v>0</v>
      </c>
      <c r="AB131" s="50" t="str">
        <f t="shared" si="34"/>
        <v>-</v>
      </c>
      <c r="AC131" s="48">
        <f t="shared" si="35"/>
        <v>1</v>
      </c>
      <c r="AD131" s="49">
        <f t="shared" si="36"/>
        <v>1</v>
      </c>
      <c r="AE131" s="49" t="str">
        <f t="shared" si="37"/>
        <v>Initial</v>
      </c>
      <c r="AF131" s="50" t="str">
        <f t="shared" si="38"/>
        <v>RLIS</v>
      </c>
      <c r="AG131" s="48">
        <f t="shared" si="39"/>
        <v>0</v>
      </c>
      <c r="AH131" s="68" t="s">
        <v>49</v>
      </c>
      <c r="AI131" s="69" t="s">
        <v>50</v>
      </c>
    </row>
    <row r="132" spans="1:35" ht="12.75" customHeight="1">
      <c r="A132" s="86" t="s">
        <v>911</v>
      </c>
      <c r="B132" s="88" t="s">
        <v>912</v>
      </c>
      <c r="C132" s="48" t="s">
        <v>913</v>
      </c>
      <c r="D132" s="49" t="s">
        <v>914</v>
      </c>
      <c r="E132" s="49" t="s">
        <v>915</v>
      </c>
      <c r="F132" s="88" t="s">
        <v>44</v>
      </c>
      <c r="G132" s="71" t="s">
        <v>916</v>
      </c>
      <c r="H132" s="62" t="s">
        <v>917</v>
      </c>
      <c r="I132" s="63">
        <v>5413722275</v>
      </c>
      <c r="J132" s="93" t="s">
        <v>139</v>
      </c>
      <c r="K132" s="52" t="s">
        <v>73</v>
      </c>
      <c r="L132" s="77" t="s">
        <v>1368</v>
      </c>
      <c r="M132" s="73">
        <v>1075.6602342074834</v>
      </c>
      <c r="N132" s="64" t="s">
        <v>1368</v>
      </c>
      <c r="O132" s="97">
        <v>29.046</v>
      </c>
      <c r="P132" s="52" t="s">
        <v>48</v>
      </c>
      <c r="Q132" s="65"/>
      <c r="R132" s="64"/>
      <c r="S132" s="81" t="s">
        <v>48</v>
      </c>
      <c r="T132" s="101">
        <v>69946.75119876796</v>
      </c>
      <c r="U132" s="67"/>
      <c r="V132" s="67"/>
      <c r="W132" s="85"/>
      <c r="X132" s="48">
        <f t="shared" si="30"/>
        <v>0</v>
      </c>
      <c r="Y132" s="49">
        <f t="shared" si="31"/>
        <v>0</v>
      </c>
      <c r="Z132" s="49">
        <f t="shared" si="32"/>
        <v>0</v>
      </c>
      <c r="AA132" s="49">
        <f t="shared" si="33"/>
        <v>0</v>
      </c>
      <c r="AB132" s="50" t="str">
        <f t="shared" si="34"/>
        <v>-</v>
      </c>
      <c r="AC132" s="48">
        <f t="shared" si="35"/>
        <v>1</v>
      </c>
      <c r="AD132" s="49">
        <f t="shared" si="36"/>
        <v>1</v>
      </c>
      <c r="AE132" s="49" t="str">
        <f t="shared" si="37"/>
        <v>Initial</v>
      </c>
      <c r="AF132" s="50" t="str">
        <f t="shared" si="38"/>
        <v>RLIS</v>
      </c>
      <c r="AG132" s="48">
        <f t="shared" si="39"/>
        <v>0</v>
      </c>
      <c r="AH132" s="68" t="s">
        <v>49</v>
      </c>
      <c r="AI132" s="69" t="s">
        <v>50</v>
      </c>
    </row>
    <row r="133" spans="1:35" ht="12.75" customHeight="1">
      <c r="A133" s="86" t="s">
        <v>918</v>
      </c>
      <c r="B133" s="88" t="s">
        <v>919</v>
      </c>
      <c r="C133" s="48" t="s">
        <v>920</v>
      </c>
      <c r="D133" s="49" t="s">
        <v>436</v>
      </c>
      <c r="E133" s="49" t="s">
        <v>921</v>
      </c>
      <c r="F133" s="88" t="s">
        <v>44</v>
      </c>
      <c r="G133" s="71" t="s">
        <v>922</v>
      </c>
      <c r="H133" s="62" t="s">
        <v>439</v>
      </c>
      <c r="I133" s="63">
        <v>5414594341</v>
      </c>
      <c r="J133" s="93" t="s">
        <v>47</v>
      </c>
      <c r="K133" s="52" t="s">
        <v>48</v>
      </c>
      <c r="L133" s="77" t="s">
        <v>1368</v>
      </c>
      <c r="M133" s="73">
        <v>484.7914931359934</v>
      </c>
      <c r="N133" s="64" t="s">
        <v>1368</v>
      </c>
      <c r="O133" s="97">
        <v>22.449</v>
      </c>
      <c r="P133" s="52" t="s">
        <v>48</v>
      </c>
      <c r="Q133" s="65"/>
      <c r="R133" s="64"/>
      <c r="S133" s="81" t="s">
        <v>48</v>
      </c>
      <c r="T133" s="101">
        <v>28737.657184669282</v>
      </c>
      <c r="U133" s="67"/>
      <c r="V133" s="67"/>
      <c r="W133" s="85"/>
      <c r="X133" s="48">
        <f aca="true" t="shared" si="40" ref="X133:X164">IF(OR(K133="YES",TRIM(L133)="YES"),1,0)</f>
        <v>1</v>
      </c>
      <c r="Y133" s="49">
        <f aca="true" t="shared" si="41" ref="Y133:Y164">IF(OR(AND(ISNUMBER(M133),AND(M133&gt;0,M133&lt;600)),AND(ISNUMBER(M133),AND(M133&gt;0,N133="YES"))),1,0)</f>
        <v>1</v>
      </c>
      <c r="Z133" s="49">
        <f aca="true" t="shared" si="42" ref="Z133:Z164">IF(AND(OR(K133="YES",TRIM(L133)="YES"),(X133=0)),"Trouble",0)</f>
        <v>0</v>
      </c>
      <c r="AA133" s="49">
        <f aca="true" t="shared" si="43" ref="AA133:AA164">IF(AND(OR(AND(ISNUMBER(M133),AND(M133&gt;0,M133&lt;600)),AND(ISNUMBER(M133),AND(M133&gt;0,N133="YES"))),(Y133=0)),"Trouble",0)</f>
        <v>0</v>
      </c>
      <c r="AB133" s="50" t="str">
        <f aca="true" t="shared" si="44" ref="AB133:AB164">IF(AND(X133=1,Y133=1),"SRSA","-")</f>
        <v>SRSA</v>
      </c>
      <c r="AC133" s="48">
        <f aca="true" t="shared" si="45" ref="AC133:AC164">IF(S133="YES",1,0)</f>
        <v>1</v>
      </c>
      <c r="AD133" s="49">
        <f aca="true" t="shared" si="46" ref="AD133:AD164">IF(OR(AND(ISNUMBER(Q133),Q133&gt;=20),(AND(ISNUMBER(Q133)=FALSE,AND(ISNUMBER(O133),O133&gt;=20)))),1,0)</f>
        <v>1</v>
      </c>
      <c r="AE133" s="49" t="str">
        <f aca="true" t="shared" si="47" ref="AE133:AE164">IF(AND(AC133=1,AD133=1),"Initial",0)</f>
        <v>Initial</v>
      </c>
      <c r="AF133" s="50" t="str">
        <f aca="true" t="shared" si="48" ref="AF133:AF164">IF(AND(AND(AE133="Initial",AG133=0),AND(ISNUMBER(M133),M133&gt;0)),"RLIS","-")</f>
        <v>-</v>
      </c>
      <c r="AG133" s="48" t="str">
        <f aca="true" t="shared" si="49" ref="AG133:AG164">IF(AND(AB133="SRSA",AE133="Initial"),"SRSA",0)</f>
        <v>SRSA</v>
      </c>
      <c r="AH133" s="68" t="s">
        <v>49</v>
      </c>
      <c r="AI133" s="69" t="s">
        <v>50</v>
      </c>
    </row>
    <row r="134" spans="1:35" ht="12.75" customHeight="1">
      <c r="A134" s="86" t="s">
        <v>923</v>
      </c>
      <c r="B134" s="88" t="s">
        <v>924</v>
      </c>
      <c r="C134" s="48" t="s">
        <v>925</v>
      </c>
      <c r="D134" s="49" t="s">
        <v>926</v>
      </c>
      <c r="E134" s="49" t="s">
        <v>927</v>
      </c>
      <c r="F134" s="88" t="s">
        <v>44</v>
      </c>
      <c r="G134" s="71" t="s">
        <v>928</v>
      </c>
      <c r="H134" s="62" t="s">
        <v>929</v>
      </c>
      <c r="I134" s="63">
        <v>5417822813</v>
      </c>
      <c r="J134" s="93" t="s">
        <v>103</v>
      </c>
      <c r="K134" s="52" t="s">
        <v>73</v>
      </c>
      <c r="L134" s="77" t="s">
        <v>1368</v>
      </c>
      <c r="M134" s="73">
        <v>491.1734616984714</v>
      </c>
      <c r="N134" s="64" t="s">
        <v>1368</v>
      </c>
      <c r="O134" s="97">
        <v>30.6122</v>
      </c>
      <c r="P134" s="52" t="s">
        <v>48</v>
      </c>
      <c r="Q134" s="65"/>
      <c r="R134" s="64"/>
      <c r="S134" s="81" t="s">
        <v>73</v>
      </c>
      <c r="T134" s="101">
        <v>40499.369616570526</v>
      </c>
      <c r="U134" s="67"/>
      <c r="V134" s="67"/>
      <c r="W134" s="85"/>
      <c r="X134" s="48">
        <f t="shared" si="40"/>
        <v>0</v>
      </c>
      <c r="Y134" s="49">
        <f t="shared" si="41"/>
        <v>1</v>
      </c>
      <c r="Z134" s="49">
        <f t="shared" si="42"/>
        <v>0</v>
      </c>
      <c r="AA134" s="49">
        <f t="shared" si="43"/>
        <v>0</v>
      </c>
      <c r="AB134" s="50" t="str">
        <f t="shared" si="44"/>
        <v>-</v>
      </c>
      <c r="AC134" s="48">
        <f t="shared" si="45"/>
        <v>0</v>
      </c>
      <c r="AD134" s="49">
        <f t="shared" si="46"/>
        <v>1</v>
      </c>
      <c r="AE134" s="49">
        <f t="shared" si="47"/>
        <v>0</v>
      </c>
      <c r="AF134" s="50" t="str">
        <f t="shared" si="48"/>
        <v>-</v>
      </c>
      <c r="AG134" s="48">
        <f t="shared" si="49"/>
        <v>0</v>
      </c>
      <c r="AH134" s="68" t="s">
        <v>49</v>
      </c>
      <c r="AI134" s="69" t="s">
        <v>50</v>
      </c>
    </row>
    <row r="135" spans="1:35" ht="12.75" customHeight="1">
      <c r="A135" s="86" t="s">
        <v>931</v>
      </c>
      <c r="B135" s="88" t="s">
        <v>932</v>
      </c>
      <c r="C135" s="48" t="s">
        <v>933</v>
      </c>
      <c r="D135" s="49" t="s">
        <v>934</v>
      </c>
      <c r="E135" s="49" t="s">
        <v>78</v>
      </c>
      <c r="F135" s="88" t="s">
        <v>44</v>
      </c>
      <c r="G135" s="71" t="s">
        <v>79</v>
      </c>
      <c r="H135" s="62" t="s">
        <v>935</v>
      </c>
      <c r="I135" s="63">
        <v>5418895374</v>
      </c>
      <c r="J135" s="93" t="s">
        <v>117</v>
      </c>
      <c r="K135" s="52" t="s">
        <v>73</v>
      </c>
      <c r="L135" s="77" t="s">
        <v>1368</v>
      </c>
      <c r="M135" s="73">
        <v>2197.8454949746874</v>
      </c>
      <c r="N135" s="64" t="s">
        <v>1368</v>
      </c>
      <c r="O135" s="97">
        <v>41.6611</v>
      </c>
      <c r="P135" s="52" t="s">
        <v>48</v>
      </c>
      <c r="Q135" s="65"/>
      <c r="R135" s="64"/>
      <c r="S135" s="81" t="s">
        <v>48</v>
      </c>
      <c r="T135" s="101">
        <v>169253.1786627545</v>
      </c>
      <c r="U135" s="67"/>
      <c r="V135" s="67"/>
      <c r="W135" s="85"/>
      <c r="X135" s="48">
        <f t="shared" si="40"/>
        <v>0</v>
      </c>
      <c r="Y135" s="49">
        <f t="shared" si="41"/>
        <v>0</v>
      </c>
      <c r="Z135" s="49">
        <f t="shared" si="42"/>
        <v>0</v>
      </c>
      <c r="AA135" s="49">
        <f t="shared" si="43"/>
        <v>0</v>
      </c>
      <c r="AB135" s="50" t="str">
        <f t="shared" si="44"/>
        <v>-</v>
      </c>
      <c r="AC135" s="48">
        <f t="shared" si="45"/>
        <v>1</v>
      </c>
      <c r="AD135" s="49">
        <f t="shared" si="46"/>
        <v>1</v>
      </c>
      <c r="AE135" s="49" t="str">
        <f t="shared" si="47"/>
        <v>Initial</v>
      </c>
      <c r="AF135" s="50" t="str">
        <f t="shared" si="48"/>
        <v>RLIS</v>
      </c>
      <c r="AG135" s="48">
        <f t="shared" si="49"/>
        <v>0</v>
      </c>
      <c r="AH135" s="68" t="s">
        <v>49</v>
      </c>
      <c r="AI135" s="69" t="s">
        <v>50</v>
      </c>
    </row>
    <row r="136" spans="1:35" ht="12.75" customHeight="1">
      <c r="A136" s="86" t="s">
        <v>936</v>
      </c>
      <c r="B136" s="88" t="s">
        <v>937</v>
      </c>
      <c r="C136" s="48" t="s">
        <v>938</v>
      </c>
      <c r="D136" s="49" t="s">
        <v>939</v>
      </c>
      <c r="E136" s="49" t="s">
        <v>940</v>
      </c>
      <c r="F136" s="88" t="s">
        <v>44</v>
      </c>
      <c r="G136" s="71" t="s">
        <v>941</v>
      </c>
      <c r="H136" s="62" t="s">
        <v>942</v>
      </c>
      <c r="I136" s="63">
        <v>5037858000</v>
      </c>
      <c r="J136" s="93" t="s">
        <v>218</v>
      </c>
      <c r="K136" s="52" t="s">
        <v>73</v>
      </c>
      <c r="L136" s="77" t="s">
        <v>1368</v>
      </c>
      <c r="M136" s="73">
        <v>7530.328690266937</v>
      </c>
      <c r="N136" s="64" t="s">
        <v>1368</v>
      </c>
      <c r="O136" s="97">
        <v>11.3344</v>
      </c>
      <c r="P136" s="52" t="s">
        <v>73</v>
      </c>
      <c r="Q136" s="65"/>
      <c r="R136" s="64"/>
      <c r="S136" s="81" t="s">
        <v>73</v>
      </c>
      <c r="T136" s="101">
        <v>231835.13209667767</v>
      </c>
      <c r="U136" s="67"/>
      <c r="V136" s="67"/>
      <c r="W136" s="85"/>
      <c r="X136" s="48">
        <f t="shared" si="40"/>
        <v>0</v>
      </c>
      <c r="Y136" s="49">
        <f t="shared" si="41"/>
        <v>0</v>
      </c>
      <c r="Z136" s="49">
        <f t="shared" si="42"/>
        <v>0</v>
      </c>
      <c r="AA136" s="49">
        <f t="shared" si="43"/>
        <v>0</v>
      </c>
      <c r="AB136" s="50" t="str">
        <f t="shared" si="44"/>
        <v>-</v>
      </c>
      <c r="AC136" s="48">
        <f t="shared" si="45"/>
        <v>0</v>
      </c>
      <c r="AD136" s="49">
        <f t="shared" si="46"/>
        <v>0</v>
      </c>
      <c r="AE136" s="49">
        <f t="shared" si="47"/>
        <v>0</v>
      </c>
      <c r="AF136" s="50" t="str">
        <f t="shared" si="48"/>
        <v>-</v>
      </c>
      <c r="AG136" s="48">
        <f t="shared" si="49"/>
        <v>0</v>
      </c>
      <c r="AH136" s="68" t="s">
        <v>49</v>
      </c>
      <c r="AI136" s="69" t="s">
        <v>50</v>
      </c>
    </row>
    <row r="137" spans="1:35" ht="12.75" customHeight="1">
      <c r="A137" s="86" t="s">
        <v>943</v>
      </c>
      <c r="B137" s="88" t="s">
        <v>944</v>
      </c>
      <c r="C137" s="48" t="s">
        <v>945</v>
      </c>
      <c r="D137" s="49" t="s">
        <v>946</v>
      </c>
      <c r="E137" s="49" t="s">
        <v>947</v>
      </c>
      <c r="F137" s="88" t="s">
        <v>44</v>
      </c>
      <c r="G137" s="71" t="s">
        <v>948</v>
      </c>
      <c r="H137" s="62" t="s">
        <v>949</v>
      </c>
      <c r="I137" s="63">
        <v>5036685541</v>
      </c>
      <c r="J137" s="93" t="s">
        <v>218</v>
      </c>
      <c r="K137" s="52" t="s">
        <v>73</v>
      </c>
      <c r="L137" s="77" t="s">
        <v>1368</v>
      </c>
      <c r="M137" s="73">
        <v>3999.8719378453375</v>
      </c>
      <c r="N137" s="64" t="s">
        <v>1368</v>
      </c>
      <c r="O137" s="97" t="s">
        <v>263</v>
      </c>
      <c r="P137" s="52" t="s">
        <v>73</v>
      </c>
      <c r="Q137" s="65"/>
      <c r="R137" s="64"/>
      <c r="S137" s="81" t="s">
        <v>73</v>
      </c>
      <c r="T137" s="101">
        <v>104819.47815602834</v>
      </c>
      <c r="U137" s="67"/>
      <c r="V137" s="67"/>
      <c r="W137" s="85"/>
      <c r="X137" s="48">
        <f t="shared" si="40"/>
        <v>0</v>
      </c>
      <c r="Y137" s="49">
        <f t="shared" si="41"/>
        <v>0</v>
      </c>
      <c r="Z137" s="49">
        <f t="shared" si="42"/>
        <v>0</v>
      </c>
      <c r="AA137" s="49">
        <f t="shared" si="43"/>
        <v>0</v>
      </c>
      <c r="AB137" s="50" t="str">
        <f t="shared" si="44"/>
        <v>-</v>
      </c>
      <c r="AC137" s="48">
        <f t="shared" si="45"/>
        <v>0</v>
      </c>
      <c r="AD137" s="49">
        <f t="shared" si="46"/>
        <v>0</v>
      </c>
      <c r="AE137" s="49">
        <f t="shared" si="47"/>
        <v>0</v>
      </c>
      <c r="AF137" s="50" t="str">
        <f t="shared" si="48"/>
        <v>-</v>
      </c>
      <c r="AG137" s="48">
        <f t="shared" si="49"/>
        <v>0</v>
      </c>
      <c r="AH137" s="68" t="s">
        <v>49</v>
      </c>
      <c r="AI137" s="69" t="s">
        <v>50</v>
      </c>
    </row>
    <row r="138" spans="1:35" ht="12.75" customHeight="1">
      <c r="A138" s="86" t="s">
        <v>950</v>
      </c>
      <c r="B138" s="88" t="s">
        <v>951</v>
      </c>
      <c r="C138" s="48" t="s">
        <v>952</v>
      </c>
      <c r="D138" s="49" t="s">
        <v>953</v>
      </c>
      <c r="E138" s="49" t="s">
        <v>954</v>
      </c>
      <c r="F138" s="88" t="s">
        <v>44</v>
      </c>
      <c r="G138" s="71" t="s">
        <v>955</v>
      </c>
      <c r="H138" s="62" t="s">
        <v>956</v>
      </c>
      <c r="I138" s="63">
        <v>5419433111</v>
      </c>
      <c r="J138" s="93" t="s">
        <v>47</v>
      </c>
      <c r="K138" s="52" t="s">
        <v>48</v>
      </c>
      <c r="L138" s="77" t="s">
        <v>1368</v>
      </c>
      <c r="M138" s="73">
        <v>203.9629296207372</v>
      </c>
      <c r="N138" s="64" t="s">
        <v>1369</v>
      </c>
      <c r="O138" s="97">
        <v>29.1667</v>
      </c>
      <c r="P138" s="52" t="s">
        <v>48</v>
      </c>
      <c r="Q138" s="65"/>
      <c r="R138" s="64"/>
      <c r="S138" s="81" t="s">
        <v>48</v>
      </c>
      <c r="T138" s="101">
        <v>1742.4345429140844</v>
      </c>
      <c r="U138" s="67"/>
      <c r="V138" s="67"/>
      <c r="W138" s="85"/>
      <c r="X138" s="48">
        <f t="shared" si="40"/>
        <v>1</v>
      </c>
      <c r="Y138" s="49">
        <f t="shared" si="41"/>
        <v>1</v>
      </c>
      <c r="Z138" s="49">
        <f t="shared" si="42"/>
        <v>0</v>
      </c>
      <c r="AA138" s="49">
        <f t="shared" si="43"/>
        <v>0</v>
      </c>
      <c r="AB138" s="50" t="str">
        <f t="shared" si="44"/>
        <v>SRSA</v>
      </c>
      <c r="AC138" s="48">
        <f t="shared" si="45"/>
        <v>1</v>
      </c>
      <c r="AD138" s="49">
        <f t="shared" si="46"/>
        <v>1</v>
      </c>
      <c r="AE138" s="49" t="str">
        <f t="shared" si="47"/>
        <v>Initial</v>
      </c>
      <c r="AF138" s="50" t="str">
        <f t="shared" si="48"/>
        <v>-</v>
      </c>
      <c r="AG138" s="48" t="str">
        <f t="shared" si="49"/>
        <v>SRSA</v>
      </c>
      <c r="AH138" s="68" t="s">
        <v>49</v>
      </c>
      <c r="AI138" s="69" t="s">
        <v>81</v>
      </c>
    </row>
    <row r="139" spans="1:35" ht="12.75" customHeight="1">
      <c r="A139" s="86" t="s">
        <v>957</v>
      </c>
      <c r="B139" s="88" t="s">
        <v>958</v>
      </c>
      <c r="C139" s="48" t="s">
        <v>959</v>
      </c>
      <c r="D139" s="49" t="s">
        <v>960</v>
      </c>
      <c r="E139" s="49" t="s">
        <v>231</v>
      </c>
      <c r="F139" s="88" t="s">
        <v>44</v>
      </c>
      <c r="G139" s="71" t="s">
        <v>961</v>
      </c>
      <c r="H139" s="62" t="s">
        <v>160</v>
      </c>
      <c r="I139" s="63">
        <v>5034082100</v>
      </c>
      <c r="J139" s="93" t="s">
        <v>358</v>
      </c>
      <c r="K139" s="52" t="s">
        <v>73</v>
      </c>
      <c r="L139" s="77" t="s">
        <v>1368</v>
      </c>
      <c r="M139" s="73">
        <v>3093.9269314080184</v>
      </c>
      <c r="N139" s="64" t="s">
        <v>1368</v>
      </c>
      <c r="O139" s="97">
        <v>23.1501</v>
      </c>
      <c r="P139" s="52" t="s">
        <v>48</v>
      </c>
      <c r="Q139" s="65"/>
      <c r="R139" s="64"/>
      <c r="S139" s="81" t="s">
        <v>73</v>
      </c>
      <c r="T139" s="101">
        <v>126494.81166564966</v>
      </c>
      <c r="U139" s="67"/>
      <c r="V139" s="67"/>
      <c r="W139" s="85"/>
      <c r="X139" s="48">
        <f t="shared" si="40"/>
        <v>0</v>
      </c>
      <c r="Y139" s="49">
        <f t="shared" si="41"/>
        <v>0</v>
      </c>
      <c r="Z139" s="49">
        <f t="shared" si="42"/>
        <v>0</v>
      </c>
      <c r="AA139" s="49">
        <f t="shared" si="43"/>
        <v>0</v>
      </c>
      <c r="AB139" s="50" t="str">
        <f t="shared" si="44"/>
        <v>-</v>
      </c>
      <c r="AC139" s="48">
        <f t="shared" si="45"/>
        <v>0</v>
      </c>
      <c r="AD139" s="49">
        <f t="shared" si="46"/>
        <v>1</v>
      </c>
      <c r="AE139" s="49">
        <f t="shared" si="47"/>
        <v>0</v>
      </c>
      <c r="AF139" s="50" t="str">
        <f t="shared" si="48"/>
        <v>-</v>
      </c>
      <c r="AG139" s="48">
        <f t="shared" si="49"/>
        <v>0</v>
      </c>
      <c r="AH139" s="68" t="s">
        <v>49</v>
      </c>
      <c r="AI139" s="69" t="s">
        <v>50</v>
      </c>
    </row>
    <row r="140" spans="1:35" ht="12.75" customHeight="1">
      <c r="A140" s="86" t="s">
        <v>962</v>
      </c>
      <c r="B140" s="88" t="s">
        <v>963</v>
      </c>
      <c r="C140" s="48" t="s">
        <v>964</v>
      </c>
      <c r="D140" s="49" t="s">
        <v>965</v>
      </c>
      <c r="E140" s="49" t="s">
        <v>623</v>
      </c>
      <c r="F140" s="88" t="s">
        <v>44</v>
      </c>
      <c r="G140" s="71" t="s">
        <v>624</v>
      </c>
      <c r="H140" s="62" t="s">
        <v>95</v>
      </c>
      <c r="I140" s="63">
        <v>5412766711</v>
      </c>
      <c r="J140" s="93" t="s">
        <v>117</v>
      </c>
      <c r="K140" s="52" t="s">
        <v>73</v>
      </c>
      <c r="L140" s="77" t="s">
        <v>1368</v>
      </c>
      <c r="M140" s="73">
        <v>2989.110287963594</v>
      </c>
      <c r="N140" s="64" t="s">
        <v>1368</v>
      </c>
      <c r="O140" s="97">
        <v>18.1538</v>
      </c>
      <c r="P140" s="52" t="s">
        <v>73</v>
      </c>
      <c r="Q140" s="65"/>
      <c r="R140" s="64"/>
      <c r="S140" s="81" t="s">
        <v>48</v>
      </c>
      <c r="T140" s="101">
        <v>158812.21327355254</v>
      </c>
      <c r="U140" s="67"/>
      <c r="V140" s="67"/>
      <c r="W140" s="85"/>
      <c r="X140" s="48">
        <f t="shared" si="40"/>
        <v>0</v>
      </c>
      <c r="Y140" s="49">
        <f t="shared" si="41"/>
        <v>0</v>
      </c>
      <c r="Z140" s="49">
        <f t="shared" si="42"/>
        <v>0</v>
      </c>
      <c r="AA140" s="49">
        <f t="shared" si="43"/>
        <v>0</v>
      </c>
      <c r="AB140" s="50" t="str">
        <f t="shared" si="44"/>
        <v>-</v>
      </c>
      <c r="AC140" s="48">
        <f t="shared" si="45"/>
        <v>1</v>
      </c>
      <c r="AD140" s="49">
        <f t="shared" si="46"/>
        <v>0</v>
      </c>
      <c r="AE140" s="49">
        <f t="shared" si="47"/>
        <v>0</v>
      </c>
      <c r="AF140" s="50" t="str">
        <f t="shared" si="48"/>
        <v>-</v>
      </c>
      <c r="AG140" s="48">
        <f t="shared" si="49"/>
        <v>0</v>
      </c>
      <c r="AH140" s="68" t="s">
        <v>49</v>
      </c>
      <c r="AI140" s="69" t="s">
        <v>50</v>
      </c>
    </row>
    <row r="141" spans="1:35" ht="12.75" customHeight="1">
      <c r="A141" s="86" t="s">
        <v>966</v>
      </c>
      <c r="B141" s="88" t="s">
        <v>967</v>
      </c>
      <c r="C141" s="48" t="s">
        <v>968</v>
      </c>
      <c r="D141" s="49" t="s">
        <v>969</v>
      </c>
      <c r="E141" s="49" t="s">
        <v>70</v>
      </c>
      <c r="F141" s="88" t="s">
        <v>44</v>
      </c>
      <c r="G141" s="71" t="s">
        <v>71</v>
      </c>
      <c r="H141" s="62" t="s">
        <v>970</v>
      </c>
      <c r="I141" s="63">
        <v>5038353184</v>
      </c>
      <c r="J141" s="93" t="s">
        <v>65</v>
      </c>
      <c r="K141" s="52" t="s">
        <v>48</v>
      </c>
      <c r="L141" s="77" t="s">
        <v>1368</v>
      </c>
      <c r="M141" s="73">
        <v>293.2350731525489</v>
      </c>
      <c r="N141" s="64" t="s">
        <v>1368</v>
      </c>
      <c r="O141" s="97">
        <v>13.7725</v>
      </c>
      <c r="P141" s="52" t="s">
        <v>73</v>
      </c>
      <c r="Q141" s="65"/>
      <c r="R141" s="64"/>
      <c r="S141" s="81" t="s">
        <v>48</v>
      </c>
      <c r="T141" s="101">
        <v>10470.809263166926</v>
      </c>
      <c r="U141" s="67"/>
      <c r="V141" s="67"/>
      <c r="W141" s="85"/>
      <c r="X141" s="48">
        <f t="shared" si="40"/>
        <v>1</v>
      </c>
      <c r="Y141" s="49">
        <f t="shared" si="41"/>
        <v>1</v>
      </c>
      <c r="Z141" s="49">
        <f t="shared" si="42"/>
        <v>0</v>
      </c>
      <c r="AA141" s="49">
        <f t="shared" si="43"/>
        <v>0</v>
      </c>
      <c r="AB141" s="50" t="str">
        <f t="shared" si="44"/>
        <v>SRSA</v>
      </c>
      <c r="AC141" s="48">
        <f t="shared" si="45"/>
        <v>1</v>
      </c>
      <c r="AD141" s="49">
        <f t="shared" si="46"/>
        <v>0</v>
      </c>
      <c r="AE141" s="49">
        <f t="shared" si="47"/>
        <v>0</v>
      </c>
      <c r="AF141" s="50" t="str">
        <f t="shared" si="48"/>
        <v>-</v>
      </c>
      <c r="AG141" s="48">
        <f t="shared" si="49"/>
        <v>0</v>
      </c>
      <c r="AH141" s="68" t="s">
        <v>49</v>
      </c>
      <c r="AI141" s="69" t="s">
        <v>50</v>
      </c>
    </row>
    <row r="142" spans="1:35" ht="12.75" customHeight="1">
      <c r="A142" s="86" t="s">
        <v>971</v>
      </c>
      <c r="B142" s="88" t="s">
        <v>972</v>
      </c>
      <c r="C142" s="48" t="s">
        <v>973</v>
      </c>
      <c r="D142" s="49" t="s">
        <v>974</v>
      </c>
      <c r="E142" s="49" t="s">
        <v>975</v>
      </c>
      <c r="F142" s="88" t="s">
        <v>44</v>
      </c>
      <c r="G142" s="71" t="s">
        <v>976</v>
      </c>
      <c r="H142" s="62" t="s">
        <v>977</v>
      </c>
      <c r="I142" s="63">
        <v>5419293169</v>
      </c>
      <c r="J142" s="93" t="s">
        <v>226</v>
      </c>
      <c r="K142" s="52" t="s">
        <v>73</v>
      </c>
      <c r="L142" s="77" t="s">
        <v>1368</v>
      </c>
      <c r="M142" s="73">
        <v>1475.1962158275644</v>
      </c>
      <c r="N142" s="64" t="s">
        <v>1368</v>
      </c>
      <c r="O142" s="97">
        <v>11.1324</v>
      </c>
      <c r="P142" s="52" t="s">
        <v>73</v>
      </c>
      <c r="Q142" s="65"/>
      <c r="R142" s="64"/>
      <c r="S142" s="81" t="s">
        <v>73</v>
      </c>
      <c r="T142" s="101">
        <v>47574.52698487826</v>
      </c>
      <c r="U142" s="67"/>
      <c r="V142" s="67"/>
      <c r="W142" s="85"/>
      <c r="X142" s="48">
        <f t="shared" si="40"/>
        <v>0</v>
      </c>
      <c r="Y142" s="49">
        <f t="shared" si="41"/>
        <v>0</v>
      </c>
      <c r="Z142" s="49">
        <f t="shared" si="42"/>
        <v>0</v>
      </c>
      <c r="AA142" s="49">
        <f t="shared" si="43"/>
        <v>0</v>
      </c>
      <c r="AB142" s="50" t="str">
        <f t="shared" si="44"/>
        <v>-</v>
      </c>
      <c r="AC142" s="48">
        <f t="shared" si="45"/>
        <v>0</v>
      </c>
      <c r="AD142" s="49">
        <f t="shared" si="46"/>
        <v>0</v>
      </c>
      <c r="AE142" s="49">
        <f t="shared" si="47"/>
        <v>0</v>
      </c>
      <c r="AF142" s="50" t="str">
        <f t="shared" si="48"/>
        <v>-</v>
      </c>
      <c r="AG142" s="48">
        <f t="shared" si="49"/>
        <v>0</v>
      </c>
      <c r="AH142" s="68" t="s">
        <v>49</v>
      </c>
      <c r="AI142" s="69" t="s">
        <v>50</v>
      </c>
    </row>
    <row r="143" spans="1:35" ht="12.75" customHeight="1">
      <c r="A143" s="86" t="s">
        <v>978</v>
      </c>
      <c r="B143" s="88" t="s">
        <v>979</v>
      </c>
      <c r="C143" s="48" t="s">
        <v>980</v>
      </c>
      <c r="D143" s="49" t="s">
        <v>981</v>
      </c>
      <c r="E143" s="49" t="s">
        <v>982</v>
      </c>
      <c r="F143" s="88" t="s">
        <v>44</v>
      </c>
      <c r="G143" s="71" t="s">
        <v>983</v>
      </c>
      <c r="H143" s="62" t="s">
        <v>984</v>
      </c>
      <c r="I143" s="63">
        <v>5415351517</v>
      </c>
      <c r="J143" s="93" t="s">
        <v>985</v>
      </c>
      <c r="K143" s="52" t="s">
        <v>73</v>
      </c>
      <c r="L143" s="77" t="s">
        <v>1368</v>
      </c>
      <c r="M143" s="73">
        <v>2511.163804305557</v>
      </c>
      <c r="N143" s="64" t="s">
        <v>1368</v>
      </c>
      <c r="O143" s="97">
        <v>22.6404</v>
      </c>
      <c r="P143" s="52" t="s">
        <v>48</v>
      </c>
      <c r="Q143" s="65"/>
      <c r="R143" s="64"/>
      <c r="S143" s="81" t="s">
        <v>73</v>
      </c>
      <c r="T143" s="101">
        <v>112678.73574686302</v>
      </c>
      <c r="U143" s="67"/>
      <c r="V143" s="67"/>
      <c r="W143" s="85"/>
      <c r="X143" s="48">
        <f t="shared" si="40"/>
        <v>0</v>
      </c>
      <c r="Y143" s="49">
        <f t="shared" si="41"/>
        <v>0</v>
      </c>
      <c r="Z143" s="49">
        <f t="shared" si="42"/>
        <v>0</v>
      </c>
      <c r="AA143" s="49">
        <f t="shared" si="43"/>
        <v>0</v>
      </c>
      <c r="AB143" s="50" t="str">
        <f t="shared" si="44"/>
        <v>-</v>
      </c>
      <c r="AC143" s="48">
        <f t="shared" si="45"/>
        <v>0</v>
      </c>
      <c r="AD143" s="49">
        <f t="shared" si="46"/>
        <v>1</v>
      </c>
      <c r="AE143" s="49">
        <f t="shared" si="47"/>
        <v>0</v>
      </c>
      <c r="AF143" s="50" t="str">
        <f t="shared" si="48"/>
        <v>-</v>
      </c>
      <c r="AG143" s="48">
        <f t="shared" si="49"/>
        <v>0</v>
      </c>
      <c r="AH143" s="68" t="s">
        <v>49</v>
      </c>
      <c r="AI143" s="69" t="s">
        <v>50</v>
      </c>
    </row>
    <row r="144" spans="1:35" ht="12.75" customHeight="1">
      <c r="A144" s="86" t="s">
        <v>986</v>
      </c>
      <c r="B144" s="88" t="s">
        <v>987</v>
      </c>
      <c r="C144" s="48" t="s">
        <v>988</v>
      </c>
      <c r="D144" s="49" t="s">
        <v>989</v>
      </c>
      <c r="E144" s="49" t="s">
        <v>990</v>
      </c>
      <c r="F144" s="88" t="s">
        <v>44</v>
      </c>
      <c r="G144" s="71" t="s">
        <v>991</v>
      </c>
      <c r="H144" s="62" t="s">
        <v>992</v>
      </c>
      <c r="I144" s="63">
        <v>5414438291</v>
      </c>
      <c r="J144" s="93" t="s">
        <v>47</v>
      </c>
      <c r="K144" s="52" t="s">
        <v>48</v>
      </c>
      <c r="L144" s="77" t="s">
        <v>1368</v>
      </c>
      <c r="M144" s="73">
        <v>342.2806986117328</v>
      </c>
      <c r="N144" s="64" t="s">
        <v>1368</v>
      </c>
      <c r="O144" s="97">
        <v>11.2948</v>
      </c>
      <c r="P144" s="52" t="s">
        <v>73</v>
      </c>
      <c r="Q144" s="65"/>
      <c r="R144" s="64"/>
      <c r="S144" s="81" t="s">
        <v>48</v>
      </c>
      <c r="T144" s="101">
        <v>20445.946901176245</v>
      </c>
      <c r="U144" s="67"/>
      <c r="V144" s="67"/>
      <c r="W144" s="85"/>
      <c r="X144" s="48">
        <f t="shared" si="40"/>
        <v>1</v>
      </c>
      <c r="Y144" s="49">
        <f t="shared" si="41"/>
        <v>1</v>
      </c>
      <c r="Z144" s="49">
        <f t="shared" si="42"/>
        <v>0</v>
      </c>
      <c r="AA144" s="49">
        <f t="shared" si="43"/>
        <v>0</v>
      </c>
      <c r="AB144" s="50" t="str">
        <f t="shared" si="44"/>
        <v>SRSA</v>
      </c>
      <c r="AC144" s="48">
        <f t="shared" si="45"/>
        <v>1</v>
      </c>
      <c r="AD144" s="49">
        <f t="shared" si="46"/>
        <v>0</v>
      </c>
      <c r="AE144" s="49">
        <f t="shared" si="47"/>
        <v>0</v>
      </c>
      <c r="AF144" s="50" t="str">
        <f t="shared" si="48"/>
        <v>-</v>
      </c>
      <c r="AG144" s="48">
        <f t="shared" si="49"/>
        <v>0</v>
      </c>
      <c r="AH144" s="68" t="s">
        <v>49</v>
      </c>
      <c r="AI144" s="69" t="s">
        <v>50</v>
      </c>
    </row>
    <row r="145" spans="1:35" ht="12.75" customHeight="1">
      <c r="A145" s="86" t="s">
        <v>993</v>
      </c>
      <c r="B145" s="88" t="s">
        <v>994</v>
      </c>
      <c r="C145" s="48" t="s">
        <v>995</v>
      </c>
      <c r="D145" s="49" t="s">
        <v>996</v>
      </c>
      <c r="E145" s="49" t="s">
        <v>404</v>
      </c>
      <c r="F145" s="88" t="s">
        <v>44</v>
      </c>
      <c r="G145" s="71" t="s">
        <v>405</v>
      </c>
      <c r="H145" s="62" t="s">
        <v>997</v>
      </c>
      <c r="I145" s="63">
        <v>5415733229</v>
      </c>
      <c r="J145" s="93" t="s">
        <v>47</v>
      </c>
      <c r="K145" s="52" t="s">
        <v>48</v>
      </c>
      <c r="L145" s="77" t="s">
        <v>1368</v>
      </c>
      <c r="M145" s="73">
        <v>4.899173881673882</v>
      </c>
      <c r="N145" s="64" t="s">
        <v>1369</v>
      </c>
      <c r="O145" s="97">
        <v>36.3636</v>
      </c>
      <c r="P145" s="52" t="s">
        <v>48</v>
      </c>
      <c r="Q145" s="65"/>
      <c r="R145" s="64"/>
      <c r="S145" s="81" t="s">
        <v>48</v>
      </c>
      <c r="T145" s="101">
        <v>595.3962138012047</v>
      </c>
      <c r="U145" s="67"/>
      <c r="V145" s="67"/>
      <c r="W145" s="85"/>
      <c r="X145" s="48">
        <f t="shared" si="40"/>
        <v>1</v>
      </c>
      <c r="Y145" s="49">
        <f t="shared" si="41"/>
        <v>1</v>
      </c>
      <c r="Z145" s="49">
        <f t="shared" si="42"/>
        <v>0</v>
      </c>
      <c r="AA145" s="49">
        <f t="shared" si="43"/>
        <v>0</v>
      </c>
      <c r="AB145" s="50" t="str">
        <f t="shared" si="44"/>
        <v>SRSA</v>
      </c>
      <c r="AC145" s="48">
        <f t="shared" si="45"/>
        <v>1</v>
      </c>
      <c r="AD145" s="49">
        <f t="shared" si="46"/>
        <v>1</v>
      </c>
      <c r="AE145" s="49" t="str">
        <f t="shared" si="47"/>
        <v>Initial</v>
      </c>
      <c r="AF145" s="50" t="str">
        <f t="shared" si="48"/>
        <v>-</v>
      </c>
      <c r="AG145" s="48" t="str">
        <f t="shared" si="49"/>
        <v>SRSA</v>
      </c>
      <c r="AH145" s="68" t="s">
        <v>49</v>
      </c>
      <c r="AI145" s="69" t="s">
        <v>50</v>
      </c>
    </row>
    <row r="146" spans="1:35" ht="12.75" customHeight="1">
      <c r="A146" s="86" t="s">
        <v>998</v>
      </c>
      <c r="B146" s="88" t="s">
        <v>999</v>
      </c>
      <c r="C146" s="48" t="s">
        <v>1000</v>
      </c>
      <c r="D146" s="49" t="s">
        <v>1001</v>
      </c>
      <c r="E146" s="49" t="s">
        <v>1002</v>
      </c>
      <c r="F146" s="88" t="s">
        <v>44</v>
      </c>
      <c r="G146" s="71" t="s">
        <v>1003</v>
      </c>
      <c r="H146" s="62" t="s">
        <v>1004</v>
      </c>
      <c r="I146" s="63">
        <v>5417422550</v>
      </c>
      <c r="J146" s="93" t="s">
        <v>47</v>
      </c>
      <c r="K146" s="52" t="s">
        <v>48</v>
      </c>
      <c r="L146" s="77" t="s">
        <v>1368</v>
      </c>
      <c r="M146" s="73">
        <v>167.57079030541865</v>
      </c>
      <c r="N146" s="64" t="s">
        <v>1369</v>
      </c>
      <c r="O146" s="97">
        <v>30.3191</v>
      </c>
      <c r="P146" s="52" t="s">
        <v>48</v>
      </c>
      <c r="Q146" s="65"/>
      <c r="R146" s="64"/>
      <c r="S146" s="81" t="s">
        <v>48</v>
      </c>
      <c r="T146" s="101">
        <v>16182.595277241617</v>
      </c>
      <c r="U146" s="67"/>
      <c r="V146" s="67"/>
      <c r="W146" s="85"/>
      <c r="X146" s="48">
        <f t="shared" si="40"/>
        <v>1</v>
      </c>
      <c r="Y146" s="49">
        <f t="shared" si="41"/>
        <v>1</v>
      </c>
      <c r="Z146" s="49">
        <f t="shared" si="42"/>
        <v>0</v>
      </c>
      <c r="AA146" s="49">
        <f t="shared" si="43"/>
        <v>0</v>
      </c>
      <c r="AB146" s="50" t="str">
        <f t="shared" si="44"/>
        <v>SRSA</v>
      </c>
      <c r="AC146" s="48">
        <f t="shared" si="45"/>
        <v>1</v>
      </c>
      <c r="AD146" s="49">
        <f t="shared" si="46"/>
        <v>1</v>
      </c>
      <c r="AE146" s="49" t="str">
        <f t="shared" si="47"/>
        <v>Initial</v>
      </c>
      <c r="AF146" s="50" t="str">
        <f t="shared" si="48"/>
        <v>-</v>
      </c>
      <c r="AG146" s="48" t="str">
        <f t="shared" si="49"/>
        <v>SRSA</v>
      </c>
      <c r="AH146" s="68" t="s">
        <v>49</v>
      </c>
      <c r="AI146" s="69" t="s">
        <v>81</v>
      </c>
    </row>
    <row r="147" spans="1:35" ht="12.75" customHeight="1">
      <c r="A147" s="86" t="s">
        <v>1005</v>
      </c>
      <c r="B147" s="88" t="s">
        <v>1006</v>
      </c>
      <c r="C147" s="48" t="s">
        <v>1007</v>
      </c>
      <c r="D147" s="49" t="s">
        <v>1008</v>
      </c>
      <c r="E147" s="49" t="s">
        <v>100</v>
      </c>
      <c r="F147" s="88" t="s">
        <v>44</v>
      </c>
      <c r="G147" s="71" t="s">
        <v>101</v>
      </c>
      <c r="H147" s="62" t="s">
        <v>1009</v>
      </c>
      <c r="I147" s="63">
        <v>5414821910</v>
      </c>
      <c r="J147" s="93" t="s">
        <v>65</v>
      </c>
      <c r="K147" s="52" t="s">
        <v>48</v>
      </c>
      <c r="L147" s="77" t="s">
        <v>1368</v>
      </c>
      <c r="M147" s="73">
        <v>30.315897252236777</v>
      </c>
      <c r="N147" s="64" t="s">
        <v>1368</v>
      </c>
      <c r="O147" s="97">
        <v>14.2857</v>
      </c>
      <c r="P147" s="52" t="s">
        <v>73</v>
      </c>
      <c r="Q147" s="65"/>
      <c r="R147" s="64"/>
      <c r="S147" s="81" t="s">
        <v>48</v>
      </c>
      <c r="T147" s="101">
        <v>1698.702185136236</v>
      </c>
      <c r="U147" s="67"/>
      <c r="V147" s="67"/>
      <c r="W147" s="85"/>
      <c r="X147" s="48">
        <f t="shared" si="40"/>
        <v>1</v>
      </c>
      <c r="Y147" s="49">
        <f t="shared" si="41"/>
        <v>1</v>
      </c>
      <c r="Z147" s="49">
        <f t="shared" si="42"/>
        <v>0</v>
      </c>
      <c r="AA147" s="49">
        <f t="shared" si="43"/>
        <v>0</v>
      </c>
      <c r="AB147" s="50" t="str">
        <f t="shared" si="44"/>
        <v>SRSA</v>
      </c>
      <c r="AC147" s="48">
        <f t="shared" si="45"/>
        <v>1</v>
      </c>
      <c r="AD147" s="49">
        <f t="shared" si="46"/>
        <v>0</v>
      </c>
      <c r="AE147" s="49">
        <f t="shared" si="47"/>
        <v>0</v>
      </c>
      <c r="AF147" s="50" t="str">
        <f t="shared" si="48"/>
        <v>-</v>
      </c>
      <c r="AG147" s="48">
        <f t="shared" si="49"/>
        <v>0</v>
      </c>
      <c r="AH147" s="68" t="s">
        <v>49</v>
      </c>
      <c r="AI147" s="69" t="s">
        <v>50</v>
      </c>
    </row>
    <row r="148" spans="1:35" ht="12.75" customHeight="1">
      <c r="A148" s="86" t="s">
        <v>1010</v>
      </c>
      <c r="B148" s="88" t="s">
        <v>1011</v>
      </c>
      <c r="C148" s="48" t="s">
        <v>1012</v>
      </c>
      <c r="D148" s="49" t="s">
        <v>1013</v>
      </c>
      <c r="E148" s="49" t="s">
        <v>1014</v>
      </c>
      <c r="F148" s="88" t="s">
        <v>44</v>
      </c>
      <c r="G148" s="71" t="s">
        <v>1015</v>
      </c>
      <c r="H148" s="62" t="s">
        <v>1016</v>
      </c>
      <c r="I148" s="63">
        <v>5417469646</v>
      </c>
      <c r="J148" s="93" t="s">
        <v>65</v>
      </c>
      <c r="K148" s="52" t="s">
        <v>48</v>
      </c>
      <c r="L148" s="77" t="s">
        <v>1368</v>
      </c>
      <c r="M148" s="73">
        <v>894.7988687541642</v>
      </c>
      <c r="N148" s="64" t="s">
        <v>1368</v>
      </c>
      <c r="O148" s="97">
        <v>13.4557</v>
      </c>
      <c r="P148" s="52" t="s">
        <v>73</v>
      </c>
      <c r="Q148" s="65"/>
      <c r="R148" s="64"/>
      <c r="S148" s="81" t="s">
        <v>48</v>
      </c>
      <c r="T148" s="101">
        <v>56477.41941900018</v>
      </c>
      <c r="U148" s="67"/>
      <c r="V148" s="67"/>
      <c r="W148" s="85"/>
      <c r="X148" s="48">
        <f t="shared" si="40"/>
        <v>1</v>
      </c>
      <c r="Y148" s="49">
        <f t="shared" si="41"/>
        <v>0</v>
      </c>
      <c r="Z148" s="49">
        <f t="shared" si="42"/>
        <v>0</v>
      </c>
      <c r="AA148" s="49">
        <f t="shared" si="43"/>
        <v>0</v>
      </c>
      <c r="AB148" s="50" t="str">
        <f t="shared" si="44"/>
        <v>-</v>
      </c>
      <c r="AC148" s="48">
        <f t="shared" si="45"/>
        <v>1</v>
      </c>
      <c r="AD148" s="49">
        <f t="shared" si="46"/>
        <v>0</v>
      </c>
      <c r="AE148" s="49">
        <f t="shared" si="47"/>
        <v>0</v>
      </c>
      <c r="AF148" s="50" t="str">
        <f t="shared" si="48"/>
        <v>-</v>
      </c>
      <c r="AG148" s="48">
        <f t="shared" si="49"/>
        <v>0</v>
      </c>
      <c r="AH148" s="68" t="s">
        <v>49</v>
      </c>
      <c r="AI148" s="69" t="s">
        <v>50</v>
      </c>
    </row>
    <row r="149" spans="1:35" ht="12.75" customHeight="1">
      <c r="A149" s="86" t="s">
        <v>1017</v>
      </c>
      <c r="B149" s="88" t="s">
        <v>1018</v>
      </c>
      <c r="C149" s="48" t="s">
        <v>1019</v>
      </c>
      <c r="D149" s="49" t="s">
        <v>1020</v>
      </c>
      <c r="E149" s="49" t="s">
        <v>1021</v>
      </c>
      <c r="F149" s="88" t="s">
        <v>44</v>
      </c>
      <c r="G149" s="71" t="s">
        <v>1022</v>
      </c>
      <c r="H149" s="62" t="s">
        <v>95</v>
      </c>
      <c r="I149" s="63">
        <v>5419473933</v>
      </c>
      <c r="J149" s="93" t="s">
        <v>47</v>
      </c>
      <c r="K149" s="52" t="s">
        <v>48</v>
      </c>
      <c r="L149" s="77" t="s">
        <v>1368</v>
      </c>
      <c r="M149" s="73">
        <v>1.862340030273841</v>
      </c>
      <c r="N149" s="64" t="s">
        <v>1369</v>
      </c>
      <c r="O149" s="97">
        <v>12.5</v>
      </c>
      <c r="P149" s="52" t="s">
        <v>73</v>
      </c>
      <c r="Q149" s="65"/>
      <c r="R149" s="64"/>
      <c r="S149" s="81" t="s">
        <v>48</v>
      </c>
      <c r="T149" s="101">
        <v>740.3168008137128</v>
      </c>
      <c r="U149" s="67"/>
      <c r="V149" s="67"/>
      <c r="W149" s="85"/>
      <c r="X149" s="48">
        <f t="shared" si="40"/>
        <v>1</v>
      </c>
      <c r="Y149" s="49">
        <f t="shared" si="41"/>
        <v>1</v>
      </c>
      <c r="Z149" s="49">
        <f t="shared" si="42"/>
        <v>0</v>
      </c>
      <c r="AA149" s="49">
        <f t="shared" si="43"/>
        <v>0</v>
      </c>
      <c r="AB149" s="50" t="str">
        <f t="shared" si="44"/>
        <v>SRSA</v>
      </c>
      <c r="AC149" s="48">
        <f t="shared" si="45"/>
        <v>1</v>
      </c>
      <c r="AD149" s="49">
        <f t="shared" si="46"/>
        <v>0</v>
      </c>
      <c r="AE149" s="49">
        <f t="shared" si="47"/>
        <v>0</v>
      </c>
      <c r="AF149" s="50" t="str">
        <f t="shared" si="48"/>
        <v>-</v>
      </c>
      <c r="AG149" s="48">
        <f t="shared" si="49"/>
        <v>0</v>
      </c>
      <c r="AH149" s="68" t="s">
        <v>49</v>
      </c>
      <c r="AI149" s="69" t="s">
        <v>50</v>
      </c>
    </row>
    <row r="150" spans="1:35" ht="12.75" customHeight="1">
      <c r="A150" s="86" t="s">
        <v>1023</v>
      </c>
      <c r="B150" s="88" t="s">
        <v>1024</v>
      </c>
      <c r="C150" s="48" t="s">
        <v>1025</v>
      </c>
      <c r="D150" s="49" t="s">
        <v>1026</v>
      </c>
      <c r="E150" s="49" t="s">
        <v>1027</v>
      </c>
      <c r="F150" s="88" t="s">
        <v>44</v>
      </c>
      <c r="G150" s="71" t="s">
        <v>1028</v>
      </c>
      <c r="H150" s="62" t="s">
        <v>373</v>
      </c>
      <c r="I150" s="63">
        <v>5413662111</v>
      </c>
      <c r="J150" s="93" t="s">
        <v>47</v>
      </c>
      <c r="K150" s="52" t="s">
        <v>48</v>
      </c>
      <c r="L150" s="77" t="s">
        <v>1368</v>
      </c>
      <c r="M150" s="73">
        <v>188.23369116432698</v>
      </c>
      <c r="N150" s="64" t="s">
        <v>1368</v>
      </c>
      <c r="O150" s="97">
        <v>58.8957</v>
      </c>
      <c r="P150" s="52" t="s">
        <v>48</v>
      </c>
      <c r="Q150" s="65"/>
      <c r="R150" s="64"/>
      <c r="S150" s="81" t="s">
        <v>48</v>
      </c>
      <c r="T150" s="101">
        <v>42963.79805406881</v>
      </c>
      <c r="U150" s="67"/>
      <c r="V150" s="67"/>
      <c r="W150" s="85"/>
      <c r="X150" s="48">
        <f t="shared" si="40"/>
        <v>1</v>
      </c>
      <c r="Y150" s="49">
        <f t="shared" si="41"/>
        <v>1</v>
      </c>
      <c r="Z150" s="49">
        <f t="shared" si="42"/>
        <v>0</v>
      </c>
      <c r="AA150" s="49">
        <f t="shared" si="43"/>
        <v>0</v>
      </c>
      <c r="AB150" s="50" t="str">
        <f t="shared" si="44"/>
        <v>SRSA</v>
      </c>
      <c r="AC150" s="48">
        <f t="shared" si="45"/>
        <v>1</v>
      </c>
      <c r="AD150" s="49">
        <f t="shared" si="46"/>
        <v>1</v>
      </c>
      <c r="AE150" s="49" t="str">
        <f t="shared" si="47"/>
        <v>Initial</v>
      </c>
      <c r="AF150" s="50" t="str">
        <f t="shared" si="48"/>
        <v>-</v>
      </c>
      <c r="AG150" s="48" t="str">
        <f t="shared" si="49"/>
        <v>SRSA</v>
      </c>
      <c r="AH150" s="68" t="s">
        <v>49</v>
      </c>
      <c r="AI150" s="69" t="s">
        <v>50</v>
      </c>
    </row>
    <row r="151" spans="1:35" ht="12.75" customHeight="1">
      <c r="A151" s="86" t="s">
        <v>1029</v>
      </c>
      <c r="B151" s="88" t="s">
        <v>1030</v>
      </c>
      <c r="C151" s="48" t="s">
        <v>1031</v>
      </c>
      <c r="D151" s="49" t="s">
        <v>1032</v>
      </c>
      <c r="E151" s="49" t="s">
        <v>231</v>
      </c>
      <c r="F151" s="88" t="s">
        <v>44</v>
      </c>
      <c r="G151" s="71" t="s">
        <v>1033</v>
      </c>
      <c r="H151" s="62" t="s">
        <v>1034</v>
      </c>
      <c r="I151" s="63">
        <v>5039162000</v>
      </c>
      <c r="J151" s="93" t="s">
        <v>1035</v>
      </c>
      <c r="K151" s="52" t="s">
        <v>73</v>
      </c>
      <c r="L151" s="77" t="s">
        <v>1368</v>
      </c>
      <c r="M151" s="73">
        <v>44009.01049554658</v>
      </c>
      <c r="N151" s="64" t="s">
        <v>1368</v>
      </c>
      <c r="O151" s="97">
        <v>15.523</v>
      </c>
      <c r="P151" s="52" t="s">
        <v>73</v>
      </c>
      <c r="Q151" s="65"/>
      <c r="R151" s="64"/>
      <c r="S151" s="81" t="s">
        <v>73</v>
      </c>
      <c r="T151" s="101">
        <v>2630523.7162603433</v>
      </c>
      <c r="U151" s="67"/>
      <c r="V151" s="67"/>
      <c r="W151" s="85"/>
      <c r="X151" s="48">
        <f t="shared" si="40"/>
        <v>0</v>
      </c>
      <c r="Y151" s="49">
        <f t="shared" si="41"/>
        <v>0</v>
      </c>
      <c r="Z151" s="49">
        <f t="shared" si="42"/>
        <v>0</v>
      </c>
      <c r="AA151" s="49">
        <f t="shared" si="43"/>
        <v>0</v>
      </c>
      <c r="AB151" s="50" t="str">
        <f t="shared" si="44"/>
        <v>-</v>
      </c>
      <c r="AC151" s="48">
        <f t="shared" si="45"/>
        <v>0</v>
      </c>
      <c r="AD151" s="49">
        <f t="shared" si="46"/>
        <v>0</v>
      </c>
      <c r="AE151" s="49">
        <f t="shared" si="47"/>
        <v>0</v>
      </c>
      <c r="AF151" s="50" t="str">
        <f t="shared" si="48"/>
        <v>-</v>
      </c>
      <c r="AG151" s="48">
        <f t="shared" si="49"/>
        <v>0</v>
      </c>
      <c r="AH151" s="68" t="s">
        <v>49</v>
      </c>
      <c r="AI151" s="69" t="s">
        <v>50</v>
      </c>
    </row>
    <row r="152" spans="1:35" ht="12.75" customHeight="1">
      <c r="A152" s="86" t="s">
        <v>1036</v>
      </c>
      <c r="B152" s="88" t="s">
        <v>1037</v>
      </c>
      <c r="C152" s="48" t="s">
        <v>1038</v>
      </c>
      <c r="D152" s="49" t="s">
        <v>1039</v>
      </c>
      <c r="E152" s="49" t="s">
        <v>1040</v>
      </c>
      <c r="F152" s="88" t="s">
        <v>44</v>
      </c>
      <c r="G152" s="71" t="s">
        <v>1041</v>
      </c>
      <c r="H152" s="62" t="s">
        <v>1042</v>
      </c>
      <c r="I152" s="63">
        <v>5414392291</v>
      </c>
      <c r="J152" s="93" t="s">
        <v>47</v>
      </c>
      <c r="K152" s="52" t="s">
        <v>48</v>
      </c>
      <c r="L152" s="77" t="s">
        <v>1368</v>
      </c>
      <c r="M152" s="73">
        <v>118.24099511599506</v>
      </c>
      <c r="N152" s="64" t="s">
        <v>1368</v>
      </c>
      <c r="O152" s="97">
        <v>41.7391</v>
      </c>
      <c r="P152" s="52" t="s">
        <v>48</v>
      </c>
      <c r="Q152" s="65"/>
      <c r="R152" s="64"/>
      <c r="S152" s="81" t="s">
        <v>48</v>
      </c>
      <c r="T152" s="101">
        <v>8612.70759910299</v>
      </c>
      <c r="U152" s="67"/>
      <c r="V152" s="67"/>
      <c r="W152" s="85"/>
      <c r="X152" s="48">
        <f t="shared" si="40"/>
        <v>1</v>
      </c>
      <c r="Y152" s="49">
        <f t="shared" si="41"/>
        <v>1</v>
      </c>
      <c r="Z152" s="49">
        <f t="shared" si="42"/>
        <v>0</v>
      </c>
      <c r="AA152" s="49">
        <f t="shared" si="43"/>
        <v>0</v>
      </c>
      <c r="AB152" s="50" t="str">
        <f t="shared" si="44"/>
        <v>SRSA</v>
      </c>
      <c r="AC152" s="48">
        <f t="shared" si="45"/>
        <v>1</v>
      </c>
      <c r="AD152" s="49">
        <f t="shared" si="46"/>
        <v>1</v>
      </c>
      <c r="AE152" s="49" t="str">
        <f t="shared" si="47"/>
        <v>Initial</v>
      </c>
      <c r="AF152" s="50" t="str">
        <f t="shared" si="48"/>
        <v>-</v>
      </c>
      <c r="AG152" s="48" t="str">
        <f t="shared" si="49"/>
        <v>SRSA</v>
      </c>
      <c r="AH152" s="68" t="s">
        <v>49</v>
      </c>
      <c r="AI152" s="69" t="s">
        <v>50</v>
      </c>
    </row>
    <row r="153" spans="1:35" ht="12.75" customHeight="1">
      <c r="A153" s="86" t="s">
        <v>1043</v>
      </c>
      <c r="B153" s="88" t="s">
        <v>1044</v>
      </c>
      <c r="C153" s="48" t="s">
        <v>1045</v>
      </c>
      <c r="D153" s="49" t="s">
        <v>1046</v>
      </c>
      <c r="E153" s="49" t="s">
        <v>1047</v>
      </c>
      <c r="F153" s="88" t="s">
        <v>44</v>
      </c>
      <c r="G153" s="71" t="s">
        <v>1048</v>
      </c>
      <c r="H153" s="62" t="s">
        <v>1049</v>
      </c>
      <c r="I153" s="63">
        <v>5418203314</v>
      </c>
      <c r="J153" s="93" t="s">
        <v>47</v>
      </c>
      <c r="K153" s="52" t="s">
        <v>48</v>
      </c>
      <c r="L153" s="77" t="s">
        <v>1368</v>
      </c>
      <c r="M153" s="73">
        <v>134.72549019607828</v>
      </c>
      <c r="N153" s="64" t="s">
        <v>1369</v>
      </c>
      <c r="O153" s="97">
        <v>25.9494</v>
      </c>
      <c r="P153" s="52" t="s">
        <v>48</v>
      </c>
      <c r="Q153" s="65"/>
      <c r="R153" s="64"/>
      <c r="S153" s="81" t="s">
        <v>48</v>
      </c>
      <c r="T153" s="101">
        <v>11128.449931816722</v>
      </c>
      <c r="U153" s="67"/>
      <c r="V153" s="67"/>
      <c r="W153" s="85"/>
      <c r="X153" s="48">
        <f t="shared" si="40"/>
        <v>1</v>
      </c>
      <c r="Y153" s="49">
        <f t="shared" si="41"/>
        <v>1</v>
      </c>
      <c r="Z153" s="49">
        <f t="shared" si="42"/>
        <v>0</v>
      </c>
      <c r="AA153" s="49">
        <f t="shared" si="43"/>
        <v>0</v>
      </c>
      <c r="AB153" s="50" t="str">
        <f t="shared" si="44"/>
        <v>SRSA</v>
      </c>
      <c r="AC153" s="48">
        <f t="shared" si="45"/>
        <v>1</v>
      </c>
      <c r="AD153" s="49">
        <f t="shared" si="46"/>
        <v>1</v>
      </c>
      <c r="AE153" s="49" t="str">
        <f t="shared" si="47"/>
        <v>Initial</v>
      </c>
      <c r="AF153" s="50" t="str">
        <f t="shared" si="48"/>
        <v>-</v>
      </c>
      <c r="AG153" s="48" t="str">
        <f t="shared" si="49"/>
        <v>SRSA</v>
      </c>
      <c r="AH153" s="68" t="s">
        <v>49</v>
      </c>
      <c r="AI153" s="69" t="s">
        <v>50</v>
      </c>
    </row>
    <row r="154" spans="1:35" ht="12.75" customHeight="1">
      <c r="A154" s="86" t="s">
        <v>1050</v>
      </c>
      <c r="B154" s="88" t="s">
        <v>1051</v>
      </c>
      <c r="C154" s="48" t="s">
        <v>1052</v>
      </c>
      <c r="D154" s="49" t="s">
        <v>1053</v>
      </c>
      <c r="E154" s="49" t="s">
        <v>1054</v>
      </c>
      <c r="F154" s="88" t="s">
        <v>44</v>
      </c>
      <c r="G154" s="71" t="s">
        <v>1055</v>
      </c>
      <c r="H154" s="62" t="s">
        <v>1056</v>
      </c>
      <c r="I154" s="63">
        <v>5415603653</v>
      </c>
      <c r="J154" s="93" t="s">
        <v>65</v>
      </c>
      <c r="K154" s="52" t="s">
        <v>48</v>
      </c>
      <c r="L154" s="77" t="s">
        <v>1368</v>
      </c>
      <c r="M154" s="73">
        <v>222.67241032348952</v>
      </c>
      <c r="N154" s="64" t="s">
        <v>1368</v>
      </c>
      <c r="O154" s="97">
        <v>23.5294</v>
      </c>
      <c r="P154" s="52" t="s">
        <v>48</v>
      </c>
      <c r="Q154" s="65"/>
      <c r="R154" s="64"/>
      <c r="S154" s="81" t="s">
        <v>48</v>
      </c>
      <c r="T154" s="101">
        <v>5044.057197229213</v>
      </c>
      <c r="U154" s="67"/>
      <c r="V154" s="67"/>
      <c r="W154" s="85"/>
      <c r="X154" s="48">
        <f t="shared" si="40"/>
        <v>1</v>
      </c>
      <c r="Y154" s="49">
        <f t="shared" si="41"/>
        <v>1</v>
      </c>
      <c r="Z154" s="49">
        <f t="shared" si="42"/>
        <v>0</v>
      </c>
      <c r="AA154" s="49">
        <f t="shared" si="43"/>
        <v>0</v>
      </c>
      <c r="AB154" s="50" t="str">
        <f t="shared" si="44"/>
        <v>SRSA</v>
      </c>
      <c r="AC154" s="48">
        <f t="shared" si="45"/>
        <v>1</v>
      </c>
      <c r="AD154" s="49">
        <f t="shared" si="46"/>
        <v>1</v>
      </c>
      <c r="AE154" s="49" t="str">
        <f t="shared" si="47"/>
        <v>Initial</v>
      </c>
      <c r="AF154" s="50" t="str">
        <f t="shared" si="48"/>
        <v>-</v>
      </c>
      <c r="AG154" s="48" t="str">
        <f t="shared" si="49"/>
        <v>SRSA</v>
      </c>
      <c r="AH154" s="68" t="s">
        <v>49</v>
      </c>
      <c r="AI154" s="69" t="s">
        <v>81</v>
      </c>
    </row>
    <row r="155" spans="1:35" ht="12.75" customHeight="1">
      <c r="A155" s="86" t="s">
        <v>1057</v>
      </c>
      <c r="B155" s="88" t="s">
        <v>1058</v>
      </c>
      <c r="C155" s="48" t="s">
        <v>1059</v>
      </c>
      <c r="D155" s="49" t="s">
        <v>1060</v>
      </c>
      <c r="E155" s="49" t="s">
        <v>1061</v>
      </c>
      <c r="F155" s="88" t="s">
        <v>44</v>
      </c>
      <c r="G155" s="71" t="s">
        <v>1062</v>
      </c>
      <c r="H155" s="62" t="s">
        <v>1063</v>
      </c>
      <c r="I155" s="63">
        <v>5035563777</v>
      </c>
      <c r="J155" s="93" t="s">
        <v>65</v>
      </c>
      <c r="K155" s="52" t="s">
        <v>48</v>
      </c>
      <c r="L155" s="77" t="s">
        <v>1368</v>
      </c>
      <c r="M155" s="73">
        <v>896.7631949249964</v>
      </c>
      <c r="N155" s="64" t="s">
        <v>1368</v>
      </c>
      <c r="O155" s="97">
        <v>12.3549</v>
      </c>
      <c r="P155" s="52" t="s">
        <v>73</v>
      </c>
      <c r="Q155" s="65"/>
      <c r="R155" s="64"/>
      <c r="S155" s="81" t="s">
        <v>48</v>
      </c>
      <c r="T155" s="101">
        <v>39390.04198601764</v>
      </c>
      <c r="U155" s="67"/>
      <c r="V155" s="67"/>
      <c r="W155" s="85"/>
      <c r="X155" s="48">
        <f t="shared" si="40"/>
        <v>1</v>
      </c>
      <c r="Y155" s="49">
        <f t="shared" si="41"/>
        <v>0</v>
      </c>
      <c r="Z155" s="49">
        <f t="shared" si="42"/>
        <v>0</v>
      </c>
      <c r="AA155" s="49">
        <f t="shared" si="43"/>
        <v>0</v>
      </c>
      <c r="AB155" s="50" t="str">
        <f t="shared" si="44"/>
        <v>-</v>
      </c>
      <c r="AC155" s="48">
        <f t="shared" si="45"/>
        <v>1</v>
      </c>
      <c r="AD155" s="49">
        <f t="shared" si="46"/>
        <v>0</v>
      </c>
      <c r="AE155" s="49">
        <f t="shared" si="47"/>
        <v>0</v>
      </c>
      <c r="AF155" s="50" t="str">
        <f t="shared" si="48"/>
        <v>-</v>
      </c>
      <c r="AG155" s="48">
        <f t="shared" si="49"/>
        <v>0</v>
      </c>
      <c r="AH155" s="68" t="s">
        <v>49</v>
      </c>
      <c r="AI155" s="69" t="s">
        <v>50</v>
      </c>
    </row>
    <row r="156" spans="1:35" ht="12.75" customHeight="1">
      <c r="A156" s="86" t="s">
        <v>1064</v>
      </c>
      <c r="B156" s="88" t="s">
        <v>1065</v>
      </c>
      <c r="C156" s="48" t="s">
        <v>1066</v>
      </c>
      <c r="D156" s="49" t="s">
        <v>1067</v>
      </c>
      <c r="E156" s="49" t="s">
        <v>593</v>
      </c>
      <c r="F156" s="88" t="s">
        <v>44</v>
      </c>
      <c r="G156" s="71" t="s">
        <v>594</v>
      </c>
      <c r="H156" s="62" t="s">
        <v>1068</v>
      </c>
      <c r="I156" s="63">
        <v>5419235437</v>
      </c>
      <c r="J156" s="93" t="s">
        <v>459</v>
      </c>
      <c r="K156" s="52" t="s">
        <v>73</v>
      </c>
      <c r="L156" s="77" t="s">
        <v>1368</v>
      </c>
      <c r="M156" s="73">
        <v>6564.870597996326</v>
      </c>
      <c r="N156" s="64" t="s">
        <v>1368</v>
      </c>
      <c r="O156" s="97">
        <v>23.9917</v>
      </c>
      <c r="P156" s="52" t="s">
        <v>48</v>
      </c>
      <c r="Q156" s="65"/>
      <c r="R156" s="64"/>
      <c r="S156" s="81" t="s">
        <v>73</v>
      </c>
      <c r="T156" s="101">
        <v>180166.1836826917</v>
      </c>
      <c r="U156" s="67"/>
      <c r="V156" s="67"/>
      <c r="W156" s="85"/>
      <c r="X156" s="48">
        <f t="shared" si="40"/>
        <v>0</v>
      </c>
      <c r="Y156" s="49">
        <f t="shared" si="41"/>
        <v>0</v>
      </c>
      <c r="Z156" s="49">
        <f t="shared" si="42"/>
        <v>0</v>
      </c>
      <c r="AA156" s="49">
        <f t="shared" si="43"/>
        <v>0</v>
      </c>
      <c r="AB156" s="50" t="str">
        <f t="shared" si="44"/>
        <v>-</v>
      </c>
      <c r="AC156" s="48">
        <f t="shared" si="45"/>
        <v>0</v>
      </c>
      <c r="AD156" s="49">
        <f t="shared" si="46"/>
        <v>1</v>
      </c>
      <c r="AE156" s="49">
        <f t="shared" si="47"/>
        <v>0</v>
      </c>
      <c r="AF156" s="50" t="str">
        <f t="shared" si="48"/>
        <v>-</v>
      </c>
      <c r="AG156" s="48">
        <f t="shared" si="49"/>
        <v>0</v>
      </c>
      <c r="AH156" s="68" t="s">
        <v>49</v>
      </c>
      <c r="AI156" s="69" t="s">
        <v>50</v>
      </c>
    </row>
    <row r="157" spans="1:35" ht="12.75" customHeight="1">
      <c r="A157" s="86" t="s">
        <v>1069</v>
      </c>
      <c r="B157" s="88" t="s">
        <v>1070</v>
      </c>
      <c r="C157" s="48" t="s">
        <v>1071</v>
      </c>
      <c r="D157" s="49" t="s">
        <v>1072</v>
      </c>
      <c r="E157" s="49" t="s">
        <v>1073</v>
      </c>
      <c r="F157" s="88" t="s">
        <v>44</v>
      </c>
      <c r="G157" s="71" t="s">
        <v>1074</v>
      </c>
      <c r="H157" s="62" t="s">
        <v>1075</v>
      </c>
      <c r="I157" s="63">
        <v>5412713656</v>
      </c>
      <c r="J157" s="93" t="s">
        <v>139</v>
      </c>
      <c r="K157" s="52" t="s">
        <v>73</v>
      </c>
      <c r="L157" s="77" t="s">
        <v>1368</v>
      </c>
      <c r="M157" s="73">
        <v>573.4605263157888</v>
      </c>
      <c r="N157" s="64" t="s">
        <v>1368</v>
      </c>
      <c r="O157" s="97">
        <v>29.2101</v>
      </c>
      <c r="P157" s="52" t="s">
        <v>48</v>
      </c>
      <c r="Q157" s="65"/>
      <c r="R157" s="64"/>
      <c r="S157" s="81" t="s">
        <v>48</v>
      </c>
      <c r="T157" s="101">
        <v>49013.62172548295</v>
      </c>
      <c r="U157" s="67"/>
      <c r="V157" s="67"/>
      <c r="W157" s="85"/>
      <c r="X157" s="48">
        <f t="shared" si="40"/>
        <v>0</v>
      </c>
      <c r="Y157" s="49">
        <f t="shared" si="41"/>
        <v>1</v>
      </c>
      <c r="Z157" s="49">
        <f t="shared" si="42"/>
        <v>0</v>
      </c>
      <c r="AA157" s="49">
        <f t="shared" si="43"/>
        <v>0</v>
      </c>
      <c r="AB157" s="50" t="str">
        <f t="shared" si="44"/>
        <v>-</v>
      </c>
      <c r="AC157" s="48">
        <f t="shared" si="45"/>
        <v>1</v>
      </c>
      <c r="AD157" s="49">
        <f t="shared" si="46"/>
        <v>1</v>
      </c>
      <c r="AE157" s="49" t="str">
        <f t="shared" si="47"/>
        <v>Initial</v>
      </c>
      <c r="AF157" s="50" t="str">
        <f t="shared" si="48"/>
        <v>RLIS</v>
      </c>
      <c r="AG157" s="48">
        <f t="shared" si="49"/>
        <v>0</v>
      </c>
      <c r="AH157" s="68" t="s">
        <v>49</v>
      </c>
      <c r="AI157" s="69" t="s">
        <v>50</v>
      </c>
    </row>
    <row r="158" spans="1:35" ht="12.75" customHeight="1">
      <c r="A158" s="86" t="s">
        <v>1076</v>
      </c>
      <c r="B158" s="88" t="s">
        <v>1077</v>
      </c>
      <c r="C158" s="48" t="s">
        <v>1078</v>
      </c>
      <c r="D158" s="49" t="s">
        <v>1079</v>
      </c>
      <c r="E158" s="49" t="s">
        <v>1080</v>
      </c>
      <c r="F158" s="88" t="s">
        <v>44</v>
      </c>
      <c r="G158" s="71" t="s">
        <v>1081</v>
      </c>
      <c r="H158" s="62" t="s">
        <v>1082</v>
      </c>
      <c r="I158" s="63">
        <v>5036617200</v>
      </c>
      <c r="J158" s="93" t="s">
        <v>234</v>
      </c>
      <c r="K158" s="52" t="s">
        <v>73</v>
      </c>
      <c r="L158" s="77" t="s">
        <v>1368</v>
      </c>
      <c r="M158" s="73">
        <v>10617.169899557284</v>
      </c>
      <c r="N158" s="64" t="s">
        <v>1368</v>
      </c>
      <c r="O158" s="97">
        <v>28.1838</v>
      </c>
      <c r="P158" s="52" t="s">
        <v>48</v>
      </c>
      <c r="Q158" s="65"/>
      <c r="R158" s="64"/>
      <c r="S158" s="81" t="s">
        <v>73</v>
      </c>
      <c r="T158" s="101">
        <v>284320.6226562927</v>
      </c>
      <c r="U158" s="67"/>
      <c r="V158" s="67"/>
      <c r="W158" s="85"/>
      <c r="X158" s="48">
        <f t="shared" si="40"/>
        <v>0</v>
      </c>
      <c r="Y158" s="49">
        <f t="shared" si="41"/>
        <v>0</v>
      </c>
      <c r="Z158" s="49">
        <f t="shared" si="42"/>
        <v>0</v>
      </c>
      <c r="AA158" s="49">
        <f t="shared" si="43"/>
        <v>0</v>
      </c>
      <c r="AB158" s="50" t="str">
        <f t="shared" si="44"/>
        <v>-</v>
      </c>
      <c r="AC158" s="48">
        <f t="shared" si="45"/>
        <v>0</v>
      </c>
      <c r="AD158" s="49">
        <f t="shared" si="46"/>
        <v>1</v>
      </c>
      <c r="AE158" s="49">
        <f t="shared" si="47"/>
        <v>0</v>
      </c>
      <c r="AF158" s="50" t="str">
        <f t="shared" si="48"/>
        <v>-</v>
      </c>
      <c r="AG158" s="48">
        <f t="shared" si="49"/>
        <v>0</v>
      </c>
      <c r="AH158" s="68" t="s">
        <v>49</v>
      </c>
      <c r="AI158" s="69" t="s">
        <v>50</v>
      </c>
    </row>
    <row r="159" spans="1:35" ht="12.75" customHeight="1">
      <c r="A159" s="86" t="s">
        <v>1083</v>
      </c>
      <c r="B159" s="88" t="s">
        <v>1084</v>
      </c>
      <c r="C159" s="48" t="s">
        <v>1085</v>
      </c>
      <c r="D159" s="49" t="s">
        <v>1086</v>
      </c>
      <c r="E159" s="49" t="s">
        <v>1087</v>
      </c>
      <c r="F159" s="88" t="s">
        <v>44</v>
      </c>
      <c r="G159" s="71" t="s">
        <v>1088</v>
      </c>
      <c r="H159" s="62" t="s">
        <v>1089</v>
      </c>
      <c r="I159" s="63">
        <v>5418743131</v>
      </c>
      <c r="J159" s="93" t="s">
        <v>47</v>
      </c>
      <c r="K159" s="52" t="s">
        <v>48</v>
      </c>
      <c r="L159" s="77" t="s">
        <v>1368</v>
      </c>
      <c r="M159" s="73">
        <v>344.3542857142855</v>
      </c>
      <c r="N159" s="64" t="s">
        <v>1368</v>
      </c>
      <c r="O159" s="97">
        <v>34.5109</v>
      </c>
      <c r="P159" s="52" t="s">
        <v>48</v>
      </c>
      <c r="Q159" s="65"/>
      <c r="R159" s="64"/>
      <c r="S159" s="81" t="s">
        <v>48</v>
      </c>
      <c r="T159" s="101">
        <v>26457.872606255944</v>
      </c>
      <c r="U159" s="67"/>
      <c r="V159" s="67"/>
      <c r="W159" s="85"/>
      <c r="X159" s="48">
        <f t="shared" si="40"/>
        <v>1</v>
      </c>
      <c r="Y159" s="49">
        <f t="shared" si="41"/>
        <v>1</v>
      </c>
      <c r="Z159" s="49">
        <f t="shared" si="42"/>
        <v>0</v>
      </c>
      <c r="AA159" s="49">
        <f t="shared" si="43"/>
        <v>0</v>
      </c>
      <c r="AB159" s="50" t="str">
        <f t="shared" si="44"/>
        <v>SRSA</v>
      </c>
      <c r="AC159" s="48">
        <f t="shared" si="45"/>
        <v>1</v>
      </c>
      <c r="AD159" s="49">
        <f t="shared" si="46"/>
        <v>1</v>
      </c>
      <c r="AE159" s="49" t="str">
        <f t="shared" si="47"/>
        <v>Initial</v>
      </c>
      <c r="AF159" s="50" t="str">
        <f t="shared" si="48"/>
        <v>-</v>
      </c>
      <c r="AG159" s="48" t="str">
        <f t="shared" si="49"/>
        <v>SRSA</v>
      </c>
      <c r="AH159" s="68" t="s">
        <v>49</v>
      </c>
      <c r="AI159" s="69" t="s">
        <v>50</v>
      </c>
    </row>
    <row r="160" spans="1:35" ht="12.75" customHeight="1">
      <c r="A160" s="86" t="s">
        <v>1090</v>
      </c>
      <c r="B160" s="88" t="s">
        <v>1091</v>
      </c>
      <c r="C160" s="48" t="s">
        <v>1092</v>
      </c>
      <c r="D160" s="49" t="s">
        <v>1093</v>
      </c>
      <c r="E160" s="49" t="s">
        <v>231</v>
      </c>
      <c r="F160" s="88" t="s">
        <v>44</v>
      </c>
      <c r="G160" s="71" t="s">
        <v>1094</v>
      </c>
      <c r="H160" s="62" t="s">
        <v>1095</v>
      </c>
      <c r="I160" s="63">
        <v>5032624840</v>
      </c>
      <c r="J160" s="93" t="s">
        <v>234</v>
      </c>
      <c r="K160" s="52" t="s">
        <v>73</v>
      </c>
      <c r="L160" s="77" t="s">
        <v>1368</v>
      </c>
      <c r="M160" s="73">
        <v>565.8259373925027</v>
      </c>
      <c r="N160" s="64" t="s">
        <v>1368</v>
      </c>
      <c r="O160" s="97">
        <v>7.0022</v>
      </c>
      <c r="P160" s="52" t="s">
        <v>73</v>
      </c>
      <c r="Q160" s="65"/>
      <c r="R160" s="64"/>
      <c r="S160" s="81" t="s">
        <v>73</v>
      </c>
      <c r="T160" s="101">
        <v>6382.570507872541</v>
      </c>
      <c r="U160" s="67"/>
      <c r="V160" s="67"/>
      <c r="W160" s="85"/>
      <c r="X160" s="48">
        <f t="shared" si="40"/>
        <v>0</v>
      </c>
      <c r="Y160" s="49">
        <f t="shared" si="41"/>
        <v>1</v>
      </c>
      <c r="Z160" s="49">
        <f t="shared" si="42"/>
        <v>0</v>
      </c>
      <c r="AA160" s="49">
        <f t="shared" si="43"/>
        <v>0</v>
      </c>
      <c r="AB160" s="50" t="str">
        <f t="shared" si="44"/>
        <v>-</v>
      </c>
      <c r="AC160" s="48">
        <f t="shared" si="45"/>
        <v>0</v>
      </c>
      <c r="AD160" s="49">
        <f t="shared" si="46"/>
        <v>0</v>
      </c>
      <c r="AE160" s="49">
        <f t="shared" si="47"/>
        <v>0</v>
      </c>
      <c r="AF160" s="50" t="str">
        <f t="shared" si="48"/>
        <v>-</v>
      </c>
      <c r="AG160" s="48">
        <f t="shared" si="49"/>
        <v>0</v>
      </c>
      <c r="AH160" s="68" t="s">
        <v>49</v>
      </c>
      <c r="AI160" s="69" t="s">
        <v>50</v>
      </c>
    </row>
    <row r="161" spans="1:35" ht="12.75" customHeight="1">
      <c r="A161" s="86" t="s">
        <v>1096</v>
      </c>
      <c r="B161" s="88" t="s">
        <v>1097</v>
      </c>
      <c r="C161" s="48" t="s">
        <v>1098</v>
      </c>
      <c r="D161" s="49" t="s">
        <v>1099</v>
      </c>
      <c r="E161" s="49" t="s">
        <v>1100</v>
      </c>
      <c r="F161" s="88" t="s">
        <v>44</v>
      </c>
      <c r="G161" s="71" t="s">
        <v>1101</v>
      </c>
      <c r="H161" s="62" t="s">
        <v>1102</v>
      </c>
      <c r="I161" s="63">
        <v>5415823235</v>
      </c>
      <c r="J161" s="93" t="s">
        <v>226</v>
      </c>
      <c r="K161" s="52" t="s">
        <v>73</v>
      </c>
      <c r="L161" s="77" t="s">
        <v>1368</v>
      </c>
      <c r="M161" s="73">
        <v>838.3347275415798</v>
      </c>
      <c r="N161" s="64" t="s">
        <v>1368</v>
      </c>
      <c r="O161" s="97">
        <v>32.8448</v>
      </c>
      <c r="P161" s="52" t="s">
        <v>48</v>
      </c>
      <c r="Q161" s="65"/>
      <c r="R161" s="64"/>
      <c r="S161" s="81" t="s">
        <v>73</v>
      </c>
      <c r="T161" s="101">
        <v>69731.08898147324</v>
      </c>
      <c r="U161" s="67"/>
      <c r="V161" s="67"/>
      <c r="W161" s="85"/>
      <c r="X161" s="48">
        <f t="shared" si="40"/>
        <v>0</v>
      </c>
      <c r="Y161" s="49">
        <f t="shared" si="41"/>
        <v>0</v>
      </c>
      <c r="Z161" s="49">
        <f t="shared" si="42"/>
        <v>0</v>
      </c>
      <c r="AA161" s="49">
        <f t="shared" si="43"/>
        <v>0</v>
      </c>
      <c r="AB161" s="50" t="str">
        <f t="shared" si="44"/>
        <v>-</v>
      </c>
      <c r="AC161" s="48">
        <f t="shared" si="45"/>
        <v>0</v>
      </c>
      <c r="AD161" s="49">
        <f t="shared" si="46"/>
        <v>1</v>
      </c>
      <c r="AE161" s="49">
        <f t="shared" si="47"/>
        <v>0</v>
      </c>
      <c r="AF161" s="50" t="str">
        <f t="shared" si="48"/>
        <v>-</v>
      </c>
      <c r="AG161" s="48">
        <f t="shared" si="49"/>
        <v>0</v>
      </c>
      <c r="AH161" s="68" t="s">
        <v>49</v>
      </c>
      <c r="AI161" s="69" t="s">
        <v>50</v>
      </c>
    </row>
    <row r="162" spans="1:35" ht="12.75" customHeight="1">
      <c r="A162" s="86" t="s">
        <v>1103</v>
      </c>
      <c r="B162" s="88" t="s">
        <v>1104</v>
      </c>
      <c r="C162" s="48" t="s">
        <v>1105</v>
      </c>
      <c r="D162" s="49" t="s">
        <v>1106</v>
      </c>
      <c r="E162" s="49" t="s">
        <v>930</v>
      </c>
      <c r="F162" s="88" t="s">
        <v>44</v>
      </c>
      <c r="G162" s="71" t="s">
        <v>1107</v>
      </c>
      <c r="H162" s="62" t="s">
        <v>1108</v>
      </c>
      <c r="I162" s="63">
        <v>5033993000</v>
      </c>
      <c r="J162" s="93" t="s">
        <v>459</v>
      </c>
      <c r="K162" s="52" t="s">
        <v>73</v>
      </c>
      <c r="L162" s="77" t="s">
        <v>1368</v>
      </c>
      <c r="M162" s="73">
        <v>37141.37124918745</v>
      </c>
      <c r="N162" s="64" t="s">
        <v>1368</v>
      </c>
      <c r="O162" s="97">
        <v>21.0479</v>
      </c>
      <c r="P162" s="52" t="s">
        <v>48</v>
      </c>
      <c r="Q162" s="65"/>
      <c r="R162" s="64"/>
      <c r="S162" s="81" t="s">
        <v>73</v>
      </c>
      <c r="T162" s="101">
        <v>1334100.3016821472</v>
      </c>
      <c r="U162" s="67"/>
      <c r="V162" s="67"/>
      <c r="W162" s="85"/>
      <c r="X162" s="48">
        <f t="shared" si="40"/>
        <v>0</v>
      </c>
      <c r="Y162" s="49">
        <f t="shared" si="41"/>
        <v>0</v>
      </c>
      <c r="Z162" s="49">
        <f t="shared" si="42"/>
        <v>0</v>
      </c>
      <c r="AA162" s="49">
        <f t="shared" si="43"/>
        <v>0</v>
      </c>
      <c r="AB162" s="50" t="str">
        <f t="shared" si="44"/>
        <v>-</v>
      </c>
      <c r="AC162" s="48">
        <f t="shared" si="45"/>
        <v>0</v>
      </c>
      <c r="AD162" s="49">
        <f t="shared" si="46"/>
        <v>1</v>
      </c>
      <c r="AE162" s="49">
        <f t="shared" si="47"/>
        <v>0</v>
      </c>
      <c r="AF162" s="50" t="str">
        <f t="shared" si="48"/>
        <v>-</v>
      </c>
      <c r="AG162" s="48">
        <f t="shared" si="49"/>
        <v>0</v>
      </c>
      <c r="AH162" s="68" t="s">
        <v>49</v>
      </c>
      <c r="AI162" s="69" t="s">
        <v>50</v>
      </c>
    </row>
    <row r="163" spans="1:35" ht="12.75" customHeight="1">
      <c r="A163" s="86" t="s">
        <v>1109</v>
      </c>
      <c r="B163" s="88" t="s">
        <v>1110</v>
      </c>
      <c r="C163" s="48" t="s">
        <v>1111</v>
      </c>
      <c r="D163" s="49" t="s">
        <v>1112</v>
      </c>
      <c r="E163" s="49" t="s">
        <v>1113</v>
      </c>
      <c r="F163" s="88" t="s">
        <v>44</v>
      </c>
      <c r="G163" s="71" t="s">
        <v>1114</v>
      </c>
      <c r="H163" s="62" t="s">
        <v>1115</v>
      </c>
      <c r="I163" s="63">
        <v>5038972321</v>
      </c>
      <c r="J163" s="93" t="s">
        <v>65</v>
      </c>
      <c r="K163" s="52" t="s">
        <v>48</v>
      </c>
      <c r="L163" s="77" t="s">
        <v>1368</v>
      </c>
      <c r="M163" s="73">
        <v>482.15490455466966</v>
      </c>
      <c r="N163" s="64" t="s">
        <v>1368</v>
      </c>
      <c r="O163" s="97">
        <v>15.1734</v>
      </c>
      <c r="P163" s="52" t="s">
        <v>73</v>
      </c>
      <c r="Q163" s="65"/>
      <c r="R163" s="64"/>
      <c r="S163" s="81" t="s">
        <v>48</v>
      </c>
      <c r="T163" s="101">
        <v>35301.526987529236</v>
      </c>
      <c r="U163" s="67"/>
      <c r="V163" s="67"/>
      <c r="W163" s="85"/>
      <c r="X163" s="48">
        <f t="shared" si="40"/>
        <v>1</v>
      </c>
      <c r="Y163" s="49">
        <f t="shared" si="41"/>
        <v>1</v>
      </c>
      <c r="Z163" s="49">
        <f t="shared" si="42"/>
        <v>0</v>
      </c>
      <c r="AA163" s="49">
        <f t="shared" si="43"/>
        <v>0</v>
      </c>
      <c r="AB163" s="50" t="str">
        <f t="shared" si="44"/>
        <v>SRSA</v>
      </c>
      <c r="AC163" s="48">
        <f t="shared" si="45"/>
        <v>1</v>
      </c>
      <c r="AD163" s="49">
        <f t="shared" si="46"/>
        <v>0</v>
      </c>
      <c r="AE163" s="49">
        <f t="shared" si="47"/>
        <v>0</v>
      </c>
      <c r="AF163" s="50" t="str">
        <f t="shared" si="48"/>
        <v>-</v>
      </c>
      <c r="AG163" s="48">
        <f t="shared" si="49"/>
        <v>0</v>
      </c>
      <c r="AH163" s="68" t="s">
        <v>49</v>
      </c>
      <c r="AI163" s="69" t="s">
        <v>50</v>
      </c>
    </row>
    <row r="164" spans="1:35" ht="12.75" customHeight="1">
      <c r="A164" s="86" t="s">
        <v>1116</v>
      </c>
      <c r="B164" s="88" t="s">
        <v>1117</v>
      </c>
      <c r="C164" s="48" t="s">
        <v>1118</v>
      </c>
      <c r="D164" s="49" t="s">
        <v>1119</v>
      </c>
      <c r="E164" s="49" t="s">
        <v>1120</v>
      </c>
      <c r="F164" s="88" t="s">
        <v>44</v>
      </c>
      <c r="G164" s="71" t="s">
        <v>1121</v>
      </c>
      <c r="H164" s="62" t="s">
        <v>1122</v>
      </c>
      <c r="I164" s="63">
        <v>9712008000</v>
      </c>
      <c r="J164" s="93" t="s">
        <v>218</v>
      </c>
      <c r="K164" s="52" t="s">
        <v>73</v>
      </c>
      <c r="L164" s="77" t="s">
        <v>1368</v>
      </c>
      <c r="M164" s="73">
        <v>2191.2605842189528</v>
      </c>
      <c r="N164" s="64" t="s">
        <v>1368</v>
      </c>
      <c r="O164" s="97">
        <v>12.7807</v>
      </c>
      <c r="P164" s="52" t="s">
        <v>73</v>
      </c>
      <c r="Q164" s="65"/>
      <c r="R164" s="64"/>
      <c r="S164" s="81" t="s">
        <v>73</v>
      </c>
      <c r="T164" s="101">
        <v>58296.16002040077</v>
      </c>
      <c r="U164" s="67"/>
      <c r="V164" s="67"/>
      <c r="W164" s="85"/>
      <c r="X164" s="48">
        <f t="shared" si="40"/>
        <v>0</v>
      </c>
      <c r="Y164" s="49">
        <f t="shared" si="41"/>
        <v>0</v>
      </c>
      <c r="Z164" s="49">
        <f t="shared" si="42"/>
        <v>0</v>
      </c>
      <c r="AA164" s="49">
        <f t="shared" si="43"/>
        <v>0</v>
      </c>
      <c r="AB164" s="50" t="str">
        <f t="shared" si="44"/>
        <v>-</v>
      </c>
      <c r="AC164" s="48">
        <f t="shared" si="45"/>
        <v>0</v>
      </c>
      <c r="AD164" s="49">
        <f t="shared" si="46"/>
        <v>0</v>
      </c>
      <c r="AE164" s="49">
        <f t="shared" si="47"/>
        <v>0</v>
      </c>
      <c r="AF164" s="50" t="str">
        <f t="shared" si="48"/>
        <v>-</v>
      </c>
      <c r="AG164" s="48">
        <f t="shared" si="49"/>
        <v>0</v>
      </c>
      <c r="AH164" s="68" t="s">
        <v>49</v>
      </c>
      <c r="AI164" s="69" t="s">
        <v>50</v>
      </c>
    </row>
    <row r="165" spans="1:35" ht="12.75" customHeight="1">
      <c r="A165" s="86" t="s">
        <v>1123</v>
      </c>
      <c r="B165" s="88" t="s">
        <v>1124</v>
      </c>
      <c r="C165" s="48" t="s">
        <v>1125</v>
      </c>
      <c r="D165" s="49" t="s">
        <v>1126</v>
      </c>
      <c r="E165" s="49" t="s">
        <v>1127</v>
      </c>
      <c r="F165" s="88" t="s">
        <v>44</v>
      </c>
      <c r="G165" s="71" t="s">
        <v>1128</v>
      </c>
      <c r="H165" s="62" t="s">
        <v>1129</v>
      </c>
      <c r="I165" s="63">
        <v>5033943261</v>
      </c>
      <c r="J165" s="93" t="s">
        <v>65</v>
      </c>
      <c r="K165" s="52" t="s">
        <v>48</v>
      </c>
      <c r="L165" s="77" t="s">
        <v>1368</v>
      </c>
      <c r="M165" s="73">
        <v>4170.459366025859</v>
      </c>
      <c r="N165" s="64" t="s">
        <v>1368</v>
      </c>
      <c r="O165" s="97">
        <v>15.4472</v>
      </c>
      <c r="P165" s="52" t="s">
        <v>73</v>
      </c>
      <c r="Q165" s="65"/>
      <c r="R165" s="64"/>
      <c r="S165" s="81" t="s">
        <v>48</v>
      </c>
      <c r="T165" s="101">
        <v>28321.952226499103</v>
      </c>
      <c r="U165" s="67"/>
      <c r="V165" s="67"/>
      <c r="W165" s="85"/>
      <c r="X165" s="48">
        <f aca="true" t="shared" si="50" ref="X165:X201">IF(OR(K165="YES",TRIM(L165)="YES"),1,0)</f>
        <v>1</v>
      </c>
      <c r="Y165" s="49">
        <f aca="true" t="shared" si="51" ref="Y165:Y201">IF(OR(AND(ISNUMBER(M165),AND(M165&gt;0,M165&lt;600)),AND(ISNUMBER(M165),AND(M165&gt;0,N165="YES"))),1,0)</f>
        <v>0</v>
      </c>
      <c r="Z165" s="49">
        <f aca="true" t="shared" si="52" ref="Z165:Z201">IF(AND(OR(K165="YES",TRIM(L165)="YES"),(X165=0)),"Trouble",0)</f>
        <v>0</v>
      </c>
      <c r="AA165" s="49">
        <f aca="true" t="shared" si="53" ref="AA165:AA201">IF(AND(OR(AND(ISNUMBER(M165),AND(M165&gt;0,M165&lt;600)),AND(ISNUMBER(M165),AND(M165&gt;0,N165="YES"))),(Y165=0)),"Trouble",0)</f>
        <v>0</v>
      </c>
      <c r="AB165" s="50" t="str">
        <f aca="true" t="shared" si="54" ref="AB165:AB201">IF(AND(X165=1,Y165=1),"SRSA","-")</f>
        <v>-</v>
      </c>
      <c r="AC165" s="48">
        <f aca="true" t="shared" si="55" ref="AC165:AC201">IF(S165="YES",1,0)</f>
        <v>1</v>
      </c>
      <c r="AD165" s="49">
        <f aca="true" t="shared" si="56" ref="AD165:AD201">IF(OR(AND(ISNUMBER(Q165),Q165&gt;=20),(AND(ISNUMBER(Q165)=FALSE,AND(ISNUMBER(O165),O165&gt;=20)))),1,0)</f>
        <v>0</v>
      </c>
      <c r="AE165" s="49">
        <f aca="true" t="shared" si="57" ref="AE165:AE196">IF(AND(AC165=1,AD165=1),"Initial",0)</f>
        <v>0</v>
      </c>
      <c r="AF165" s="50" t="str">
        <f aca="true" t="shared" si="58" ref="AF165:AF196">IF(AND(AND(AE165="Initial",AG165=0),AND(ISNUMBER(M165),M165&gt;0)),"RLIS","-")</f>
        <v>-</v>
      </c>
      <c r="AG165" s="48">
        <f aca="true" t="shared" si="59" ref="AG165:AG201">IF(AND(AB165="SRSA",AE165="Initial"),"SRSA",0)</f>
        <v>0</v>
      </c>
      <c r="AH165" s="68" t="s">
        <v>49</v>
      </c>
      <c r="AI165" s="69" t="s">
        <v>50</v>
      </c>
    </row>
    <row r="166" spans="1:35" ht="12.75" customHeight="1">
      <c r="A166" s="86" t="s">
        <v>1130</v>
      </c>
      <c r="B166" s="88" t="s">
        <v>1131</v>
      </c>
      <c r="C166" s="48" t="s">
        <v>1132</v>
      </c>
      <c r="D166" s="49" t="s">
        <v>1133</v>
      </c>
      <c r="E166" s="49" t="s">
        <v>650</v>
      </c>
      <c r="F166" s="88" t="s">
        <v>44</v>
      </c>
      <c r="G166" s="71" t="s">
        <v>651</v>
      </c>
      <c r="H166" s="62" t="s">
        <v>1134</v>
      </c>
      <c r="I166" s="63">
        <v>5037385591</v>
      </c>
      <c r="J166" s="93" t="s">
        <v>117</v>
      </c>
      <c r="K166" s="52" t="s">
        <v>73</v>
      </c>
      <c r="L166" s="77" t="s">
        <v>1368</v>
      </c>
      <c r="M166" s="73">
        <v>1431.2996069703872</v>
      </c>
      <c r="N166" s="64" t="s">
        <v>1368</v>
      </c>
      <c r="O166" s="97">
        <v>22.6982</v>
      </c>
      <c r="P166" s="52" t="s">
        <v>48</v>
      </c>
      <c r="Q166" s="65"/>
      <c r="R166" s="64"/>
      <c r="S166" s="81" t="s">
        <v>48</v>
      </c>
      <c r="T166" s="101">
        <v>69248.36146854892</v>
      </c>
      <c r="U166" s="67"/>
      <c r="V166" s="67"/>
      <c r="W166" s="85"/>
      <c r="X166" s="48">
        <f t="shared" si="50"/>
        <v>0</v>
      </c>
      <c r="Y166" s="49">
        <f t="shared" si="51"/>
        <v>0</v>
      </c>
      <c r="Z166" s="49">
        <f t="shared" si="52"/>
        <v>0</v>
      </c>
      <c r="AA166" s="49">
        <f t="shared" si="53"/>
        <v>0</v>
      </c>
      <c r="AB166" s="50" t="str">
        <f t="shared" si="54"/>
        <v>-</v>
      </c>
      <c r="AC166" s="48">
        <f t="shared" si="55"/>
        <v>1</v>
      </c>
      <c r="AD166" s="49">
        <f t="shared" si="56"/>
        <v>1</v>
      </c>
      <c r="AE166" s="49" t="str">
        <f t="shared" si="57"/>
        <v>Initial</v>
      </c>
      <c r="AF166" s="50" t="str">
        <f t="shared" si="58"/>
        <v>RLIS</v>
      </c>
      <c r="AG166" s="48">
        <f t="shared" si="59"/>
        <v>0</v>
      </c>
      <c r="AH166" s="68" t="s">
        <v>49</v>
      </c>
      <c r="AI166" s="69" t="s">
        <v>50</v>
      </c>
    </row>
    <row r="167" spans="1:35" ht="12.75" customHeight="1">
      <c r="A167" s="86" t="s">
        <v>1135</v>
      </c>
      <c r="B167" s="88" t="s">
        <v>1136</v>
      </c>
      <c r="C167" s="48" t="s">
        <v>1137</v>
      </c>
      <c r="D167" s="49" t="s">
        <v>1138</v>
      </c>
      <c r="E167" s="49" t="s">
        <v>1139</v>
      </c>
      <c r="F167" s="88" t="s">
        <v>44</v>
      </c>
      <c r="G167" s="71" t="s">
        <v>1140</v>
      </c>
      <c r="H167" s="62" t="s">
        <v>1141</v>
      </c>
      <c r="I167" s="63">
        <v>9712616960</v>
      </c>
      <c r="J167" s="93" t="s">
        <v>366</v>
      </c>
      <c r="K167" s="52" t="s">
        <v>73</v>
      </c>
      <c r="L167" s="77" t="s">
        <v>1368</v>
      </c>
      <c r="M167" s="73">
        <v>987.8227026473744</v>
      </c>
      <c r="N167" s="64" t="s">
        <v>1368</v>
      </c>
      <c r="O167" s="97">
        <v>22.0386</v>
      </c>
      <c r="P167" s="52" t="s">
        <v>48</v>
      </c>
      <c r="Q167" s="65"/>
      <c r="R167" s="64"/>
      <c r="S167" s="81" t="s">
        <v>73</v>
      </c>
      <c r="T167" s="101">
        <v>51041.00784287587</v>
      </c>
      <c r="U167" s="67"/>
      <c r="V167" s="67"/>
      <c r="W167" s="85"/>
      <c r="X167" s="48">
        <f t="shared" si="50"/>
        <v>0</v>
      </c>
      <c r="Y167" s="49">
        <f t="shared" si="51"/>
        <v>0</v>
      </c>
      <c r="Z167" s="49">
        <f t="shared" si="52"/>
        <v>0</v>
      </c>
      <c r="AA167" s="49">
        <f t="shared" si="53"/>
        <v>0</v>
      </c>
      <c r="AB167" s="50" t="str">
        <f t="shared" si="54"/>
        <v>-</v>
      </c>
      <c r="AC167" s="48">
        <f t="shared" si="55"/>
        <v>0</v>
      </c>
      <c r="AD167" s="49">
        <f t="shared" si="56"/>
        <v>1</v>
      </c>
      <c r="AE167" s="49">
        <f t="shared" si="57"/>
        <v>0</v>
      </c>
      <c r="AF167" s="50" t="str">
        <f t="shared" si="58"/>
        <v>-</v>
      </c>
      <c r="AG167" s="48">
        <f t="shared" si="59"/>
        <v>0</v>
      </c>
      <c r="AH167" s="68" t="s">
        <v>49</v>
      </c>
      <c r="AI167" s="69" t="s">
        <v>50</v>
      </c>
    </row>
    <row r="168" spans="1:35" ht="12.75" customHeight="1">
      <c r="A168" s="86" t="s">
        <v>1142</v>
      </c>
      <c r="B168" s="88" t="s">
        <v>1143</v>
      </c>
      <c r="C168" s="48" t="s">
        <v>1144</v>
      </c>
      <c r="D168" s="49" t="s">
        <v>316</v>
      </c>
      <c r="E168" s="49" t="s">
        <v>1145</v>
      </c>
      <c r="F168" s="88" t="s">
        <v>44</v>
      </c>
      <c r="G168" s="71" t="s">
        <v>1146</v>
      </c>
      <c r="H168" s="62" t="s">
        <v>319</v>
      </c>
      <c r="I168" s="63">
        <v>5415653500</v>
      </c>
      <c r="J168" s="93" t="s">
        <v>47</v>
      </c>
      <c r="K168" s="52" t="s">
        <v>48</v>
      </c>
      <c r="L168" s="77" t="s">
        <v>1368</v>
      </c>
      <c r="M168" s="73">
        <v>233.63950418235288</v>
      </c>
      <c r="N168" s="64" t="s">
        <v>1369</v>
      </c>
      <c r="O168" s="97">
        <v>19.5122</v>
      </c>
      <c r="P168" s="52" t="s">
        <v>73</v>
      </c>
      <c r="Q168" s="65"/>
      <c r="R168" s="64"/>
      <c r="S168" s="81" t="s">
        <v>48</v>
      </c>
      <c r="T168" s="101">
        <v>13054.065194597655</v>
      </c>
      <c r="U168" s="67"/>
      <c r="V168" s="67"/>
      <c r="W168" s="85"/>
      <c r="X168" s="48">
        <f t="shared" si="50"/>
        <v>1</v>
      </c>
      <c r="Y168" s="49">
        <f t="shared" si="51"/>
        <v>1</v>
      </c>
      <c r="Z168" s="49">
        <f t="shared" si="52"/>
        <v>0</v>
      </c>
      <c r="AA168" s="49">
        <f t="shared" si="53"/>
        <v>0</v>
      </c>
      <c r="AB168" s="50" t="str">
        <f t="shared" si="54"/>
        <v>SRSA</v>
      </c>
      <c r="AC168" s="48">
        <f t="shared" si="55"/>
        <v>1</v>
      </c>
      <c r="AD168" s="49">
        <f t="shared" si="56"/>
        <v>0</v>
      </c>
      <c r="AE168" s="49">
        <f t="shared" si="57"/>
        <v>0</v>
      </c>
      <c r="AF168" s="50" t="str">
        <f t="shared" si="58"/>
        <v>-</v>
      </c>
      <c r="AG168" s="48">
        <f t="shared" si="59"/>
        <v>0</v>
      </c>
      <c r="AH168" s="68" t="s">
        <v>49</v>
      </c>
      <c r="AI168" s="69" t="s">
        <v>50</v>
      </c>
    </row>
    <row r="169" spans="1:35" ht="12.75" customHeight="1">
      <c r="A169" s="86" t="s">
        <v>1147</v>
      </c>
      <c r="B169" s="88" t="s">
        <v>1148</v>
      </c>
      <c r="C169" s="48" t="s">
        <v>1149</v>
      </c>
      <c r="D169" s="49" t="s">
        <v>1150</v>
      </c>
      <c r="E169" s="49" t="s">
        <v>1151</v>
      </c>
      <c r="F169" s="88" t="s">
        <v>44</v>
      </c>
      <c r="G169" s="71" t="s">
        <v>1152</v>
      </c>
      <c r="H169" s="62" t="s">
        <v>1153</v>
      </c>
      <c r="I169" s="63">
        <v>5038255000</v>
      </c>
      <c r="J169" s="93" t="s">
        <v>366</v>
      </c>
      <c r="K169" s="52" t="s">
        <v>73</v>
      </c>
      <c r="L169" s="77" t="s">
        <v>1368</v>
      </c>
      <c r="M169" s="73">
        <v>4918.823422506152</v>
      </c>
      <c r="N169" s="64" t="s">
        <v>1368</v>
      </c>
      <c r="O169" s="97">
        <v>8.1642</v>
      </c>
      <c r="P169" s="52" t="s">
        <v>73</v>
      </c>
      <c r="Q169" s="65"/>
      <c r="R169" s="64"/>
      <c r="S169" s="81" t="s">
        <v>73</v>
      </c>
      <c r="T169" s="101">
        <v>58803.52178547161</v>
      </c>
      <c r="U169" s="67"/>
      <c r="V169" s="67"/>
      <c r="W169" s="85"/>
      <c r="X169" s="48">
        <f t="shared" si="50"/>
        <v>0</v>
      </c>
      <c r="Y169" s="49">
        <f t="shared" si="51"/>
        <v>0</v>
      </c>
      <c r="Z169" s="49">
        <f t="shared" si="52"/>
        <v>0</v>
      </c>
      <c r="AA169" s="49">
        <f t="shared" si="53"/>
        <v>0</v>
      </c>
      <c r="AB169" s="50" t="str">
        <f t="shared" si="54"/>
        <v>-</v>
      </c>
      <c r="AC169" s="48">
        <f t="shared" si="55"/>
        <v>0</v>
      </c>
      <c r="AD169" s="49">
        <f t="shared" si="56"/>
        <v>0</v>
      </c>
      <c r="AE169" s="49">
        <f t="shared" si="57"/>
        <v>0</v>
      </c>
      <c r="AF169" s="50" t="str">
        <f t="shared" si="58"/>
        <v>-</v>
      </c>
      <c r="AG169" s="48">
        <f t="shared" si="59"/>
        <v>0</v>
      </c>
      <c r="AH169" s="68" t="s">
        <v>49</v>
      </c>
      <c r="AI169" s="69" t="s">
        <v>50</v>
      </c>
    </row>
    <row r="170" spans="1:35" ht="12.75" customHeight="1">
      <c r="A170" s="86" t="s">
        <v>1154</v>
      </c>
      <c r="B170" s="88" t="s">
        <v>1155</v>
      </c>
      <c r="C170" s="48" t="s">
        <v>1156</v>
      </c>
      <c r="D170" s="49" t="s">
        <v>1157</v>
      </c>
      <c r="E170" s="49" t="s">
        <v>1158</v>
      </c>
      <c r="F170" s="88" t="s">
        <v>44</v>
      </c>
      <c r="G170" s="71" t="s">
        <v>1159</v>
      </c>
      <c r="H170" s="62" t="s">
        <v>1160</v>
      </c>
      <c r="I170" s="63">
        <v>5038735303</v>
      </c>
      <c r="J170" s="93" t="s">
        <v>226</v>
      </c>
      <c r="K170" s="52" t="s">
        <v>73</v>
      </c>
      <c r="L170" s="77" t="s">
        <v>1368</v>
      </c>
      <c r="M170" s="73">
        <v>3521.5856669410396</v>
      </c>
      <c r="N170" s="64" t="s">
        <v>1368</v>
      </c>
      <c r="O170" s="97" t="s">
        <v>263</v>
      </c>
      <c r="P170" s="52" t="s">
        <v>73</v>
      </c>
      <c r="Q170" s="65"/>
      <c r="R170" s="64"/>
      <c r="S170" s="81" t="s">
        <v>73</v>
      </c>
      <c r="T170" s="101">
        <v>145857.09645383875</v>
      </c>
      <c r="U170" s="67"/>
      <c r="V170" s="67"/>
      <c r="W170" s="85"/>
      <c r="X170" s="48">
        <f t="shared" si="50"/>
        <v>0</v>
      </c>
      <c r="Y170" s="49">
        <f t="shared" si="51"/>
        <v>0</v>
      </c>
      <c r="Z170" s="49">
        <f t="shared" si="52"/>
        <v>0</v>
      </c>
      <c r="AA170" s="49">
        <f t="shared" si="53"/>
        <v>0</v>
      </c>
      <c r="AB170" s="50" t="str">
        <f t="shared" si="54"/>
        <v>-</v>
      </c>
      <c r="AC170" s="48">
        <f t="shared" si="55"/>
        <v>0</v>
      </c>
      <c r="AD170" s="49">
        <f t="shared" si="56"/>
        <v>0</v>
      </c>
      <c r="AE170" s="49">
        <f t="shared" si="57"/>
        <v>0</v>
      </c>
      <c r="AF170" s="50" t="str">
        <f t="shared" si="58"/>
        <v>-</v>
      </c>
      <c r="AG170" s="48">
        <f t="shared" si="59"/>
        <v>0</v>
      </c>
      <c r="AH170" s="68" t="s">
        <v>49</v>
      </c>
      <c r="AI170" s="69" t="s">
        <v>50</v>
      </c>
    </row>
    <row r="171" spans="1:35" ht="12.75" customHeight="1">
      <c r="A171" s="86" t="s">
        <v>1161</v>
      </c>
      <c r="B171" s="88" t="s">
        <v>1162</v>
      </c>
      <c r="C171" s="48" t="s">
        <v>1163</v>
      </c>
      <c r="D171" s="49" t="s">
        <v>1164</v>
      </c>
      <c r="E171" s="49" t="s">
        <v>1165</v>
      </c>
      <c r="F171" s="88" t="s">
        <v>44</v>
      </c>
      <c r="G171" s="71" t="s">
        <v>1166</v>
      </c>
      <c r="H171" s="62" t="s">
        <v>1167</v>
      </c>
      <c r="I171" s="63">
        <v>5415498521</v>
      </c>
      <c r="J171" s="93" t="s">
        <v>65</v>
      </c>
      <c r="K171" s="52" t="s">
        <v>48</v>
      </c>
      <c r="L171" s="77" t="s">
        <v>1368</v>
      </c>
      <c r="M171" s="73">
        <v>1022.5277103135902</v>
      </c>
      <c r="N171" s="64" t="s">
        <v>1368</v>
      </c>
      <c r="O171" s="97">
        <v>11.8382</v>
      </c>
      <c r="P171" s="52" t="s">
        <v>73</v>
      </c>
      <c r="Q171" s="65"/>
      <c r="R171" s="64"/>
      <c r="S171" s="81" t="s">
        <v>48</v>
      </c>
      <c r="T171" s="101">
        <v>39347.833694146655</v>
      </c>
      <c r="U171" s="67"/>
      <c r="V171" s="67"/>
      <c r="W171" s="85"/>
      <c r="X171" s="48">
        <f t="shared" si="50"/>
        <v>1</v>
      </c>
      <c r="Y171" s="49">
        <f t="shared" si="51"/>
        <v>0</v>
      </c>
      <c r="Z171" s="49">
        <f t="shared" si="52"/>
        <v>0</v>
      </c>
      <c r="AA171" s="49">
        <f t="shared" si="53"/>
        <v>0</v>
      </c>
      <c r="AB171" s="50" t="str">
        <f t="shared" si="54"/>
        <v>-</v>
      </c>
      <c r="AC171" s="48">
        <f t="shared" si="55"/>
        <v>1</v>
      </c>
      <c r="AD171" s="49">
        <f t="shared" si="56"/>
        <v>0</v>
      </c>
      <c r="AE171" s="49">
        <f t="shared" si="57"/>
        <v>0</v>
      </c>
      <c r="AF171" s="50" t="str">
        <f t="shared" si="58"/>
        <v>-</v>
      </c>
      <c r="AG171" s="48">
        <f t="shared" si="59"/>
        <v>0</v>
      </c>
      <c r="AH171" s="68" t="s">
        <v>49</v>
      </c>
      <c r="AI171" s="69" t="s">
        <v>50</v>
      </c>
    </row>
    <row r="172" spans="1:35" ht="12.75" customHeight="1">
      <c r="A172" s="86" t="s">
        <v>1168</v>
      </c>
      <c r="B172" s="88" t="s">
        <v>1169</v>
      </c>
      <c r="C172" s="48" t="s">
        <v>1170</v>
      </c>
      <c r="D172" s="49" t="s">
        <v>1171</v>
      </c>
      <c r="E172" s="49" t="s">
        <v>1172</v>
      </c>
      <c r="F172" s="88" t="s">
        <v>44</v>
      </c>
      <c r="G172" s="71" t="s">
        <v>1173</v>
      </c>
      <c r="H172" s="62" t="s">
        <v>1174</v>
      </c>
      <c r="I172" s="63">
        <v>5419972651</v>
      </c>
      <c r="J172" s="93" t="s">
        <v>103</v>
      </c>
      <c r="K172" s="52" t="s">
        <v>73</v>
      </c>
      <c r="L172" s="77" t="s">
        <v>1368</v>
      </c>
      <c r="M172" s="73">
        <v>1268.1865429899922</v>
      </c>
      <c r="N172" s="64" t="s">
        <v>1368</v>
      </c>
      <c r="O172" s="97">
        <v>30.3114</v>
      </c>
      <c r="P172" s="52" t="s">
        <v>48</v>
      </c>
      <c r="Q172" s="65"/>
      <c r="R172" s="64"/>
      <c r="S172" s="81" t="s">
        <v>73</v>
      </c>
      <c r="T172" s="101">
        <v>107899.15453355815</v>
      </c>
      <c r="U172" s="67"/>
      <c r="V172" s="67"/>
      <c r="W172" s="85"/>
      <c r="X172" s="48">
        <f t="shared" si="50"/>
        <v>0</v>
      </c>
      <c r="Y172" s="49">
        <f t="shared" si="51"/>
        <v>0</v>
      </c>
      <c r="Z172" s="49">
        <f t="shared" si="52"/>
        <v>0</v>
      </c>
      <c r="AA172" s="49">
        <f t="shared" si="53"/>
        <v>0</v>
      </c>
      <c r="AB172" s="50" t="str">
        <f t="shared" si="54"/>
        <v>-</v>
      </c>
      <c r="AC172" s="48">
        <f t="shared" si="55"/>
        <v>0</v>
      </c>
      <c r="AD172" s="49">
        <f t="shared" si="56"/>
        <v>1</v>
      </c>
      <c r="AE172" s="49">
        <f t="shared" si="57"/>
        <v>0</v>
      </c>
      <c r="AF172" s="50" t="str">
        <f t="shared" si="58"/>
        <v>-</v>
      </c>
      <c r="AG172" s="48">
        <f t="shared" si="59"/>
        <v>0</v>
      </c>
      <c r="AH172" s="68" t="s">
        <v>49</v>
      </c>
      <c r="AI172" s="69" t="s">
        <v>50</v>
      </c>
    </row>
    <row r="173" spans="1:35" ht="12.75" customHeight="1">
      <c r="A173" s="86" t="s">
        <v>1175</v>
      </c>
      <c r="B173" s="88" t="s">
        <v>1176</v>
      </c>
      <c r="C173" s="48" t="s">
        <v>1177</v>
      </c>
      <c r="D173" s="49" t="s">
        <v>1178</v>
      </c>
      <c r="E173" s="49" t="s">
        <v>1179</v>
      </c>
      <c r="F173" s="88" t="s">
        <v>44</v>
      </c>
      <c r="G173" s="71" t="s">
        <v>1180</v>
      </c>
      <c r="H173" s="62" t="s">
        <v>1181</v>
      </c>
      <c r="I173" s="63">
        <v>5414952233</v>
      </c>
      <c r="J173" s="93" t="s">
        <v>47</v>
      </c>
      <c r="K173" s="52" t="s">
        <v>48</v>
      </c>
      <c r="L173" s="77" t="s">
        <v>1368</v>
      </c>
      <c r="M173" s="73">
        <v>11.206293706293708</v>
      </c>
      <c r="N173" s="64" t="s">
        <v>1369</v>
      </c>
      <c r="O173" s="97">
        <v>18.75</v>
      </c>
      <c r="P173" s="52" t="s">
        <v>73</v>
      </c>
      <c r="Q173" s="65"/>
      <c r="R173" s="64"/>
      <c r="S173" s="81" t="s">
        <v>48</v>
      </c>
      <c r="T173" s="101">
        <v>1569.4051270703087</v>
      </c>
      <c r="U173" s="67"/>
      <c r="V173" s="67"/>
      <c r="W173" s="85"/>
      <c r="X173" s="48">
        <f t="shared" si="50"/>
        <v>1</v>
      </c>
      <c r="Y173" s="49">
        <f t="shared" si="51"/>
        <v>1</v>
      </c>
      <c r="Z173" s="49">
        <f t="shared" si="52"/>
        <v>0</v>
      </c>
      <c r="AA173" s="49">
        <f t="shared" si="53"/>
        <v>0</v>
      </c>
      <c r="AB173" s="50" t="str">
        <f t="shared" si="54"/>
        <v>SRSA</v>
      </c>
      <c r="AC173" s="48">
        <f t="shared" si="55"/>
        <v>1</v>
      </c>
      <c r="AD173" s="49">
        <f t="shared" si="56"/>
        <v>0</v>
      </c>
      <c r="AE173" s="49">
        <f t="shared" si="57"/>
        <v>0</v>
      </c>
      <c r="AF173" s="50" t="str">
        <f t="shared" si="58"/>
        <v>-</v>
      </c>
      <c r="AG173" s="48">
        <f t="shared" si="59"/>
        <v>0</v>
      </c>
      <c r="AH173" s="68" t="s">
        <v>49</v>
      </c>
      <c r="AI173" s="69" t="s">
        <v>50</v>
      </c>
    </row>
    <row r="174" spans="1:35" ht="12.75" customHeight="1">
      <c r="A174" s="86" t="s">
        <v>1182</v>
      </c>
      <c r="B174" s="88" t="s">
        <v>1183</v>
      </c>
      <c r="C174" s="48" t="s">
        <v>1184</v>
      </c>
      <c r="D174" s="49" t="s">
        <v>1185</v>
      </c>
      <c r="E174" s="49" t="s">
        <v>1186</v>
      </c>
      <c r="F174" s="88" t="s">
        <v>44</v>
      </c>
      <c r="G174" s="71" t="s">
        <v>1187</v>
      </c>
      <c r="H174" s="62" t="s">
        <v>1188</v>
      </c>
      <c r="I174" s="63">
        <v>5419423381</v>
      </c>
      <c r="J174" s="93" t="s">
        <v>226</v>
      </c>
      <c r="K174" s="52" t="s">
        <v>73</v>
      </c>
      <c r="L174" s="77" t="s">
        <v>1368</v>
      </c>
      <c r="M174" s="73">
        <v>2598.6998472395394</v>
      </c>
      <c r="N174" s="64" t="s">
        <v>1368</v>
      </c>
      <c r="O174" s="97">
        <v>18.3992</v>
      </c>
      <c r="P174" s="52" t="s">
        <v>73</v>
      </c>
      <c r="Q174" s="65"/>
      <c r="R174" s="64"/>
      <c r="S174" s="81" t="s">
        <v>73</v>
      </c>
      <c r="T174" s="101">
        <v>136719.86318466772</v>
      </c>
      <c r="U174" s="67"/>
      <c r="V174" s="67"/>
      <c r="W174" s="85"/>
      <c r="X174" s="48">
        <f t="shared" si="50"/>
        <v>0</v>
      </c>
      <c r="Y174" s="49">
        <f t="shared" si="51"/>
        <v>0</v>
      </c>
      <c r="Z174" s="49">
        <f t="shared" si="52"/>
        <v>0</v>
      </c>
      <c r="AA174" s="49">
        <f t="shared" si="53"/>
        <v>0</v>
      </c>
      <c r="AB174" s="50" t="str">
        <f t="shared" si="54"/>
        <v>-</v>
      </c>
      <c r="AC174" s="48">
        <f t="shared" si="55"/>
        <v>0</v>
      </c>
      <c r="AD174" s="49">
        <f t="shared" si="56"/>
        <v>0</v>
      </c>
      <c r="AE174" s="49">
        <f t="shared" si="57"/>
        <v>0</v>
      </c>
      <c r="AF174" s="50" t="str">
        <f t="shared" si="58"/>
        <v>-</v>
      </c>
      <c r="AG174" s="48">
        <f t="shared" si="59"/>
        <v>0</v>
      </c>
      <c r="AH174" s="68" t="s">
        <v>49</v>
      </c>
      <c r="AI174" s="69" t="s">
        <v>50</v>
      </c>
    </row>
    <row r="175" spans="1:35" ht="12.75" customHeight="1">
      <c r="A175" s="86" t="s">
        <v>1189</v>
      </c>
      <c r="B175" s="88" t="s">
        <v>1190</v>
      </c>
      <c r="C175" s="48" t="s">
        <v>1191</v>
      </c>
      <c r="D175" s="49" t="s">
        <v>1192</v>
      </c>
      <c r="E175" s="49" t="s">
        <v>1193</v>
      </c>
      <c r="F175" s="88" t="s">
        <v>44</v>
      </c>
      <c r="G175" s="71" t="s">
        <v>1194</v>
      </c>
      <c r="H175" s="62" t="s">
        <v>1195</v>
      </c>
      <c r="I175" s="63">
        <v>5418633115</v>
      </c>
      <c r="J175" s="93" t="s">
        <v>117</v>
      </c>
      <c r="K175" s="52" t="s">
        <v>73</v>
      </c>
      <c r="L175" s="77" t="s">
        <v>1368</v>
      </c>
      <c r="M175" s="73">
        <v>1348.8144180318466</v>
      </c>
      <c r="N175" s="64" t="s">
        <v>1368</v>
      </c>
      <c r="O175" s="97">
        <v>29.9411</v>
      </c>
      <c r="P175" s="52" t="s">
        <v>48</v>
      </c>
      <c r="Q175" s="65"/>
      <c r="R175" s="64"/>
      <c r="S175" s="81" t="s">
        <v>48</v>
      </c>
      <c r="T175" s="101">
        <v>114546.37880887503</v>
      </c>
      <c r="U175" s="67"/>
      <c r="V175" s="67"/>
      <c r="W175" s="85"/>
      <c r="X175" s="48">
        <f t="shared" si="50"/>
        <v>0</v>
      </c>
      <c r="Y175" s="49">
        <f t="shared" si="51"/>
        <v>0</v>
      </c>
      <c r="Z175" s="49">
        <f t="shared" si="52"/>
        <v>0</v>
      </c>
      <c r="AA175" s="49">
        <f t="shared" si="53"/>
        <v>0</v>
      </c>
      <c r="AB175" s="50" t="str">
        <f t="shared" si="54"/>
        <v>-</v>
      </c>
      <c r="AC175" s="48">
        <f t="shared" si="55"/>
        <v>1</v>
      </c>
      <c r="AD175" s="49">
        <f t="shared" si="56"/>
        <v>1</v>
      </c>
      <c r="AE175" s="49" t="str">
        <f t="shared" si="57"/>
        <v>Initial</v>
      </c>
      <c r="AF175" s="50" t="str">
        <f t="shared" si="58"/>
        <v>RLIS</v>
      </c>
      <c r="AG175" s="48">
        <f t="shared" si="59"/>
        <v>0</v>
      </c>
      <c r="AH175" s="68" t="s">
        <v>49</v>
      </c>
      <c r="AI175" s="69" t="s">
        <v>50</v>
      </c>
    </row>
    <row r="176" spans="1:35" ht="12.75" customHeight="1">
      <c r="A176" s="86" t="s">
        <v>1196</v>
      </c>
      <c r="B176" s="88" t="s">
        <v>1197</v>
      </c>
      <c r="C176" s="48" t="s">
        <v>1198</v>
      </c>
      <c r="D176" s="49" t="s">
        <v>1199</v>
      </c>
      <c r="E176" s="49" t="s">
        <v>1200</v>
      </c>
      <c r="F176" s="88" t="s">
        <v>44</v>
      </c>
      <c r="G176" s="71" t="s">
        <v>1201</v>
      </c>
      <c r="H176" s="62" t="s">
        <v>1202</v>
      </c>
      <c r="I176" s="63">
        <v>5413952645</v>
      </c>
      <c r="J176" s="93" t="s">
        <v>47</v>
      </c>
      <c r="K176" s="52" t="s">
        <v>48</v>
      </c>
      <c r="L176" s="77" t="s">
        <v>1368</v>
      </c>
      <c r="M176" s="73">
        <v>199.8544157811742</v>
      </c>
      <c r="N176" s="64" t="s">
        <v>1368</v>
      </c>
      <c r="O176" s="97">
        <v>16.4</v>
      </c>
      <c r="P176" s="52" t="s">
        <v>73</v>
      </c>
      <c r="Q176" s="65"/>
      <c r="R176" s="64"/>
      <c r="S176" s="81" t="s">
        <v>48</v>
      </c>
      <c r="T176" s="101">
        <v>12951.521503960425</v>
      </c>
      <c r="U176" s="67"/>
      <c r="V176" s="67"/>
      <c r="W176" s="85"/>
      <c r="X176" s="48">
        <f t="shared" si="50"/>
        <v>1</v>
      </c>
      <c r="Y176" s="49">
        <f t="shared" si="51"/>
        <v>1</v>
      </c>
      <c r="Z176" s="49">
        <f t="shared" si="52"/>
        <v>0</v>
      </c>
      <c r="AA176" s="49">
        <f t="shared" si="53"/>
        <v>0</v>
      </c>
      <c r="AB176" s="50" t="str">
        <f t="shared" si="54"/>
        <v>SRSA</v>
      </c>
      <c r="AC176" s="48">
        <f t="shared" si="55"/>
        <v>1</v>
      </c>
      <c r="AD176" s="49">
        <f t="shared" si="56"/>
        <v>0</v>
      </c>
      <c r="AE176" s="49">
        <f t="shared" si="57"/>
        <v>0</v>
      </c>
      <c r="AF176" s="50" t="str">
        <f t="shared" si="58"/>
        <v>-</v>
      </c>
      <c r="AG176" s="48">
        <f t="shared" si="59"/>
        <v>0</v>
      </c>
      <c r="AH176" s="68" t="s">
        <v>49</v>
      </c>
      <c r="AI176" s="69" t="s">
        <v>50</v>
      </c>
    </row>
    <row r="177" spans="1:35" ht="12.75" customHeight="1">
      <c r="A177" s="86" t="s">
        <v>1203</v>
      </c>
      <c r="B177" s="88" t="s">
        <v>1204</v>
      </c>
      <c r="C177" s="48" t="s">
        <v>1205</v>
      </c>
      <c r="D177" s="49" t="s">
        <v>1206</v>
      </c>
      <c r="E177" s="49" t="s">
        <v>1207</v>
      </c>
      <c r="F177" s="88" t="s">
        <v>44</v>
      </c>
      <c r="G177" s="71" t="s">
        <v>1208</v>
      </c>
      <c r="H177" s="62" t="s">
        <v>1209</v>
      </c>
      <c r="I177" s="63">
        <v>5414682226</v>
      </c>
      <c r="J177" s="93" t="s">
        <v>47</v>
      </c>
      <c r="K177" s="52" t="s">
        <v>48</v>
      </c>
      <c r="L177" s="77" t="s">
        <v>1368</v>
      </c>
      <c r="M177" s="73">
        <v>44.246621621621614</v>
      </c>
      <c r="N177" s="64" t="s">
        <v>1369</v>
      </c>
      <c r="O177" s="97">
        <v>43.75</v>
      </c>
      <c r="P177" s="52" t="s">
        <v>48</v>
      </c>
      <c r="Q177" s="65"/>
      <c r="R177" s="64"/>
      <c r="S177" s="81" t="s">
        <v>48</v>
      </c>
      <c r="T177" s="101">
        <v>3338.5485237911057</v>
      </c>
      <c r="U177" s="67"/>
      <c r="V177" s="67"/>
      <c r="W177" s="85"/>
      <c r="X177" s="48">
        <f t="shared" si="50"/>
        <v>1</v>
      </c>
      <c r="Y177" s="49">
        <f t="shared" si="51"/>
        <v>1</v>
      </c>
      <c r="Z177" s="49">
        <f t="shared" si="52"/>
        <v>0</v>
      </c>
      <c r="AA177" s="49">
        <f t="shared" si="53"/>
        <v>0</v>
      </c>
      <c r="AB177" s="50" t="str">
        <f t="shared" si="54"/>
        <v>SRSA</v>
      </c>
      <c r="AC177" s="48">
        <f t="shared" si="55"/>
        <v>1</v>
      </c>
      <c r="AD177" s="49">
        <f t="shared" si="56"/>
        <v>1</v>
      </c>
      <c r="AE177" s="49" t="str">
        <f t="shared" si="57"/>
        <v>Initial</v>
      </c>
      <c r="AF177" s="50" t="str">
        <f t="shared" si="58"/>
        <v>-</v>
      </c>
      <c r="AG177" s="48" t="str">
        <f t="shared" si="59"/>
        <v>SRSA</v>
      </c>
      <c r="AH177" s="68" t="s">
        <v>49</v>
      </c>
      <c r="AI177" s="69" t="s">
        <v>50</v>
      </c>
    </row>
    <row r="178" spans="1:35" ht="12.75" customHeight="1">
      <c r="A178" s="86" t="s">
        <v>1210</v>
      </c>
      <c r="B178" s="88" t="s">
        <v>1211</v>
      </c>
      <c r="C178" s="48" t="s">
        <v>1212</v>
      </c>
      <c r="D178" s="49" t="s">
        <v>1213</v>
      </c>
      <c r="E178" s="49" t="s">
        <v>1214</v>
      </c>
      <c r="F178" s="88" t="s">
        <v>44</v>
      </c>
      <c r="G178" s="71" t="s">
        <v>1215</v>
      </c>
      <c r="H178" s="62" t="s">
        <v>1216</v>
      </c>
      <c r="I178" s="63">
        <v>5417473331</v>
      </c>
      <c r="J178" s="93" t="s">
        <v>226</v>
      </c>
      <c r="K178" s="52" t="s">
        <v>73</v>
      </c>
      <c r="L178" s="77" t="s">
        <v>1368</v>
      </c>
      <c r="M178" s="73">
        <v>9912.358745451733</v>
      </c>
      <c r="N178" s="64" t="s">
        <v>1368</v>
      </c>
      <c r="O178" s="97">
        <v>18.4395</v>
      </c>
      <c r="P178" s="52" t="s">
        <v>73</v>
      </c>
      <c r="Q178" s="65"/>
      <c r="R178" s="64"/>
      <c r="S178" s="81" t="s">
        <v>73</v>
      </c>
      <c r="T178" s="101">
        <v>519283.0410316739</v>
      </c>
      <c r="U178" s="67"/>
      <c r="V178" s="67"/>
      <c r="W178" s="85"/>
      <c r="X178" s="48">
        <f t="shared" si="50"/>
        <v>0</v>
      </c>
      <c r="Y178" s="49">
        <f t="shared" si="51"/>
        <v>0</v>
      </c>
      <c r="Z178" s="49">
        <f t="shared" si="52"/>
        <v>0</v>
      </c>
      <c r="AA178" s="49">
        <f t="shared" si="53"/>
        <v>0</v>
      </c>
      <c r="AB178" s="50" t="str">
        <f t="shared" si="54"/>
        <v>-</v>
      </c>
      <c r="AC178" s="48">
        <f t="shared" si="55"/>
        <v>0</v>
      </c>
      <c r="AD178" s="49">
        <f t="shared" si="56"/>
        <v>0</v>
      </c>
      <c r="AE178" s="49">
        <f t="shared" si="57"/>
        <v>0</v>
      </c>
      <c r="AF178" s="50" t="str">
        <f t="shared" si="58"/>
        <v>-</v>
      </c>
      <c r="AG178" s="48">
        <f t="shared" si="59"/>
        <v>0</v>
      </c>
      <c r="AH178" s="68" t="s">
        <v>49</v>
      </c>
      <c r="AI178" s="69" t="s">
        <v>50</v>
      </c>
    </row>
    <row r="179" spans="1:35" ht="12.75" customHeight="1">
      <c r="A179" s="86" t="s">
        <v>1217</v>
      </c>
      <c r="B179" s="88" t="s">
        <v>1218</v>
      </c>
      <c r="C179" s="48" t="s">
        <v>1219</v>
      </c>
      <c r="D179" s="49" t="s">
        <v>1220</v>
      </c>
      <c r="E179" s="49" t="s">
        <v>1221</v>
      </c>
      <c r="F179" s="88" t="s">
        <v>44</v>
      </c>
      <c r="G179" s="71" t="s">
        <v>1222</v>
      </c>
      <c r="H179" s="62" t="s">
        <v>1223</v>
      </c>
      <c r="I179" s="63">
        <v>5033973085</v>
      </c>
      <c r="J179" s="93" t="s">
        <v>218</v>
      </c>
      <c r="K179" s="52" t="s">
        <v>73</v>
      </c>
      <c r="L179" s="77" t="s">
        <v>1368</v>
      </c>
      <c r="M179" s="73">
        <v>2919.5542610516873</v>
      </c>
      <c r="N179" s="64" t="s">
        <v>1368</v>
      </c>
      <c r="O179" s="97">
        <v>14.6688</v>
      </c>
      <c r="P179" s="52" t="s">
        <v>73</v>
      </c>
      <c r="Q179" s="65"/>
      <c r="R179" s="64"/>
      <c r="S179" s="81" t="s">
        <v>73</v>
      </c>
      <c r="T179" s="101">
        <v>98613.71742999667</v>
      </c>
      <c r="U179" s="67"/>
      <c r="V179" s="67"/>
      <c r="W179" s="85"/>
      <c r="X179" s="48">
        <f t="shared" si="50"/>
        <v>0</v>
      </c>
      <c r="Y179" s="49">
        <f t="shared" si="51"/>
        <v>0</v>
      </c>
      <c r="Z179" s="49">
        <f t="shared" si="52"/>
        <v>0</v>
      </c>
      <c r="AA179" s="49">
        <f t="shared" si="53"/>
        <v>0</v>
      </c>
      <c r="AB179" s="50" t="str">
        <f t="shared" si="54"/>
        <v>-</v>
      </c>
      <c r="AC179" s="48">
        <f t="shared" si="55"/>
        <v>0</v>
      </c>
      <c r="AD179" s="49">
        <f t="shared" si="56"/>
        <v>0</v>
      </c>
      <c r="AE179" s="49">
        <f t="shared" si="57"/>
        <v>0</v>
      </c>
      <c r="AF179" s="50" t="str">
        <f t="shared" si="58"/>
        <v>-</v>
      </c>
      <c r="AG179" s="48">
        <f t="shared" si="59"/>
        <v>0</v>
      </c>
      <c r="AH179" s="68" t="s">
        <v>49</v>
      </c>
      <c r="AI179" s="69" t="s">
        <v>50</v>
      </c>
    </row>
    <row r="180" spans="1:35" ht="12.75" customHeight="1">
      <c r="A180" s="86" t="s">
        <v>1224</v>
      </c>
      <c r="B180" s="88" t="s">
        <v>1225</v>
      </c>
      <c r="C180" s="48" t="s">
        <v>1226</v>
      </c>
      <c r="D180" s="49" t="s">
        <v>1227</v>
      </c>
      <c r="E180" s="49" t="s">
        <v>1228</v>
      </c>
      <c r="F180" s="88" t="s">
        <v>44</v>
      </c>
      <c r="G180" s="71" t="s">
        <v>1229</v>
      </c>
      <c r="H180" s="62" t="s">
        <v>1230</v>
      </c>
      <c r="I180" s="63">
        <v>5036332541</v>
      </c>
      <c r="J180" s="93" t="s">
        <v>65</v>
      </c>
      <c r="K180" s="52" t="s">
        <v>48</v>
      </c>
      <c r="L180" s="77" t="s">
        <v>1368</v>
      </c>
      <c r="M180" s="73">
        <v>243.89175067439058</v>
      </c>
      <c r="N180" s="64" t="s">
        <v>1368</v>
      </c>
      <c r="O180" s="97">
        <v>11.3924</v>
      </c>
      <c r="P180" s="52" t="s">
        <v>73</v>
      </c>
      <c r="Q180" s="65"/>
      <c r="R180" s="64"/>
      <c r="S180" s="81" t="s">
        <v>48</v>
      </c>
      <c r="T180" s="101">
        <v>9778.705627391266</v>
      </c>
      <c r="U180" s="67"/>
      <c r="V180" s="67"/>
      <c r="W180" s="85"/>
      <c r="X180" s="48">
        <f t="shared" si="50"/>
        <v>1</v>
      </c>
      <c r="Y180" s="49">
        <f t="shared" si="51"/>
        <v>1</v>
      </c>
      <c r="Z180" s="49">
        <f t="shared" si="52"/>
        <v>0</v>
      </c>
      <c r="AA180" s="49">
        <f t="shared" si="53"/>
        <v>0</v>
      </c>
      <c r="AB180" s="50" t="str">
        <f t="shared" si="54"/>
        <v>SRSA</v>
      </c>
      <c r="AC180" s="48">
        <f t="shared" si="55"/>
        <v>1</v>
      </c>
      <c r="AD180" s="49">
        <f t="shared" si="56"/>
        <v>0</v>
      </c>
      <c r="AE180" s="49">
        <f t="shared" si="57"/>
        <v>0</v>
      </c>
      <c r="AF180" s="50" t="str">
        <f t="shared" si="58"/>
        <v>-</v>
      </c>
      <c r="AG180" s="48">
        <f t="shared" si="59"/>
        <v>0</v>
      </c>
      <c r="AH180" s="68" t="s">
        <v>49</v>
      </c>
      <c r="AI180" s="69" t="s">
        <v>50</v>
      </c>
    </row>
    <row r="181" spans="1:35" ht="12.75" customHeight="1">
      <c r="A181" s="86" t="s">
        <v>1231</v>
      </c>
      <c r="B181" s="88" t="s">
        <v>1232</v>
      </c>
      <c r="C181" s="48" t="s">
        <v>1233</v>
      </c>
      <c r="D181" s="49" t="s">
        <v>1234</v>
      </c>
      <c r="E181" s="49" t="s">
        <v>1235</v>
      </c>
      <c r="F181" s="88" t="s">
        <v>44</v>
      </c>
      <c r="G181" s="71" t="s">
        <v>1236</v>
      </c>
      <c r="H181" s="62" t="s">
        <v>1237</v>
      </c>
      <c r="I181" s="63">
        <v>5414498766</v>
      </c>
      <c r="J181" s="93" t="s">
        <v>47</v>
      </c>
      <c r="K181" s="52" t="s">
        <v>48</v>
      </c>
      <c r="L181" s="77" t="s">
        <v>1368</v>
      </c>
      <c r="M181" s="73">
        <v>463.0867310371807</v>
      </c>
      <c r="N181" s="64" t="s">
        <v>1368</v>
      </c>
      <c r="O181" s="97">
        <v>11.4447</v>
      </c>
      <c r="P181" s="52" t="s">
        <v>73</v>
      </c>
      <c r="Q181" s="65"/>
      <c r="R181" s="64"/>
      <c r="S181" s="81" t="s">
        <v>48</v>
      </c>
      <c r="T181" s="101">
        <v>23751.50858122408</v>
      </c>
      <c r="U181" s="67"/>
      <c r="V181" s="67"/>
      <c r="W181" s="85"/>
      <c r="X181" s="48">
        <f t="shared" si="50"/>
        <v>1</v>
      </c>
      <c r="Y181" s="49">
        <f t="shared" si="51"/>
        <v>1</v>
      </c>
      <c r="Z181" s="49">
        <f t="shared" si="52"/>
        <v>0</v>
      </c>
      <c r="AA181" s="49">
        <f t="shared" si="53"/>
        <v>0</v>
      </c>
      <c r="AB181" s="50" t="str">
        <f t="shared" si="54"/>
        <v>SRSA</v>
      </c>
      <c r="AC181" s="48">
        <f t="shared" si="55"/>
        <v>1</v>
      </c>
      <c r="AD181" s="49">
        <f t="shared" si="56"/>
        <v>0</v>
      </c>
      <c r="AE181" s="49">
        <f t="shared" si="57"/>
        <v>0</v>
      </c>
      <c r="AF181" s="50" t="str">
        <f t="shared" si="58"/>
        <v>-</v>
      </c>
      <c r="AG181" s="48">
        <f t="shared" si="59"/>
        <v>0</v>
      </c>
      <c r="AH181" s="68" t="s">
        <v>49</v>
      </c>
      <c r="AI181" s="69" t="s">
        <v>50</v>
      </c>
    </row>
    <row r="182" spans="1:35" ht="12.75" customHeight="1">
      <c r="A182" s="86" t="s">
        <v>1238</v>
      </c>
      <c r="B182" s="88" t="s">
        <v>1239</v>
      </c>
      <c r="C182" s="48" t="s">
        <v>1240</v>
      </c>
      <c r="D182" s="49" t="s">
        <v>1241</v>
      </c>
      <c r="E182" s="49" t="s">
        <v>1242</v>
      </c>
      <c r="F182" s="88" t="s">
        <v>44</v>
      </c>
      <c r="G182" s="71" t="s">
        <v>386</v>
      </c>
      <c r="H182" s="62" t="s">
        <v>1243</v>
      </c>
      <c r="I182" s="63">
        <v>5414932500</v>
      </c>
      <c r="J182" s="93" t="s">
        <v>47</v>
      </c>
      <c r="K182" s="52" t="s">
        <v>48</v>
      </c>
      <c r="L182" s="77" t="s">
        <v>1368</v>
      </c>
      <c r="M182" s="73">
        <v>14.126313790046854</v>
      </c>
      <c r="N182" s="64" t="s">
        <v>1369</v>
      </c>
      <c r="O182" s="97">
        <v>27.2727</v>
      </c>
      <c r="P182" s="52" t="s">
        <v>48</v>
      </c>
      <c r="Q182" s="65"/>
      <c r="R182" s="64"/>
      <c r="S182" s="81" t="s">
        <v>48</v>
      </c>
      <c r="T182" s="101">
        <v>451.2105594853251</v>
      </c>
      <c r="U182" s="67"/>
      <c r="V182" s="67"/>
      <c r="W182" s="85"/>
      <c r="X182" s="48">
        <f t="shared" si="50"/>
        <v>1</v>
      </c>
      <c r="Y182" s="49">
        <f t="shared" si="51"/>
        <v>1</v>
      </c>
      <c r="Z182" s="49">
        <f t="shared" si="52"/>
        <v>0</v>
      </c>
      <c r="AA182" s="49">
        <f t="shared" si="53"/>
        <v>0</v>
      </c>
      <c r="AB182" s="50" t="str">
        <f t="shared" si="54"/>
        <v>SRSA</v>
      </c>
      <c r="AC182" s="48">
        <f t="shared" si="55"/>
        <v>1</v>
      </c>
      <c r="AD182" s="49">
        <f t="shared" si="56"/>
        <v>1</v>
      </c>
      <c r="AE182" s="49" t="str">
        <f t="shared" si="57"/>
        <v>Initial</v>
      </c>
      <c r="AF182" s="50" t="str">
        <f t="shared" si="58"/>
        <v>-</v>
      </c>
      <c r="AG182" s="48" t="str">
        <f t="shared" si="59"/>
        <v>SRSA</v>
      </c>
      <c r="AH182" s="68" t="s">
        <v>49</v>
      </c>
      <c r="AI182" s="69" t="s">
        <v>50</v>
      </c>
    </row>
    <row r="183" spans="1:35" ht="12.75" customHeight="1">
      <c r="A183" s="86" t="s">
        <v>1244</v>
      </c>
      <c r="B183" s="88" t="s">
        <v>1245</v>
      </c>
      <c r="C183" s="48" t="s">
        <v>1246</v>
      </c>
      <c r="D183" s="49" t="s">
        <v>1247</v>
      </c>
      <c r="E183" s="49" t="s">
        <v>1248</v>
      </c>
      <c r="F183" s="88" t="s">
        <v>44</v>
      </c>
      <c r="G183" s="71" t="s">
        <v>1249</v>
      </c>
      <c r="H183" s="62" t="s">
        <v>1250</v>
      </c>
      <c r="I183" s="63">
        <v>5414592228</v>
      </c>
      <c r="J183" s="93" t="s">
        <v>139</v>
      </c>
      <c r="K183" s="52" t="s">
        <v>73</v>
      </c>
      <c r="L183" s="77" t="s">
        <v>1368</v>
      </c>
      <c r="M183" s="73">
        <v>1221.746525650382</v>
      </c>
      <c r="N183" s="64" t="s">
        <v>1368</v>
      </c>
      <c r="O183" s="97">
        <v>23.2575</v>
      </c>
      <c r="P183" s="52" t="s">
        <v>48</v>
      </c>
      <c r="Q183" s="65"/>
      <c r="R183" s="64"/>
      <c r="S183" s="81" t="s">
        <v>48</v>
      </c>
      <c r="T183" s="101">
        <v>73159.9339385993</v>
      </c>
      <c r="U183" s="67"/>
      <c r="V183" s="67"/>
      <c r="W183" s="85"/>
      <c r="X183" s="48">
        <f t="shared" si="50"/>
        <v>0</v>
      </c>
      <c r="Y183" s="49">
        <f t="shared" si="51"/>
        <v>0</v>
      </c>
      <c r="Z183" s="49">
        <f t="shared" si="52"/>
        <v>0</v>
      </c>
      <c r="AA183" s="49">
        <f t="shared" si="53"/>
        <v>0</v>
      </c>
      <c r="AB183" s="50" t="str">
        <f t="shared" si="54"/>
        <v>-</v>
      </c>
      <c r="AC183" s="48">
        <f t="shared" si="55"/>
        <v>1</v>
      </c>
      <c r="AD183" s="49">
        <f t="shared" si="56"/>
        <v>1</v>
      </c>
      <c r="AE183" s="49" t="str">
        <f t="shared" si="57"/>
        <v>Initial</v>
      </c>
      <c r="AF183" s="50" t="str">
        <f t="shared" si="58"/>
        <v>RLIS</v>
      </c>
      <c r="AG183" s="48">
        <f t="shared" si="59"/>
        <v>0</v>
      </c>
      <c r="AH183" s="68" t="s">
        <v>49</v>
      </c>
      <c r="AI183" s="69" t="s">
        <v>50</v>
      </c>
    </row>
    <row r="184" spans="1:35" ht="12.75" customHeight="1">
      <c r="A184" s="86" t="s">
        <v>1251</v>
      </c>
      <c r="B184" s="88" t="s">
        <v>1252</v>
      </c>
      <c r="C184" s="48" t="s">
        <v>1253</v>
      </c>
      <c r="D184" s="49" t="s">
        <v>1254</v>
      </c>
      <c r="E184" s="49" t="s">
        <v>1255</v>
      </c>
      <c r="F184" s="88" t="s">
        <v>44</v>
      </c>
      <c r="G184" s="71" t="s">
        <v>1256</v>
      </c>
      <c r="H184" s="62" t="s">
        <v>1257</v>
      </c>
      <c r="I184" s="63">
        <v>5413677126</v>
      </c>
      <c r="J184" s="93" t="s">
        <v>226</v>
      </c>
      <c r="K184" s="52" t="s">
        <v>73</v>
      </c>
      <c r="L184" s="77" t="s">
        <v>1368</v>
      </c>
      <c r="M184" s="73">
        <v>2068.049105670106</v>
      </c>
      <c r="N184" s="64" t="s">
        <v>1368</v>
      </c>
      <c r="O184" s="97">
        <v>24.8729</v>
      </c>
      <c r="P184" s="52" t="s">
        <v>48</v>
      </c>
      <c r="Q184" s="65"/>
      <c r="R184" s="64"/>
      <c r="S184" s="81" t="s">
        <v>73</v>
      </c>
      <c r="T184" s="101">
        <v>114316.95517034085</v>
      </c>
      <c r="U184" s="67"/>
      <c r="V184" s="67"/>
      <c r="W184" s="85"/>
      <c r="X184" s="48">
        <f t="shared" si="50"/>
        <v>0</v>
      </c>
      <c r="Y184" s="49">
        <f t="shared" si="51"/>
        <v>0</v>
      </c>
      <c r="Z184" s="49">
        <f t="shared" si="52"/>
        <v>0</v>
      </c>
      <c r="AA184" s="49">
        <f t="shared" si="53"/>
        <v>0</v>
      </c>
      <c r="AB184" s="50" t="str">
        <f t="shared" si="54"/>
        <v>-</v>
      </c>
      <c r="AC184" s="48">
        <f t="shared" si="55"/>
        <v>0</v>
      </c>
      <c r="AD184" s="49">
        <f t="shared" si="56"/>
        <v>1</v>
      </c>
      <c r="AE184" s="49">
        <f t="shared" si="57"/>
        <v>0</v>
      </c>
      <c r="AF184" s="50" t="str">
        <f t="shared" si="58"/>
        <v>-</v>
      </c>
      <c r="AG184" s="48">
        <f t="shared" si="59"/>
        <v>0</v>
      </c>
      <c r="AH184" s="68" t="s">
        <v>49</v>
      </c>
      <c r="AI184" s="69" t="s">
        <v>50</v>
      </c>
    </row>
    <row r="185" spans="1:35" ht="12.75" customHeight="1">
      <c r="A185" s="86" t="s">
        <v>1258</v>
      </c>
      <c r="B185" s="88" t="s">
        <v>1259</v>
      </c>
      <c r="C185" s="48" t="s">
        <v>1260</v>
      </c>
      <c r="D185" s="49" t="s">
        <v>1261</v>
      </c>
      <c r="E185" s="49" t="s">
        <v>532</v>
      </c>
      <c r="F185" s="88" t="s">
        <v>44</v>
      </c>
      <c r="G185" s="71" t="s">
        <v>1262</v>
      </c>
      <c r="H185" s="62" t="s">
        <v>1263</v>
      </c>
      <c r="I185" s="63">
        <v>5418623111</v>
      </c>
      <c r="J185" s="93" t="s">
        <v>459</v>
      </c>
      <c r="K185" s="52" t="s">
        <v>73</v>
      </c>
      <c r="L185" s="77" t="s">
        <v>1368</v>
      </c>
      <c r="M185" s="73">
        <v>4383.303612350207</v>
      </c>
      <c r="N185" s="64" t="s">
        <v>1368</v>
      </c>
      <c r="O185" s="97">
        <v>26.6221</v>
      </c>
      <c r="P185" s="52" t="s">
        <v>48</v>
      </c>
      <c r="Q185" s="65"/>
      <c r="R185" s="64"/>
      <c r="S185" s="81" t="s">
        <v>73</v>
      </c>
      <c r="T185" s="101">
        <v>401101.4329153263</v>
      </c>
      <c r="U185" s="67"/>
      <c r="V185" s="67"/>
      <c r="W185" s="85"/>
      <c r="X185" s="48">
        <f t="shared" si="50"/>
        <v>0</v>
      </c>
      <c r="Y185" s="49">
        <f t="shared" si="51"/>
        <v>0</v>
      </c>
      <c r="Z185" s="49">
        <f t="shared" si="52"/>
        <v>0</v>
      </c>
      <c r="AA185" s="49">
        <f t="shared" si="53"/>
        <v>0</v>
      </c>
      <c r="AB185" s="50" t="str">
        <f t="shared" si="54"/>
        <v>-</v>
      </c>
      <c r="AC185" s="48">
        <f t="shared" si="55"/>
        <v>0</v>
      </c>
      <c r="AD185" s="49">
        <f t="shared" si="56"/>
        <v>1</v>
      </c>
      <c r="AE185" s="49">
        <f t="shared" si="57"/>
        <v>0</v>
      </c>
      <c r="AF185" s="50" t="str">
        <f t="shared" si="58"/>
        <v>-</v>
      </c>
      <c r="AG185" s="48">
        <f t="shared" si="59"/>
        <v>0</v>
      </c>
      <c r="AH185" s="68" t="s">
        <v>49</v>
      </c>
      <c r="AI185" s="69" t="s">
        <v>50</v>
      </c>
    </row>
    <row r="186" spans="1:35" ht="12.75" customHeight="1">
      <c r="A186" s="86" t="s">
        <v>1264</v>
      </c>
      <c r="B186" s="88" t="s">
        <v>1265</v>
      </c>
      <c r="C186" s="48" t="s">
        <v>1266</v>
      </c>
      <c r="D186" s="49" t="s">
        <v>1267</v>
      </c>
      <c r="E186" s="49" t="s">
        <v>1268</v>
      </c>
      <c r="F186" s="88" t="s">
        <v>44</v>
      </c>
      <c r="G186" s="71" t="s">
        <v>1269</v>
      </c>
      <c r="H186" s="62" t="s">
        <v>1270</v>
      </c>
      <c r="I186" s="63">
        <v>5034314000</v>
      </c>
      <c r="J186" s="93" t="s">
        <v>366</v>
      </c>
      <c r="K186" s="52" t="s">
        <v>73</v>
      </c>
      <c r="L186" s="77" t="s">
        <v>1368</v>
      </c>
      <c r="M186" s="73">
        <v>11871.324093659206</v>
      </c>
      <c r="N186" s="64" t="s">
        <v>1368</v>
      </c>
      <c r="O186" s="97">
        <v>15.0367</v>
      </c>
      <c r="P186" s="52" t="s">
        <v>73</v>
      </c>
      <c r="Q186" s="65"/>
      <c r="R186" s="64"/>
      <c r="S186" s="81" t="s">
        <v>73</v>
      </c>
      <c r="T186" s="101">
        <v>223777.12074521073</v>
      </c>
      <c r="U186" s="67"/>
      <c r="V186" s="67"/>
      <c r="W186" s="85"/>
      <c r="X186" s="48">
        <f t="shared" si="50"/>
        <v>0</v>
      </c>
      <c r="Y186" s="49">
        <f t="shared" si="51"/>
        <v>0</v>
      </c>
      <c r="Z186" s="49">
        <f t="shared" si="52"/>
        <v>0</v>
      </c>
      <c r="AA186" s="49">
        <f t="shared" si="53"/>
        <v>0</v>
      </c>
      <c r="AB186" s="50" t="str">
        <f t="shared" si="54"/>
        <v>-</v>
      </c>
      <c r="AC186" s="48">
        <f t="shared" si="55"/>
        <v>0</v>
      </c>
      <c r="AD186" s="49">
        <f t="shared" si="56"/>
        <v>0</v>
      </c>
      <c r="AE186" s="49">
        <f t="shared" si="57"/>
        <v>0</v>
      </c>
      <c r="AF186" s="50" t="str">
        <f t="shared" si="58"/>
        <v>-</v>
      </c>
      <c r="AG186" s="48">
        <f t="shared" si="59"/>
        <v>0</v>
      </c>
      <c r="AH186" s="68" t="s">
        <v>49</v>
      </c>
      <c r="AI186" s="69" t="s">
        <v>50</v>
      </c>
    </row>
    <row r="187" spans="1:35" ht="12.75" customHeight="1">
      <c r="A187" s="86" t="s">
        <v>1271</v>
      </c>
      <c r="B187" s="88" t="s">
        <v>1272</v>
      </c>
      <c r="C187" s="48" t="s">
        <v>1273</v>
      </c>
      <c r="D187" s="49" t="s">
        <v>1274</v>
      </c>
      <c r="E187" s="49" t="s">
        <v>1275</v>
      </c>
      <c r="F187" s="88" t="s">
        <v>44</v>
      </c>
      <c r="G187" s="71" t="s">
        <v>1276</v>
      </c>
      <c r="H187" s="62" t="s">
        <v>1277</v>
      </c>
      <c r="I187" s="63">
        <v>5038424414</v>
      </c>
      <c r="J187" s="93" t="s">
        <v>117</v>
      </c>
      <c r="K187" s="52" t="s">
        <v>73</v>
      </c>
      <c r="L187" s="77" t="s">
        <v>1368</v>
      </c>
      <c r="M187" s="73">
        <v>1928.4892488588428</v>
      </c>
      <c r="N187" s="64" t="s">
        <v>1368</v>
      </c>
      <c r="O187" s="97">
        <v>21.9759</v>
      </c>
      <c r="P187" s="52" t="s">
        <v>48</v>
      </c>
      <c r="Q187" s="65"/>
      <c r="R187" s="64"/>
      <c r="S187" s="81" t="s">
        <v>48</v>
      </c>
      <c r="T187" s="101">
        <v>107171.81919371197</v>
      </c>
      <c r="U187" s="67"/>
      <c r="V187" s="67"/>
      <c r="W187" s="85"/>
      <c r="X187" s="48">
        <f t="shared" si="50"/>
        <v>0</v>
      </c>
      <c r="Y187" s="49">
        <f t="shared" si="51"/>
        <v>0</v>
      </c>
      <c r="Z187" s="49">
        <f t="shared" si="52"/>
        <v>0</v>
      </c>
      <c r="AA187" s="49">
        <f t="shared" si="53"/>
        <v>0</v>
      </c>
      <c r="AB187" s="50" t="str">
        <f t="shared" si="54"/>
        <v>-</v>
      </c>
      <c r="AC187" s="48">
        <f t="shared" si="55"/>
        <v>1</v>
      </c>
      <c r="AD187" s="49">
        <f t="shared" si="56"/>
        <v>1</v>
      </c>
      <c r="AE187" s="49" t="str">
        <f t="shared" si="57"/>
        <v>Initial</v>
      </c>
      <c r="AF187" s="50" t="str">
        <f t="shared" si="58"/>
        <v>RLIS</v>
      </c>
      <c r="AG187" s="48">
        <f t="shared" si="59"/>
        <v>0</v>
      </c>
      <c r="AH187" s="68" t="s">
        <v>49</v>
      </c>
      <c r="AI187" s="69" t="s">
        <v>50</v>
      </c>
    </row>
    <row r="188" spans="1:35" ht="12.75" customHeight="1">
      <c r="A188" s="86" t="s">
        <v>1278</v>
      </c>
      <c r="B188" s="88" t="s">
        <v>1279</v>
      </c>
      <c r="C188" s="48" t="s">
        <v>1280</v>
      </c>
      <c r="D188" s="49" t="s">
        <v>1281</v>
      </c>
      <c r="E188" s="49" t="s">
        <v>444</v>
      </c>
      <c r="F188" s="88" t="s">
        <v>44</v>
      </c>
      <c r="G188" s="71" t="s">
        <v>445</v>
      </c>
      <c r="H188" s="62" t="s">
        <v>1282</v>
      </c>
      <c r="I188" s="63">
        <v>5418287788</v>
      </c>
      <c r="J188" s="93" t="s">
        <v>47</v>
      </c>
      <c r="K188" s="52" t="s">
        <v>48</v>
      </c>
      <c r="L188" s="77" t="s">
        <v>1368</v>
      </c>
      <c r="M188" s="73">
        <v>3.82433532284319</v>
      </c>
      <c r="N188" s="64" t="s">
        <v>1369</v>
      </c>
      <c r="O188" s="97">
        <v>0</v>
      </c>
      <c r="P188" s="52" t="s">
        <v>73</v>
      </c>
      <c r="Q188" s="65"/>
      <c r="R188" s="64"/>
      <c r="S188" s="81" t="s">
        <v>48</v>
      </c>
      <c r="T188" s="101">
        <v>370.36041816048845</v>
      </c>
      <c r="U188" s="67"/>
      <c r="V188" s="67"/>
      <c r="W188" s="85"/>
      <c r="X188" s="48">
        <f t="shared" si="50"/>
        <v>1</v>
      </c>
      <c r="Y188" s="49">
        <f t="shared" si="51"/>
        <v>1</v>
      </c>
      <c r="Z188" s="49">
        <f t="shared" si="52"/>
        <v>0</v>
      </c>
      <c r="AA188" s="49">
        <f t="shared" si="53"/>
        <v>0</v>
      </c>
      <c r="AB188" s="50" t="str">
        <f t="shared" si="54"/>
        <v>SRSA</v>
      </c>
      <c r="AC188" s="48">
        <f t="shared" si="55"/>
        <v>1</v>
      </c>
      <c r="AD188" s="49">
        <f t="shared" si="56"/>
        <v>0</v>
      </c>
      <c r="AE188" s="49">
        <f t="shared" si="57"/>
        <v>0</v>
      </c>
      <c r="AF188" s="50" t="str">
        <f t="shared" si="58"/>
        <v>-</v>
      </c>
      <c r="AG188" s="48">
        <f t="shared" si="59"/>
        <v>0</v>
      </c>
      <c r="AH188" s="68" t="s">
        <v>49</v>
      </c>
      <c r="AI188" s="69" t="s">
        <v>50</v>
      </c>
    </row>
    <row r="189" spans="1:35" ht="12.75" customHeight="1">
      <c r="A189" s="86" t="s">
        <v>1283</v>
      </c>
      <c r="B189" s="88" t="s">
        <v>1284</v>
      </c>
      <c r="C189" s="48" t="s">
        <v>1285</v>
      </c>
      <c r="D189" s="49" t="s">
        <v>1185</v>
      </c>
      <c r="E189" s="49" t="s">
        <v>1286</v>
      </c>
      <c r="F189" s="88" t="s">
        <v>44</v>
      </c>
      <c r="G189" s="71" t="s">
        <v>1287</v>
      </c>
      <c r="H189" s="62" t="s">
        <v>1188</v>
      </c>
      <c r="I189" s="63">
        <v>5414273731</v>
      </c>
      <c r="J189" s="93" t="s">
        <v>47</v>
      </c>
      <c r="K189" s="52" t="s">
        <v>48</v>
      </c>
      <c r="L189" s="77" t="s">
        <v>1368</v>
      </c>
      <c r="M189" s="73">
        <v>40.33216783216783</v>
      </c>
      <c r="N189" s="64" t="s">
        <v>1368</v>
      </c>
      <c r="O189" s="97">
        <v>23.2558</v>
      </c>
      <c r="P189" s="52" t="s">
        <v>48</v>
      </c>
      <c r="Q189" s="65"/>
      <c r="R189" s="64"/>
      <c r="S189" s="81" t="s">
        <v>48</v>
      </c>
      <c r="T189" s="101">
        <v>2574.447906363662</v>
      </c>
      <c r="U189" s="67"/>
      <c r="V189" s="67"/>
      <c r="W189" s="85"/>
      <c r="X189" s="48">
        <f t="shared" si="50"/>
        <v>1</v>
      </c>
      <c r="Y189" s="49">
        <f t="shared" si="51"/>
        <v>1</v>
      </c>
      <c r="Z189" s="49">
        <f t="shared" si="52"/>
        <v>0</v>
      </c>
      <c r="AA189" s="49">
        <f t="shared" si="53"/>
        <v>0</v>
      </c>
      <c r="AB189" s="50" t="str">
        <f t="shared" si="54"/>
        <v>SRSA</v>
      </c>
      <c r="AC189" s="48">
        <f t="shared" si="55"/>
        <v>1</v>
      </c>
      <c r="AD189" s="49">
        <f t="shared" si="56"/>
        <v>1</v>
      </c>
      <c r="AE189" s="49" t="str">
        <f t="shared" si="57"/>
        <v>Initial</v>
      </c>
      <c r="AF189" s="50" t="str">
        <f t="shared" si="58"/>
        <v>-</v>
      </c>
      <c r="AG189" s="48" t="str">
        <f t="shared" si="59"/>
        <v>SRSA</v>
      </c>
      <c r="AH189" s="68" t="s">
        <v>49</v>
      </c>
      <c r="AI189" s="69" t="s">
        <v>50</v>
      </c>
    </row>
    <row r="190" spans="1:35" ht="12.75" customHeight="1">
      <c r="A190" s="86" t="s">
        <v>1288</v>
      </c>
      <c r="B190" s="88" t="s">
        <v>1289</v>
      </c>
      <c r="C190" s="48" t="s">
        <v>1290</v>
      </c>
      <c r="D190" s="49" t="s">
        <v>1291</v>
      </c>
      <c r="E190" s="49" t="s">
        <v>1292</v>
      </c>
      <c r="F190" s="88" t="s">
        <v>44</v>
      </c>
      <c r="G190" s="71" t="s">
        <v>1293</v>
      </c>
      <c r="H190" s="62" t="s">
        <v>1294</v>
      </c>
      <c r="I190" s="63">
        <v>5419226500</v>
      </c>
      <c r="J190" s="93" t="s">
        <v>139</v>
      </c>
      <c r="K190" s="52" t="s">
        <v>73</v>
      </c>
      <c r="L190" s="77" t="s">
        <v>1368</v>
      </c>
      <c r="M190" s="73">
        <v>1284.6572985702428</v>
      </c>
      <c r="N190" s="64" t="s">
        <v>1368</v>
      </c>
      <c r="O190" s="97">
        <v>17.7808</v>
      </c>
      <c r="P190" s="52" t="s">
        <v>73</v>
      </c>
      <c r="Q190" s="65"/>
      <c r="R190" s="64"/>
      <c r="S190" s="81" t="s">
        <v>48</v>
      </c>
      <c r="T190" s="101">
        <v>46557.08812782846</v>
      </c>
      <c r="U190" s="67"/>
      <c r="V190" s="67"/>
      <c r="W190" s="85"/>
      <c r="X190" s="48">
        <f t="shared" si="50"/>
        <v>0</v>
      </c>
      <c r="Y190" s="49">
        <f t="shared" si="51"/>
        <v>0</v>
      </c>
      <c r="Z190" s="49">
        <f t="shared" si="52"/>
        <v>0</v>
      </c>
      <c r="AA190" s="49">
        <f t="shared" si="53"/>
        <v>0</v>
      </c>
      <c r="AB190" s="50" t="str">
        <f t="shared" si="54"/>
        <v>-</v>
      </c>
      <c r="AC190" s="48">
        <f t="shared" si="55"/>
        <v>1</v>
      </c>
      <c r="AD190" s="49">
        <f t="shared" si="56"/>
        <v>0</v>
      </c>
      <c r="AE190" s="49">
        <f t="shared" si="57"/>
        <v>0</v>
      </c>
      <c r="AF190" s="50" t="str">
        <f t="shared" si="58"/>
        <v>-</v>
      </c>
      <c r="AG190" s="48">
        <f t="shared" si="59"/>
        <v>0</v>
      </c>
      <c r="AH190" s="68" t="s">
        <v>49</v>
      </c>
      <c r="AI190" s="69" t="s">
        <v>50</v>
      </c>
    </row>
    <row r="191" spans="1:35" ht="12.75" customHeight="1">
      <c r="A191" s="86" t="s">
        <v>1295</v>
      </c>
      <c r="B191" s="88" t="s">
        <v>1296</v>
      </c>
      <c r="C191" s="48" t="s">
        <v>1297</v>
      </c>
      <c r="D191" s="49" t="s">
        <v>1298</v>
      </c>
      <c r="E191" s="49" t="s">
        <v>1299</v>
      </c>
      <c r="F191" s="88" t="s">
        <v>44</v>
      </c>
      <c r="G191" s="71" t="s">
        <v>1300</v>
      </c>
      <c r="H191" s="62" t="s">
        <v>1301</v>
      </c>
      <c r="I191" s="63">
        <v>5415625166</v>
      </c>
      <c r="J191" s="93" t="s">
        <v>47</v>
      </c>
      <c r="K191" s="52" t="s">
        <v>48</v>
      </c>
      <c r="L191" s="77" t="s">
        <v>1368</v>
      </c>
      <c r="M191" s="73">
        <v>308.86986301369865</v>
      </c>
      <c r="N191" s="64" t="s">
        <v>1368</v>
      </c>
      <c r="O191" s="97">
        <v>14.1892</v>
      </c>
      <c r="P191" s="52" t="s">
        <v>73</v>
      </c>
      <c r="Q191" s="65"/>
      <c r="R191" s="64"/>
      <c r="S191" s="81" t="s">
        <v>48</v>
      </c>
      <c r="T191" s="101">
        <v>26441.769255030038</v>
      </c>
      <c r="U191" s="67"/>
      <c r="V191" s="67"/>
      <c r="W191" s="85"/>
      <c r="X191" s="48">
        <f t="shared" si="50"/>
        <v>1</v>
      </c>
      <c r="Y191" s="49">
        <f t="shared" si="51"/>
        <v>1</v>
      </c>
      <c r="Z191" s="49">
        <f t="shared" si="52"/>
        <v>0</v>
      </c>
      <c r="AA191" s="49">
        <f t="shared" si="53"/>
        <v>0</v>
      </c>
      <c r="AB191" s="50" t="str">
        <f t="shared" si="54"/>
        <v>SRSA</v>
      </c>
      <c r="AC191" s="48">
        <f t="shared" si="55"/>
        <v>1</v>
      </c>
      <c r="AD191" s="49">
        <f t="shared" si="56"/>
        <v>0</v>
      </c>
      <c r="AE191" s="49">
        <f t="shared" si="57"/>
        <v>0</v>
      </c>
      <c r="AF191" s="50" t="str">
        <f t="shared" si="58"/>
        <v>-</v>
      </c>
      <c r="AG191" s="48">
        <f t="shared" si="59"/>
        <v>0</v>
      </c>
      <c r="AH191" s="68" t="s">
        <v>49</v>
      </c>
      <c r="AI191" s="69" t="s">
        <v>50</v>
      </c>
    </row>
    <row r="192" spans="1:35" ht="12.75" customHeight="1">
      <c r="A192" s="86" t="s">
        <v>1302</v>
      </c>
      <c r="B192" s="88" t="s">
        <v>1303</v>
      </c>
      <c r="C192" s="48" t="s">
        <v>1304</v>
      </c>
      <c r="D192" s="49" t="s">
        <v>1305</v>
      </c>
      <c r="E192" s="49" t="s">
        <v>684</v>
      </c>
      <c r="F192" s="88" t="s">
        <v>44</v>
      </c>
      <c r="G192" s="71" t="s">
        <v>94</v>
      </c>
      <c r="H192" s="62" t="s">
        <v>1306</v>
      </c>
      <c r="I192" s="63">
        <v>5414730201</v>
      </c>
      <c r="J192" s="93" t="s">
        <v>47</v>
      </c>
      <c r="K192" s="52" t="s">
        <v>48</v>
      </c>
      <c r="L192" s="77" t="s">
        <v>1368</v>
      </c>
      <c r="M192" s="73">
        <v>875.9153450347188</v>
      </c>
      <c r="N192" s="64" t="s">
        <v>1368</v>
      </c>
      <c r="O192" s="97">
        <v>33.3333</v>
      </c>
      <c r="P192" s="52" t="s">
        <v>48</v>
      </c>
      <c r="Q192" s="65"/>
      <c r="R192" s="64"/>
      <c r="S192" s="81" t="s">
        <v>48</v>
      </c>
      <c r="T192" s="101">
        <v>60360.72397223397</v>
      </c>
      <c r="U192" s="67"/>
      <c r="V192" s="67"/>
      <c r="W192" s="85"/>
      <c r="X192" s="48">
        <f t="shared" si="50"/>
        <v>1</v>
      </c>
      <c r="Y192" s="49">
        <f t="shared" si="51"/>
        <v>0</v>
      </c>
      <c r="Z192" s="49">
        <f t="shared" si="52"/>
        <v>0</v>
      </c>
      <c r="AA192" s="49">
        <f t="shared" si="53"/>
        <v>0</v>
      </c>
      <c r="AB192" s="50" t="str">
        <f t="shared" si="54"/>
        <v>-</v>
      </c>
      <c r="AC192" s="48">
        <f t="shared" si="55"/>
        <v>1</v>
      </c>
      <c r="AD192" s="49">
        <f t="shared" si="56"/>
        <v>1</v>
      </c>
      <c r="AE192" s="49" t="str">
        <f t="shared" si="57"/>
        <v>Initial</v>
      </c>
      <c r="AF192" s="50" t="str">
        <f t="shared" si="58"/>
        <v>RLIS</v>
      </c>
      <c r="AG192" s="48">
        <f t="shared" si="59"/>
        <v>0</v>
      </c>
      <c r="AH192" s="68" t="s">
        <v>49</v>
      </c>
      <c r="AI192" s="69" t="s">
        <v>50</v>
      </c>
    </row>
    <row r="193" spans="1:35" ht="12.75" customHeight="1">
      <c r="A193" s="86" t="s">
        <v>1307</v>
      </c>
      <c r="B193" s="88" t="s">
        <v>1308</v>
      </c>
      <c r="C193" s="48" t="s">
        <v>1309</v>
      </c>
      <c r="D193" s="49" t="s">
        <v>1310</v>
      </c>
      <c r="E193" s="49" t="s">
        <v>1311</v>
      </c>
      <c r="F193" s="88" t="s">
        <v>44</v>
      </c>
      <c r="G193" s="71" t="s">
        <v>1312</v>
      </c>
      <c r="H193" s="62" t="s">
        <v>1313</v>
      </c>
      <c r="I193" s="63">
        <v>5034295891</v>
      </c>
      <c r="J193" s="93" t="s">
        <v>65</v>
      </c>
      <c r="K193" s="52" t="s">
        <v>48</v>
      </c>
      <c r="L193" s="77" t="s">
        <v>1368</v>
      </c>
      <c r="M193" s="73">
        <v>538.9628821376604</v>
      </c>
      <c r="N193" s="64" t="s">
        <v>1368</v>
      </c>
      <c r="O193" s="97">
        <v>17.8466</v>
      </c>
      <c r="P193" s="52" t="s">
        <v>73</v>
      </c>
      <c r="Q193" s="65"/>
      <c r="R193" s="64"/>
      <c r="S193" s="81" t="s">
        <v>48</v>
      </c>
      <c r="T193" s="101">
        <v>36465.987664154956</v>
      </c>
      <c r="U193" s="67"/>
      <c r="V193" s="67"/>
      <c r="W193" s="85"/>
      <c r="X193" s="48">
        <f t="shared" si="50"/>
        <v>1</v>
      </c>
      <c r="Y193" s="49">
        <f t="shared" si="51"/>
        <v>1</v>
      </c>
      <c r="Z193" s="49">
        <f t="shared" si="52"/>
        <v>0</v>
      </c>
      <c r="AA193" s="49">
        <f t="shared" si="53"/>
        <v>0</v>
      </c>
      <c r="AB193" s="50" t="str">
        <f t="shared" si="54"/>
        <v>SRSA</v>
      </c>
      <c r="AC193" s="48">
        <f t="shared" si="55"/>
        <v>1</v>
      </c>
      <c r="AD193" s="49">
        <f t="shared" si="56"/>
        <v>0</v>
      </c>
      <c r="AE193" s="49">
        <f t="shared" si="57"/>
        <v>0</v>
      </c>
      <c r="AF193" s="50" t="str">
        <f t="shared" si="58"/>
        <v>-</v>
      </c>
      <c r="AG193" s="48">
        <f t="shared" si="59"/>
        <v>0</v>
      </c>
      <c r="AH193" s="68" t="s">
        <v>49</v>
      </c>
      <c r="AI193" s="69" t="s">
        <v>50</v>
      </c>
    </row>
    <row r="194" spans="1:35" ht="12.75" customHeight="1">
      <c r="A194" s="86" t="s">
        <v>1314</v>
      </c>
      <c r="B194" s="88" t="s">
        <v>1315</v>
      </c>
      <c r="C194" s="48" t="s">
        <v>1316</v>
      </c>
      <c r="D194" s="49" t="s">
        <v>1317</v>
      </c>
      <c r="E194" s="49" t="s">
        <v>1318</v>
      </c>
      <c r="F194" s="88" t="s">
        <v>44</v>
      </c>
      <c r="G194" s="71" t="s">
        <v>1319</v>
      </c>
      <c r="H194" s="62" t="s">
        <v>1320</v>
      </c>
      <c r="I194" s="63">
        <v>5418862061</v>
      </c>
      <c r="J194" s="93" t="s">
        <v>47</v>
      </c>
      <c r="K194" s="52" t="s">
        <v>48</v>
      </c>
      <c r="L194" s="77" t="s">
        <v>1368</v>
      </c>
      <c r="M194" s="73">
        <v>213.9199999999999</v>
      </c>
      <c r="N194" s="64" t="s">
        <v>1369</v>
      </c>
      <c r="O194" s="97">
        <v>20.5224</v>
      </c>
      <c r="P194" s="52" t="s">
        <v>48</v>
      </c>
      <c r="Q194" s="65"/>
      <c r="R194" s="64"/>
      <c r="S194" s="81" t="s">
        <v>48</v>
      </c>
      <c r="T194" s="101">
        <v>14996.843306267036</v>
      </c>
      <c r="U194" s="67"/>
      <c r="V194" s="67"/>
      <c r="W194" s="85"/>
      <c r="X194" s="48">
        <f t="shared" si="50"/>
        <v>1</v>
      </c>
      <c r="Y194" s="49">
        <f t="shared" si="51"/>
        <v>1</v>
      </c>
      <c r="Z194" s="49">
        <f t="shared" si="52"/>
        <v>0</v>
      </c>
      <c r="AA194" s="49">
        <f t="shared" si="53"/>
        <v>0</v>
      </c>
      <c r="AB194" s="50" t="str">
        <f t="shared" si="54"/>
        <v>SRSA</v>
      </c>
      <c r="AC194" s="48">
        <f t="shared" si="55"/>
        <v>1</v>
      </c>
      <c r="AD194" s="49">
        <f t="shared" si="56"/>
        <v>1</v>
      </c>
      <c r="AE194" s="49" t="str">
        <f t="shared" si="57"/>
        <v>Initial</v>
      </c>
      <c r="AF194" s="50" t="str">
        <f t="shared" si="58"/>
        <v>-</v>
      </c>
      <c r="AG194" s="48" t="str">
        <f t="shared" si="59"/>
        <v>SRSA</v>
      </c>
      <c r="AH194" s="68" t="s">
        <v>49</v>
      </c>
      <c r="AI194" s="69" t="s">
        <v>50</v>
      </c>
    </row>
    <row r="195" spans="1:35" ht="12.75" customHeight="1">
      <c r="A195" s="86" t="s">
        <v>1321</v>
      </c>
      <c r="B195" s="88" t="s">
        <v>1322</v>
      </c>
      <c r="C195" s="48" t="s">
        <v>1323</v>
      </c>
      <c r="D195" s="49" t="s">
        <v>1324</v>
      </c>
      <c r="E195" s="49" t="s">
        <v>1325</v>
      </c>
      <c r="F195" s="88" t="s">
        <v>44</v>
      </c>
      <c r="G195" s="71" t="s">
        <v>1326</v>
      </c>
      <c r="H195" s="62" t="s">
        <v>1327</v>
      </c>
      <c r="I195" s="63">
        <v>5038612281</v>
      </c>
      <c r="J195" s="93" t="s">
        <v>139</v>
      </c>
      <c r="K195" s="52" t="s">
        <v>73</v>
      </c>
      <c r="L195" s="77" t="s">
        <v>1368</v>
      </c>
      <c r="M195" s="73">
        <v>904.8958157612668</v>
      </c>
      <c r="N195" s="64" t="s">
        <v>1368</v>
      </c>
      <c r="O195" s="97">
        <v>23.922</v>
      </c>
      <c r="P195" s="52" t="s">
        <v>48</v>
      </c>
      <c r="Q195" s="65"/>
      <c r="R195" s="64"/>
      <c r="S195" s="81" t="s">
        <v>48</v>
      </c>
      <c r="T195" s="101">
        <v>28243.235372846702</v>
      </c>
      <c r="U195" s="67"/>
      <c r="V195" s="67"/>
      <c r="W195" s="85"/>
      <c r="X195" s="48">
        <f t="shared" si="50"/>
        <v>0</v>
      </c>
      <c r="Y195" s="49">
        <f t="shared" si="51"/>
        <v>0</v>
      </c>
      <c r="Z195" s="49">
        <f t="shared" si="52"/>
        <v>0</v>
      </c>
      <c r="AA195" s="49">
        <f t="shared" si="53"/>
        <v>0</v>
      </c>
      <c r="AB195" s="50" t="str">
        <f t="shared" si="54"/>
        <v>-</v>
      </c>
      <c r="AC195" s="48">
        <f t="shared" si="55"/>
        <v>1</v>
      </c>
      <c r="AD195" s="49">
        <f t="shared" si="56"/>
        <v>1</v>
      </c>
      <c r="AE195" s="49" t="str">
        <f t="shared" si="57"/>
        <v>Initial</v>
      </c>
      <c r="AF195" s="50" t="str">
        <f t="shared" si="58"/>
        <v>RLIS</v>
      </c>
      <c r="AG195" s="48">
        <f t="shared" si="59"/>
        <v>0</v>
      </c>
      <c r="AH195" s="68" t="s">
        <v>49</v>
      </c>
      <c r="AI195" s="69" t="s">
        <v>50</v>
      </c>
    </row>
    <row r="196" spans="1:35" ht="12.75" customHeight="1">
      <c r="A196" s="86" t="s">
        <v>1328</v>
      </c>
      <c r="B196" s="88" t="s">
        <v>1329</v>
      </c>
      <c r="C196" s="48" t="s">
        <v>1330</v>
      </c>
      <c r="D196" s="49" t="s">
        <v>1331</v>
      </c>
      <c r="E196" s="49" t="s">
        <v>1332</v>
      </c>
      <c r="F196" s="88" t="s">
        <v>44</v>
      </c>
      <c r="G196" s="71" t="s">
        <v>1333</v>
      </c>
      <c r="H196" s="62" t="s">
        <v>95</v>
      </c>
      <c r="I196" s="63">
        <v>5036737000</v>
      </c>
      <c r="J196" s="93" t="s">
        <v>366</v>
      </c>
      <c r="K196" s="52" t="s">
        <v>73</v>
      </c>
      <c r="L196" s="77" t="s">
        <v>1368</v>
      </c>
      <c r="M196" s="73">
        <v>8631.751282540212</v>
      </c>
      <c r="N196" s="64" t="s">
        <v>1368</v>
      </c>
      <c r="O196" s="97">
        <v>7.2489</v>
      </c>
      <c r="P196" s="52" t="s">
        <v>73</v>
      </c>
      <c r="Q196" s="65"/>
      <c r="R196" s="64"/>
      <c r="S196" s="81" t="s">
        <v>73</v>
      </c>
      <c r="T196" s="101">
        <v>115307.85063500809</v>
      </c>
      <c r="U196" s="67"/>
      <c r="V196" s="67"/>
      <c r="W196" s="85"/>
      <c r="X196" s="48">
        <f t="shared" si="50"/>
        <v>0</v>
      </c>
      <c r="Y196" s="49">
        <f t="shared" si="51"/>
        <v>0</v>
      </c>
      <c r="Z196" s="49">
        <f t="shared" si="52"/>
        <v>0</v>
      </c>
      <c r="AA196" s="49">
        <f t="shared" si="53"/>
        <v>0</v>
      </c>
      <c r="AB196" s="50" t="str">
        <f t="shared" si="54"/>
        <v>-</v>
      </c>
      <c r="AC196" s="48">
        <f t="shared" si="55"/>
        <v>0</v>
      </c>
      <c r="AD196" s="49">
        <f t="shared" si="56"/>
        <v>0</v>
      </c>
      <c r="AE196" s="49">
        <f t="shared" si="57"/>
        <v>0</v>
      </c>
      <c r="AF196" s="50" t="str">
        <f t="shared" si="58"/>
        <v>-</v>
      </c>
      <c r="AG196" s="48">
        <f t="shared" si="59"/>
        <v>0</v>
      </c>
      <c r="AH196" s="68" t="s">
        <v>49</v>
      </c>
      <c r="AI196" s="69" t="s">
        <v>50</v>
      </c>
    </row>
    <row r="197" spans="1:35" ht="12.75" customHeight="1">
      <c r="A197" s="86" t="s">
        <v>1334</v>
      </c>
      <c r="B197" s="88" t="s">
        <v>1335</v>
      </c>
      <c r="C197" s="48" t="s">
        <v>1336</v>
      </c>
      <c r="D197" s="49" t="s">
        <v>1337</v>
      </c>
      <c r="E197" s="49" t="s">
        <v>1338</v>
      </c>
      <c r="F197" s="88" t="s">
        <v>44</v>
      </c>
      <c r="G197" s="71" t="s">
        <v>1339</v>
      </c>
      <c r="H197" s="62" t="s">
        <v>95</v>
      </c>
      <c r="I197" s="63">
        <v>5038764525</v>
      </c>
      <c r="J197" s="93" t="s">
        <v>65</v>
      </c>
      <c r="K197" s="52" t="s">
        <v>48</v>
      </c>
      <c r="L197" s="77" t="s">
        <v>1368</v>
      </c>
      <c r="M197" s="73">
        <v>765.6718343685296</v>
      </c>
      <c r="N197" s="64" t="s">
        <v>1368</v>
      </c>
      <c r="O197" s="97">
        <v>13.3333</v>
      </c>
      <c r="P197" s="52" t="s">
        <v>73</v>
      </c>
      <c r="Q197" s="65"/>
      <c r="R197" s="64"/>
      <c r="S197" s="81" t="s">
        <v>48</v>
      </c>
      <c r="T197" s="101">
        <v>50847.79097874742</v>
      </c>
      <c r="U197" s="67"/>
      <c r="V197" s="67"/>
      <c r="W197" s="85"/>
      <c r="X197" s="48">
        <f t="shared" si="50"/>
        <v>1</v>
      </c>
      <c r="Y197" s="49">
        <f t="shared" si="51"/>
        <v>0</v>
      </c>
      <c r="Z197" s="49">
        <f t="shared" si="52"/>
        <v>0</v>
      </c>
      <c r="AA197" s="49">
        <f t="shared" si="53"/>
        <v>0</v>
      </c>
      <c r="AB197" s="50" t="str">
        <f t="shared" si="54"/>
        <v>-</v>
      </c>
      <c r="AC197" s="48">
        <f t="shared" si="55"/>
        <v>1</v>
      </c>
      <c r="AD197" s="49">
        <f t="shared" si="56"/>
        <v>0</v>
      </c>
      <c r="AE197" s="49">
        <f>IF(AND(AC197=1,AD197=1),"Initial",0)</f>
        <v>0</v>
      </c>
      <c r="AF197" s="50" t="str">
        <f>IF(AND(AND(AE197="Initial",AG197=0),AND(ISNUMBER(M197),M197&gt;0)),"RLIS","-")</f>
        <v>-</v>
      </c>
      <c r="AG197" s="48">
        <f t="shared" si="59"/>
        <v>0</v>
      </c>
      <c r="AH197" s="68" t="s">
        <v>49</v>
      </c>
      <c r="AI197" s="69" t="s">
        <v>50</v>
      </c>
    </row>
    <row r="198" spans="1:35" ht="12.75" customHeight="1">
      <c r="A198" s="86" t="s">
        <v>1340</v>
      </c>
      <c r="B198" s="88" t="s">
        <v>1341</v>
      </c>
      <c r="C198" s="48" t="s">
        <v>1342</v>
      </c>
      <c r="D198" s="49" t="s">
        <v>1343</v>
      </c>
      <c r="E198" s="49" t="s">
        <v>1344</v>
      </c>
      <c r="F198" s="88" t="s">
        <v>44</v>
      </c>
      <c r="G198" s="71" t="s">
        <v>1345</v>
      </c>
      <c r="H198" s="62" t="s">
        <v>1346</v>
      </c>
      <c r="I198" s="63">
        <v>5416793000</v>
      </c>
      <c r="J198" s="93" t="s">
        <v>117</v>
      </c>
      <c r="K198" s="52" t="s">
        <v>73</v>
      </c>
      <c r="L198" s="77" t="s">
        <v>1368</v>
      </c>
      <c r="M198" s="73">
        <v>1283.83650152018</v>
      </c>
      <c r="N198" s="64" t="s">
        <v>1368</v>
      </c>
      <c r="O198" s="97">
        <v>24.3243</v>
      </c>
      <c r="P198" s="52" t="s">
        <v>48</v>
      </c>
      <c r="Q198" s="65"/>
      <c r="R198" s="64"/>
      <c r="S198" s="81" t="s">
        <v>48</v>
      </c>
      <c r="T198" s="101">
        <v>95899.13515378835</v>
      </c>
      <c r="U198" s="67"/>
      <c r="V198" s="67"/>
      <c r="W198" s="85"/>
      <c r="X198" s="48">
        <f t="shared" si="50"/>
        <v>0</v>
      </c>
      <c r="Y198" s="49">
        <f t="shared" si="51"/>
        <v>0</v>
      </c>
      <c r="Z198" s="49">
        <f t="shared" si="52"/>
        <v>0</v>
      </c>
      <c r="AA198" s="49">
        <f t="shared" si="53"/>
        <v>0</v>
      </c>
      <c r="AB198" s="50" t="str">
        <f t="shared" si="54"/>
        <v>-</v>
      </c>
      <c r="AC198" s="48">
        <f t="shared" si="55"/>
        <v>1</v>
      </c>
      <c r="AD198" s="49">
        <f t="shared" si="56"/>
        <v>1</v>
      </c>
      <c r="AE198" s="49" t="str">
        <f>IF(AND(AC198=1,AD198=1),"Initial",0)</f>
        <v>Initial</v>
      </c>
      <c r="AF198" s="50" t="str">
        <f>IF(AND(AND(AE198="Initial",AG198=0),AND(ISNUMBER(M198),M198&gt;0)),"RLIS","-")</f>
        <v>RLIS</v>
      </c>
      <c r="AG198" s="48">
        <f t="shared" si="59"/>
        <v>0</v>
      </c>
      <c r="AH198" s="68" t="s">
        <v>49</v>
      </c>
      <c r="AI198" s="69" t="s">
        <v>50</v>
      </c>
    </row>
    <row r="199" spans="1:35" ht="12.75" customHeight="1">
      <c r="A199" s="86" t="s">
        <v>1347</v>
      </c>
      <c r="B199" s="88" t="s">
        <v>1348</v>
      </c>
      <c r="C199" s="48" t="s">
        <v>1349</v>
      </c>
      <c r="D199" s="49" t="s">
        <v>1350</v>
      </c>
      <c r="E199" s="49" t="s">
        <v>1351</v>
      </c>
      <c r="F199" s="88" t="s">
        <v>44</v>
      </c>
      <c r="G199" s="71" t="s">
        <v>1352</v>
      </c>
      <c r="H199" s="62" t="s">
        <v>773</v>
      </c>
      <c r="I199" s="63">
        <v>5039819555</v>
      </c>
      <c r="J199" s="93" t="s">
        <v>103</v>
      </c>
      <c r="K199" s="52" t="s">
        <v>73</v>
      </c>
      <c r="L199" s="77" t="s">
        <v>1368</v>
      </c>
      <c r="M199" s="73">
        <v>5275.317440581796</v>
      </c>
      <c r="N199" s="64" t="s">
        <v>1368</v>
      </c>
      <c r="O199" s="97">
        <v>34.133</v>
      </c>
      <c r="P199" s="52" t="s">
        <v>48</v>
      </c>
      <c r="Q199" s="65"/>
      <c r="R199" s="64"/>
      <c r="S199" s="81" t="s">
        <v>73</v>
      </c>
      <c r="T199" s="101">
        <v>294714.0083180577</v>
      </c>
      <c r="U199" s="67"/>
      <c r="V199" s="67"/>
      <c r="W199" s="85"/>
      <c r="X199" s="48">
        <f t="shared" si="50"/>
        <v>0</v>
      </c>
      <c r="Y199" s="49">
        <f t="shared" si="51"/>
        <v>0</v>
      </c>
      <c r="Z199" s="49">
        <f t="shared" si="52"/>
        <v>0</v>
      </c>
      <c r="AA199" s="49">
        <f t="shared" si="53"/>
        <v>0</v>
      </c>
      <c r="AB199" s="50" t="str">
        <f t="shared" si="54"/>
        <v>-</v>
      </c>
      <c r="AC199" s="48">
        <f t="shared" si="55"/>
        <v>0</v>
      </c>
      <c r="AD199" s="49">
        <f t="shared" si="56"/>
        <v>1</v>
      </c>
      <c r="AE199" s="49">
        <f>IF(AND(AC199=1,AD199=1),"Initial",0)</f>
        <v>0</v>
      </c>
      <c r="AF199" s="50" t="str">
        <f>IF(AND(AND(AE199="Initial",AG199=0),AND(ISNUMBER(M199),M199&gt;0)),"RLIS","-")</f>
        <v>-</v>
      </c>
      <c r="AG199" s="48">
        <f t="shared" si="59"/>
        <v>0</v>
      </c>
      <c r="AH199" s="68" t="s">
        <v>49</v>
      </c>
      <c r="AI199" s="69" t="s">
        <v>50</v>
      </c>
    </row>
    <row r="200" spans="1:35" ht="12.75" customHeight="1">
      <c r="A200" s="86" t="s">
        <v>1353</v>
      </c>
      <c r="B200" s="88" t="s">
        <v>1354</v>
      </c>
      <c r="C200" s="48" t="s">
        <v>1355</v>
      </c>
      <c r="D200" s="49" t="s">
        <v>1356</v>
      </c>
      <c r="E200" s="49" t="s">
        <v>1357</v>
      </c>
      <c r="F200" s="88" t="s">
        <v>44</v>
      </c>
      <c r="G200" s="71" t="s">
        <v>1358</v>
      </c>
      <c r="H200" s="62" t="s">
        <v>1359</v>
      </c>
      <c r="I200" s="63">
        <v>5038526980</v>
      </c>
      <c r="J200" s="93" t="s">
        <v>366</v>
      </c>
      <c r="K200" s="52" t="s">
        <v>73</v>
      </c>
      <c r="L200" s="77" t="s">
        <v>1368</v>
      </c>
      <c r="M200" s="73">
        <v>1032.0121480957891</v>
      </c>
      <c r="N200" s="64" t="s">
        <v>1368</v>
      </c>
      <c r="O200" s="97">
        <v>9.3874</v>
      </c>
      <c r="P200" s="52" t="s">
        <v>73</v>
      </c>
      <c r="Q200" s="65"/>
      <c r="R200" s="64"/>
      <c r="S200" s="81" t="s">
        <v>73</v>
      </c>
      <c r="T200" s="101">
        <v>47741.15089687015</v>
      </c>
      <c r="U200" s="67"/>
      <c r="V200" s="67"/>
      <c r="W200" s="85"/>
      <c r="X200" s="48">
        <f t="shared" si="50"/>
        <v>0</v>
      </c>
      <c r="Y200" s="49">
        <f t="shared" si="51"/>
        <v>0</v>
      </c>
      <c r="Z200" s="49">
        <f t="shared" si="52"/>
        <v>0</v>
      </c>
      <c r="AA200" s="49">
        <f t="shared" si="53"/>
        <v>0</v>
      </c>
      <c r="AB200" s="50" t="str">
        <f t="shared" si="54"/>
        <v>-</v>
      </c>
      <c r="AC200" s="48">
        <f t="shared" si="55"/>
        <v>0</v>
      </c>
      <c r="AD200" s="49">
        <f t="shared" si="56"/>
        <v>0</v>
      </c>
      <c r="AE200" s="49">
        <f>IF(AND(AC200=1,AD200=1),"Initial",0)</f>
        <v>0</v>
      </c>
      <c r="AF200" s="50" t="str">
        <f>IF(AND(AND(AE200="Initial",AG200=0),AND(ISNUMBER(M200),M200&gt;0)),"RLIS","-")</f>
        <v>-</v>
      </c>
      <c r="AG200" s="48">
        <f t="shared" si="59"/>
        <v>0</v>
      </c>
      <c r="AH200" s="68" t="s">
        <v>49</v>
      </c>
      <c r="AI200" s="69" t="s">
        <v>50</v>
      </c>
    </row>
    <row r="201" spans="1:35" ht="12.75" customHeight="1">
      <c r="A201" s="86" t="s">
        <v>1360</v>
      </c>
      <c r="B201" s="88" t="s">
        <v>1361</v>
      </c>
      <c r="C201" s="48" t="s">
        <v>1362</v>
      </c>
      <c r="D201" s="49" t="s">
        <v>1363</v>
      </c>
      <c r="E201" s="49" t="s">
        <v>1364</v>
      </c>
      <c r="F201" s="88" t="s">
        <v>44</v>
      </c>
      <c r="G201" s="71" t="s">
        <v>1365</v>
      </c>
      <c r="H201" s="62" t="s">
        <v>1366</v>
      </c>
      <c r="I201" s="63">
        <v>5418492782</v>
      </c>
      <c r="J201" s="93" t="s">
        <v>47</v>
      </c>
      <c r="K201" s="52" t="s">
        <v>48</v>
      </c>
      <c r="L201" s="77" t="s">
        <v>1368</v>
      </c>
      <c r="M201" s="73">
        <v>272.30375324675333</v>
      </c>
      <c r="N201" s="64" t="s">
        <v>1368</v>
      </c>
      <c r="O201" s="97">
        <v>24.3316</v>
      </c>
      <c r="P201" s="52" t="s">
        <v>48</v>
      </c>
      <c r="Q201" s="65"/>
      <c r="R201" s="64"/>
      <c r="S201" s="81" t="s">
        <v>48</v>
      </c>
      <c r="T201" s="101">
        <v>15947.679811125094</v>
      </c>
      <c r="U201" s="67"/>
      <c r="V201" s="67"/>
      <c r="W201" s="85"/>
      <c r="X201" s="48">
        <f t="shared" si="50"/>
        <v>1</v>
      </c>
      <c r="Y201" s="49">
        <f t="shared" si="51"/>
        <v>1</v>
      </c>
      <c r="Z201" s="49">
        <f t="shared" si="52"/>
        <v>0</v>
      </c>
      <c r="AA201" s="49">
        <f t="shared" si="53"/>
        <v>0</v>
      </c>
      <c r="AB201" s="50" t="str">
        <f t="shared" si="54"/>
        <v>SRSA</v>
      </c>
      <c r="AC201" s="48">
        <f t="shared" si="55"/>
        <v>1</v>
      </c>
      <c r="AD201" s="49">
        <f t="shared" si="56"/>
        <v>1</v>
      </c>
      <c r="AE201" s="49" t="str">
        <f>IF(AND(AC201=1,AD201=1),"Initial",0)</f>
        <v>Initial</v>
      </c>
      <c r="AF201" s="50" t="str">
        <f>IF(AND(AND(AE201="Initial",AG201=0),AND(ISNUMBER(M201),M201&gt;0)),"RLIS","-")</f>
        <v>-</v>
      </c>
      <c r="AG201" s="48" t="str">
        <f t="shared" si="59"/>
        <v>SRSA</v>
      </c>
      <c r="AH201" s="68" t="s">
        <v>49</v>
      </c>
      <c r="AI201" s="69" t="s">
        <v>50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40" r:id="rId1"/>
  <headerFooter>
    <oddHeader>&amp;R&amp;"Arial,Bold"Blue Columns:&amp;"Arial,Regular" Relate to SRSA eligibility
&amp;"Arial,Bold"Orange Columns:&amp;"Arial,Regular" Relate to RLIS eligibility</oddHeader>
    <oddFooter>&amp;L&amp;"Arial,Bold"&amp;12Fiscal Year 2016&amp;C&amp;P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Oregon School Districts (Excel) </dc:title>
  <dc:subject/>
  <dc:creator>Hitchcock, Robert</dc:creator>
  <cp:keywords/>
  <dc:description/>
  <cp:lastModifiedBy>Hitchcock, Robert</cp:lastModifiedBy>
  <dcterms:created xsi:type="dcterms:W3CDTF">2016-03-11T15:10:38Z</dcterms:created>
  <dcterms:modified xsi:type="dcterms:W3CDTF">2016-05-17T18:46:48Z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