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730" windowHeight="10995" activeTab="0"/>
  </bookViews>
  <sheets>
    <sheet name="SRSA" sheetId="1" r:id="rId1"/>
    <sheet name="RLIS" sheetId="2" r:id="rId2"/>
    <sheet name="ALL" sheetId="3" r:id="rId3"/>
  </sheets>
  <externalReferences>
    <externalReference r:id="rId6"/>
    <externalReference r:id="rId7"/>
  </externalReferences>
  <definedNames>
    <definedName name="_xlnm.Print_Area" localSheetId="2">'ALL'!$A$1:$AH$146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U.S. Department of Education</author>
  </authors>
  <commentList>
    <comment ref="C1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7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30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33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<sst xmlns="http://schemas.openxmlformats.org/spreadsheetml/2006/main" count="2701" uniqueCount="953">
  <si>
    <t>FISCAL YEAR 2015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</si>
  <si>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</si>
  <si>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</si>
  <si>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</si>
  <si>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</si>
  <si>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</si>
  <si>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</si>
  <si>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</si>
  <si>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</si>
  <si>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</si>
  <si>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</si>
  <si>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</si>
  <si>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</si>
  <si>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</si>
  <si>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</si>
  <si>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</si>
  <si>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</si>
  <si>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</si>
  <si>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</si>
  <si>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</si>
  <si>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2014 Title II, Part A allocation amount</t>
  </si>
  <si>
    <t>FY 2014 Title II, Part D formula allocation amount - PLEASE LEAVE BLANK</t>
  </si>
  <si>
    <t>FY 2014 Title IV, Part A allocation amount - PLEASE LEAVE BLANK</t>
  </si>
  <si>
    <t>FY 2014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</si>
  <si>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</si>
  <si>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</si>
  <si>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</si>
  <si>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</si>
  <si>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</si>
  <si>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</si>
  <si>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</si>
  <si>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</si>
  <si>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</si>
  <si>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</si>
  <si>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</si>
  <si>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</si>
  <si>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</si>
  <si>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</si>
  <si>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4900017</t>
  </si>
  <si>
    <t>83</t>
  </si>
  <si>
    <t>ACADEMY FOR MATH ENGINEERING &amp; SCIENCE (AMES)</t>
  </si>
  <si>
    <t>5715 S 1300 E</t>
  </si>
  <si>
    <t>SALT LAKE CITY</t>
  </si>
  <si>
    <t>UT</t>
  </si>
  <si>
    <t>84121</t>
  </si>
  <si>
    <t/>
  </si>
  <si>
    <t>(801) 278-9460</t>
  </si>
  <si>
    <t>4</t>
  </si>
  <si>
    <t>NO</t>
  </si>
  <si>
    <t>M</t>
  </si>
  <si>
    <t>Open</t>
  </si>
  <si>
    <t>4900149</t>
  </si>
  <si>
    <t>9G</t>
  </si>
  <si>
    <t>ALIANZA ACADEMY</t>
  </si>
  <si>
    <t>420 E SOUTH TEMPLE</t>
  </si>
  <si>
    <t>84111</t>
  </si>
  <si>
    <t>(801) 363-0946</t>
  </si>
  <si>
    <t>2</t>
  </si>
  <si>
    <t>4900030</t>
  </si>
  <si>
    <t>01</t>
  </si>
  <si>
    <t>ALPINE DISTRICT</t>
  </si>
  <si>
    <t>575 N 100 E</t>
  </si>
  <si>
    <t>AMERICAN FORK</t>
  </si>
  <si>
    <t>84003</t>
  </si>
  <si>
    <t>(801) 610-8400</t>
  </si>
  <si>
    <t>2,4,8</t>
  </si>
  <si>
    <t>4900172</t>
  </si>
  <si>
    <t>1J</t>
  </si>
  <si>
    <t>AMERICAN INTERNATIONAL SCHOOL OF UTAH</t>
  </si>
  <si>
    <t>4998 S. Galleria Drive</t>
  </si>
  <si>
    <t>MURRAY</t>
  </si>
  <si>
    <t>84123</t>
  </si>
  <si>
    <t>(801) 427-8126</t>
  </si>
  <si>
    <t>Future Agency</t>
  </si>
  <si>
    <t>4900033</t>
  </si>
  <si>
    <t>8B</t>
  </si>
  <si>
    <t>AMERICAN LEADERSHIP ACADEMY</t>
  </si>
  <si>
    <t>898 W 1100 S</t>
  </si>
  <si>
    <t>SPANISH FORK</t>
  </si>
  <si>
    <t>84660</t>
  </si>
  <si>
    <t>(801) 794-2226</t>
  </si>
  <si>
    <t>4900005</t>
  </si>
  <si>
    <t>74</t>
  </si>
  <si>
    <t>AMERICAN PREPARATORY ACADEMY--LEA</t>
  </si>
  <si>
    <t>12892 S PONY EXPRESS RD</t>
  </si>
  <si>
    <t>DRAPER</t>
  </si>
  <si>
    <t>84020</t>
  </si>
  <si>
    <t>(801) 839-3613</t>
  </si>
  <si>
    <t>4900154</t>
  </si>
  <si>
    <t>4H</t>
  </si>
  <si>
    <t>ARISTOTLE ACADEMY</t>
  </si>
  <si>
    <t>704 S 600 E</t>
  </si>
  <si>
    <t>(801) 885-3972</t>
  </si>
  <si>
    <t>4900174</t>
  </si>
  <si>
    <t>2J</t>
  </si>
  <si>
    <t>ASCENT ACADEMIES OF UTAH</t>
  </si>
  <si>
    <t>290 North Flint Street</t>
  </si>
  <si>
    <t>KAYSVILLE</t>
  </si>
  <si>
    <t>84037</t>
  </si>
  <si>
    <t>(801) 685-0228</t>
  </si>
  <si>
    <t>SPRINGVILLE</t>
  </si>
  <si>
    <t>84663</t>
  </si>
  <si>
    <t>Edfacts - Future Agency</t>
  </si>
  <si>
    <t>4900146</t>
  </si>
  <si>
    <t>3G</t>
  </si>
  <si>
    <t>BEAR RIVER CHARTER SCHOOL</t>
  </si>
  <si>
    <t>75 S 400 W</t>
  </si>
  <si>
    <t>LOGAN</t>
  </si>
  <si>
    <t>84321</t>
  </si>
  <si>
    <t>(435) 753-8811</t>
  </si>
  <si>
    <t>4900060</t>
  </si>
  <si>
    <t>02</t>
  </si>
  <si>
    <t>BEAVER DISTRICT</t>
  </si>
  <si>
    <t>290 N MAIN ST</t>
  </si>
  <si>
    <t>BEAVER</t>
  </si>
  <si>
    <t>84713</t>
  </si>
  <si>
    <t>(435) 438-2291</t>
  </si>
  <si>
    <t>6,7</t>
  </si>
  <si>
    <t>YES</t>
  </si>
  <si>
    <t>4900023</t>
  </si>
  <si>
    <t>3B</t>
  </si>
  <si>
    <t>BEEHIVE SCIENCE &amp; TECHNOLOGY ACADEMY (BSTA)</t>
  </si>
  <si>
    <t>830 E 9400 S</t>
  </si>
  <si>
    <t>SANDY</t>
  </si>
  <si>
    <t>84094</t>
  </si>
  <si>
    <t>(801) 576-0070</t>
  </si>
  <si>
    <t>4900090</t>
  </si>
  <si>
    <t>03</t>
  </si>
  <si>
    <t>BOX ELDER DISTRICT</t>
  </si>
  <si>
    <t>960 S MAIN</t>
  </si>
  <si>
    <t>BRIGHAM CITY</t>
  </si>
  <si>
    <t>84302</t>
  </si>
  <si>
    <t>(435) 734-4800</t>
  </si>
  <si>
    <t>4,8</t>
  </si>
  <si>
    <t>4900120</t>
  </si>
  <si>
    <t>04</t>
  </si>
  <si>
    <t>CACHE DISTRICT</t>
  </si>
  <si>
    <t>2063 N 1200 E</t>
  </si>
  <si>
    <t>84341</t>
  </si>
  <si>
    <t>(435) 752-3925</t>
  </si>
  <si>
    <t>4900143</t>
  </si>
  <si>
    <t>5G</t>
  </si>
  <si>
    <t>CANYON GROVE ACADEMY</t>
  </si>
  <si>
    <t>588 W 3300 N</t>
  </si>
  <si>
    <t>PLEASANT GROVE</t>
  </si>
  <si>
    <t>84062</t>
  </si>
  <si>
    <t>(801) 785-9300</t>
  </si>
  <si>
    <t>4900071</t>
  </si>
  <si>
    <t>9D</t>
  </si>
  <si>
    <t>CANYON RIM ACADEMY</t>
  </si>
  <si>
    <t>3005 S 2900 E</t>
  </si>
  <si>
    <t>84109</t>
  </si>
  <si>
    <t>(801) 474-2066</t>
  </si>
  <si>
    <t>4900142</t>
  </si>
  <si>
    <t>42</t>
  </si>
  <si>
    <t>CANYONS DISTRICT</t>
  </si>
  <si>
    <t>9150 S 500 W</t>
  </si>
  <si>
    <t>84070</t>
  </si>
  <si>
    <t>(801) 826-5000</t>
  </si>
  <si>
    <t>4900150</t>
  </si>
  <si>
    <t>05</t>
  </si>
  <si>
    <t>CARBON DISTRICT</t>
  </si>
  <si>
    <t>251 W 400 N</t>
  </si>
  <si>
    <t>PRICE</t>
  </si>
  <si>
    <t>84501</t>
  </si>
  <si>
    <t>(435) 637-1732</t>
  </si>
  <si>
    <t>RICHFIELD</t>
  </si>
  <si>
    <t>84701</t>
  </si>
  <si>
    <t>4900040</t>
  </si>
  <si>
    <t>2D</t>
  </si>
  <si>
    <t>CHANNING HALL</t>
  </si>
  <si>
    <t>13515 S 150 E</t>
  </si>
  <si>
    <t>(801) 572-2709</t>
  </si>
  <si>
    <t>4900009</t>
  </si>
  <si>
    <t>87</t>
  </si>
  <si>
    <t>CITY ACADEMY</t>
  </si>
  <si>
    <t>555 E 200 S</t>
  </si>
  <si>
    <t>84102</t>
  </si>
  <si>
    <t>(801) 596-8489</t>
  </si>
  <si>
    <t>4900074</t>
  </si>
  <si>
    <t>3E</t>
  </si>
  <si>
    <t>CS LEWIS ACADEMY</t>
  </si>
  <si>
    <t>354 N SR-198</t>
  </si>
  <si>
    <t>SANTAQUIN</t>
  </si>
  <si>
    <t>84655</t>
  </si>
  <si>
    <t>(801) 754-3376</t>
  </si>
  <si>
    <t>4900180</t>
  </si>
  <si>
    <t>06</t>
  </si>
  <si>
    <t>DAGGETT DISTRICT</t>
  </si>
  <si>
    <t>196 W 200 N</t>
  </si>
  <si>
    <t>MANILA</t>
  </si>
  <si>
    <t>84046</t>
  </si>
  <si>
    <t>(435) 784-3174</t>
  </si>
  <si>
    <t>7</t>
  </si>
  <si>
    <t>4900065</t>
  </si>
  <si>
    <t>A3</t>
  </si>
  <si>
    <t>DAVINCI ACADEMY</t>
  </si>
  <si>
    <t>2033 GRANT AVE</t>
  </si>
  <si>
    <t>OGDEN</t>
  </si>
  <si>
    <t>84401</t>
  </si>
  <si>
    <t>(801) 409-0700</t>
  </si>
  <si>
    <t>4900210</t>
  </si>
  <si>
    <t>07</t>
  </si>
  <si>
    <t>DAVIS DISTRICT</t>
  </si>
  <si>
    <t>P O BOX 588</t>
  </si>
  <si>
    <t>FARMINGTON</t>
  </si>
  <si>
    <t>84025</t>
  </si>
  <si>
    <t>(801) 402-5261</t>
  </si>
  <si>
    <t>4900169</t>
  </si>
  <si>
    <t>3J</t>
  </si>
  <si>
    <t>DIXIE MONTESSORI ACADEMY</t>
  </si>
  <si>
    <t>P.O. Box 490</t>
  </si>
  <si>
    <t>SAINT GEORGE</t>
  </si>
  <si>
    <t>84771</t>
  </si>
  <si>
    <t>(435) 879-5526</t>
  </si>
  <si>
    <t>4900073</t>
  </si>
  <si>
    <t>4E</t>
  </si>
  <si>
    <t>DUAL IMMERSION ACADEMY</t>
  </si>
  <si>
    <t>1155 S GLENDALE DRIVE</t>
  </si>
  <si>
    <t>84104</t>
  </si>
  <si>
    <t>(801) 347-1750</t>
  </si>
  <si>
    <t>4900240</t>
  </si>
  <si>
    <t>08</t>
  </si>
  <si>
    <t>DUCHESNE DISTRICT</t>
  </si>
  <si>
    <t>P O BOX 446</t>
  </si>
  <si>
    <t>DUCHESNE</t>
  </si>
  <si>
    <t>84021</t>
  </si>
  <si>
    <t>(435) 738-1240</t>
  </si>
  <si>
    <t>4900140</t>
  </si>
  <si>
    <t>6F</t>
  </si>
  <si>
    <t>EARLY LIGHT ACADEMY AT DAYBREAK</t>
  </si>
  <si>
    <t>11709 S VADANIA DR</t>
  </si>
  <si>
    <t>SOUTH JORDAN</t>
  </si>
  <si>
    <t>84095</t>
  </si>
  <si>
    <t>(801) 302-5988</t>
  </si>
  <si>
    <t>8</t>
  </si>
  <si>
    <t>4900036</t>
  </si>
  <si>
    <t>A8</t>
  </si>
  <si>
    <t>EAST HOLLYWOOD HIGH</t>
  </si>
  <si>
    <t>2185 S 3600 W</t>
  </si>
  <si>
    <t>WEST VALLEY CITY</t>
  </si>
  <si>
    <t>84119</t>
  </si>
  <si>
    <t>(801) 886-8181</t>
  </si>
  <si>
    <t>4900070</t>
  </si>
  <si>
    <t>5E</t>
  </si>
  <si>
    <t>EDITH BOWEN LABORATORY SCHOOL</t>
  </si>
  <si>
    <t>6700 OLD MAIN HILL</t>
  </si>
  <si>
    <t>84322</t>
  </si>
  <si>
    <t>(435) 797-3088</t>
  </si>
  <si>
    <t>4900270</t>
  </si>
  <si>
    <t>09</t>
  </si>
  <si>
    <t>EMERY DISTRICT</t>
  </si>
  <si>
    <t>P.O. BOX 120</t>
  </si>
  <si>
    <t>HUNTINGTON</t>
  </si>
  <si>
    <t>84528</t>
  </si>
  <si>
    <t>(435) 687-9846</t>
  </si>
  <si>
    <t>4900155</t>
  </si>
  <si>
    <t>3H</t>
  </si>
  <si>
    <t>ENDEAVOR HALL</t>
  </si>
  <si>
    <t>2610 S DECKER LAKE LANE</t>
  </si>
  <si>
    <t>(801) 703-5416</t>
  </si>
  <si>
    <t>4900041</t>
  </si>
  <si>
    <t>3C</t>
  </si>
  <si>
    <t>ENTHEOS ACADEMY</t>
  </si>
  <si>
    <t>4710 W 6200 S</t>
  </si>
  <si>
    <t>KEARNS</t>
  </si>
  <si>
    <t>84118</t>
  </si>
  <si>
    <t>(801) 417-5444</t>
  </si>
  <si>
    <t>4900161</t>
  </si>
  <si>
    <t>2I</t>
  </si>
  <si>
    <t>ESPERANZA SCHOOL</t>
  </si>
  <si>
    <t>4956 W 3500 S</t>
  </si>
  <si>
    <t>84120</t>
  </si>
  <si>
    <t>(801) 305-1450</t>
  </si>
  <si>
    <t>Closed</t>
  </si>
  <si>
    <t>4900136</t>
  </si>
  <si>
    <t>7F</t>
  </si>
  <si>
    <t>EXCELSIOR ACADEMY</t>
  </si>
  <si>
    <t>124 E ERDA WAY</t>
  </si>
  <si>
    <t>TOOELE</t>
  </si>
  <si>
    <t>84074</t>
  </si>
  <si>
    <t>(435) 882-3062</t>
  </si>
  <si>
    <t>4900019</t>
  </si>
  <si>
    <t>98</t>
  </si>
  <si>
    <t>FAST FORWARD HIGH</t>
  </si>
  <si>
    <t>875 W 1400 N</t>
  </si>
  <si>
    <t>(435) 713-4255</t>
  </si>
  <si>
    <t>4900062</t>
  </si>
  <si>
    <t>82</t>
  </si>
  <si>
    <t>FREEDOM ACADEMY</t>
  </si>
  <si>
    <t>1190 W 900 N</t>
  </si>
  <si>
    <t>PROVO</t>
  </si>
  <si>
    <t>84604</t>
  </si>
  <si>
    <t>(801) 437-3100</t>
  </si>
  <si>
    <t>4900300</t>
  </si>
  <si>
    <t>10</t>
  </si>
  <si>
    <t>GARFIELD DISTRICT</t>
  </si>
  <si>
    <t>P O BOX 398</t>
  </si>
  <si>
    <t>PANGUITCH</t>
  </si>
  <si>
    <t>84759</t>
  </si>
  <si>
    <t>(435) 676-8821</t>
  </si>
  <si>
    <t>4900122</t>
  </si>
  <si>
    <t>7E</t>
  </si>
  <si>
    <t>GATEWAY PREPARATORY ACADEMY</t>
  </si>
  <si>
    <t>201 E THOROUGHBRED WAY</t>
  </si>
  <si>
    <t>ENOCH</t>
  </si>
  <si>
    <t>84721</t>
  </si>
  <si>
    <t>(435) 867-5558</t>
  </si>
  <si>
    <t>6</t>
  </si>
  <si>
    <t>4900046</t>
  </si>
  <si>
    <t>5D</t>
  </si>
  <si>
    <t>GEORGE WASHINGTON ACADEMY</t>
  </si>
  <si>
    <t>2277 S 3000 E</t>
  </si>
  <si>
    <t>ST GEORGE</t>
  </si>
  <si>
    <t>84790</t>
  </si>
  <si>
    <t>(435) 673-2232</t>
  </si>
  <si>
    <t>4900147</t>
  </si>
  <si>
    <t>8G</t>
  </si>
  <si>
    <t>GOOD FOUNDATION ACADEMY</t>
  </si>
  <si>
    <t>5101 S 1050 W</t>
  </si>
  <si>
    <t>RIVERDALE</t>
  </si>
  <si>
    <t>84405</t>
  </si>
  <si>
    <t>(801) 393-2950</t>
  </si>
  <si>
    <t>4900330</t>
  </si>
  <si>
    <t>11</t>
  </si>
  <si>
    <t>GRAND DISTRICT</t>
  </si>
  <si>
    <t>264 S 400 E</t>
  </si>
  <si>
    <t>MOAB</t>
  </si>
  <si>
    <t>84532</t>
  </si>
  <si>
    <t>(435) 259-5317</t>
  </si>
  <si>
    <t>4900360</t>
  </si>
  <si>
    <t>12</t>
  </si>
  <si>
    <t>GRANITE DISTRICT</t>
  </si>
  <si>
    <t>2500 S STATE STREET</t>
  </si>
  <si>
    <t>84115</t>
  </si>
  <si>
    <t>(385) 646-5000</t>
  </si>
  <si>
    <t>84404</t>
  </si>
  <si>
    <t>4900072</t>
  </si>
  <si>
    <t>1E</t>
  </si>
  <si>
    <t>GUADALUPE SCHOOL</t>
  </si>
  <si>
    <t>340 S GOSHEN ST</t>
  </si>
  <si>
    <t>(801) 531-6100</t>
  </si>
  <si>
    <t>4900137</t>
  </si>
  <si>
    <t>8F</t>
  </si>
  <si>
    <t>HAWTHORN ACADEMY</t>
  </si>
  <si>
    <t>9062 S 2200 W</t>
  </si>
  <si>
    <t>WEST JORDAN</t>
  </si>
  <si>
    <t>84088</t>
  </si>
  <si>
    <t>(801) 282-9066</t>
  </si>
  <si>
    <t>4900156</t>
  </si>
  <si>
    <t>5H</t>
  </si>
  <si>
    <t>HIGHMARK CHARTER SCHOOL</t>
  </si>
  <si>
    <t>2467 EAST SOUTH WEBER DRIVE</t>
  </si>
  <si>
    <t>SOUTH WEBER</t>
  </si>
  <si>
    <t>(801) 476-4676</t>
  </si>
  <si>
    <t>4900039</t>
  </si>
  <si>
    <t>2C</t>
  </si>
  <si>
    <t>INTECH COLLEGIATE HIGH SCHOOL</t>
  </si>
  <si>
    <t>1787 N RESEARCH PARKWAY</t>
  </si>
  <si>
    <t>NORTH LOGAN</t>
  </si>
  <si>
    <t>(435) 753-7377</t>
  </si>
  <si>
    <t>4900390</t>
  </si>
  <si>
    <t>13</t>
  </si>
  <si>
    <t>IRON DISTRICT</t>
  </si>
  <si>
    <t>2077 W ROYAL HUNTE DRIVE</t>
  </si>
  <si>
    <t>CEDAR CITY</t>
  </si>
  <si>
    <t>84720</t>
  </si>
  <si>
    <t>(435) 586-2804</t>
  </si>
  <si>
    <t>5,6,7</t>
  </si>
  <si>
    <t>4900067</t>
  </si>
  <si>
    <t>A5</t>
  </si>
  <si>
    <t>ITINERIS EARLY COLLEGE HIGH</t>
  </si>
  <si>
    <t>9301 S WIGHTS FORT RD</t>
  </si>
  <si>
    <t>(801) 256-5970</t>
  </si>
  <si>
    <t>4900139</t>
  </si>
  <si>
    <t>1G</t>
  </si>
  <si>
    <t>JEFFERSON ACADEMY</t>
  </si>
  <si>
    <t>1425 S ANGEL ST</t>
  </si>
  <si>
    <t>(801) 593-8200</t>
  </si>
  <si>
    <t>4900014</t>
  </si>
  <si>
    <t>93</t>
  </si>
  <si>
    <t>JOHN HANCOCK CHARTER SCHOOL</t>
  </si>
  <si>
    <t>125 N 100 E</t>
  </si>
  <si>
    <t>(801) 796-5646</t>
  </si>
  <si>
    <t>4900420</t>
  </si>
  <si>
    <t>14</t>
  </si>
  <si>
    <t>JORDAN DISTRICT</t>
  </si>
  <si>
    <t>7387 S CAMPUS VIEW DRIVE</t>
  </si>
  <si>
    <t>84084</t>
  </si>
  <si>
    <t>(801) 567-8100</t>
  </si>
  <si>
    <t>4900450</t>
  </si>
  <si>
    <t>15</t>
  </si>
  <si>
    <t>JUAB DISTRICT</t>
  </si>
  <si>
    <t>346 E 600 N</t>
  </si>
  <si>
    <t>NEPHI</t>
  </si>
  <si>
    <t>84648</t>
  </si>
  <si>
    <t>(435) 623-1940</t>
  </si>
  <si>
    <t>4900173</t>
  </si>
  <si>
    <t>4J</t>
  </si>
  <si>
    <t>KAIROS ACADEMY</t>
  </si>
  <si>
    <t>4505 South Wasatch BLVD STE. 3</t>
  </si>
  <si>
    <t>84124</t>
  </si>
  <si>
    <t>(801) 201-3139</t>
  </si>
  <si>
    <t>4900480</t>
  </si>
  <si>
    <t>16</t>
  </si>
  <si>
    <t>KANE DISTRICT</t>
  </si>
  <si>
    <t>746 S 175 E</t>
  </si>
  <si>
    <t>KANAB</t>
  </si>
  <si>
    <t>84741</t>
  </si>
  <si>
    <t>(435) 644-2555</t>
  </si>
  <si>
    <t>4900056</t>
  </si>
  <si>
    <t>2E</t>
  </si>
  <si>
    <t>KARL G MAESER PREPARATORY ACADEMY</t>
  </si>
  <si>
    <t>320 W 600 S</t>
  </si>
  <si>
    <t>LINDON</t>
  </si>
  <si>
    <t>84042</t>
  </si>
  <si>
    <t>(801) 235-9000</t>
  </si>
  <si>
    <t>4900043</t>
  </si>
  <si>
    <t>4C</t>
  </si>
  <si>
    <t>LAKEVIEW ACADEMY</t>
  </si>
  <si>
    <t>527 W 400 N</t>
  </si>
  <si>
    <t>SARATOGA SPRINGS</t>
  </si>
  <si>
    <t>84045</t>
  </si>
  <si>
    <t>(801) 331-6788</t>
  </si>
  <si>
    <t>4900162</t>
  </si>
  <si>
    <t>3I</t>
  </si>
  <si>
    <t>LEADERSHIP LEARNING ACADEMY</t>
  </si>
  <si>
    <t>PO Box 160435</t>
  </si>
  <si>
    <t>CLEARFIELD</t>
  </si>
  <si>
    <t>84016</t>
  </si>
  <si>
    <t>(801) 668-0781</t>
  </si>
  <si>
    <t>New</t>
  </si>
  <si>
    <t>4900045</t>
  </si>
  <si>
    <t>5C</t>
  </si>
  <si>
    <t>LEGACY PREPARATORY ACADEMY</t>
  </si>
  <si>
    <t>1375 W CENTER STREET</t>
  </si>
  <si>
    <t>NORTH SALT LAKE</t>
  </si>
  <si>
    <t>84054</t>
  </si>
  <si>
    <t>(801) 936-0555</t>
  </si>
  <si>
    <t>4900047</t>
  </si>
  <si>
    <t>6C</t>
  </si>
  <si>
    <t>1195 S ELK RIDGE DRIVE</t>
  </si>
  <si>
    <t>SALEM</t>
  </si>
  <si>
    <t>84653</t>
  </si>
  <si>
    <t>(801) 465-4434</t>
  </si>
  <si>
    <t>4900022</t>
  </si>
  <si>
    <t>2B</t>
  </si>
  <si>
    <t>LINCOLN ACADEMY</t>
  </si>
  <si>
    <t>1582 W 3300 N</t>
  </si>
  <si>
    <t>(801) 756-2039</t>
  </si>
  <si>
    <t>4900510</t>
  </si>
  <si>
    <t>39</t>
  </si>
  <si>
    <t>LOGAN CITY DISTRICT</t>
  </si>
  <si>
    <t>101 W CENTER</t>
  </si>
  <si>
    <t>(435) 755-2300</t>
  </si>
  <si>
    <t>4900165</t>
  </si>
  <si>
    <t>4I</t>
  </si>
  <si>
    <t>MANA ACADEMY CHARTER SCHOOL</t>
  </si>
  <si>
    <t>6792 BRIDLE FARMS ROAD</t>
  </si>
  <si>
    <t>84128</t>
  </si>
  <si>
    <t>(801) 972-6262</t>
  </si>
  <si>
    <t>4900144</t>
  </si>
  <si>
    <t>4G</t>
  </si>
  <si>
    <t>MARIA MONTESSORI ACADEMY</t>
  </si>
  <si>
    <t>2505 N 200 E</t>
  </si>
  <si>
    <t>84414</t>
  </si>
  <si>
    <t>(801) 827-0150</t>
  </si>
  <si>
    <t>4900131</t>
  </si>
  <si>
    <t>8E</t>
  </si>
  <si>
    <t>MERIT COLLEGE PREPARATORY ACADEMY</t>
  </si>
  <si>
    <t>1440 W CENTER STREET</t>
  </si>
  <si>
    <t>(801) 491-7600</t>
  </si>
  <si>
    <t>4900540</t>
  </si>
  <si>
    <t>17</t>
  </si>
  <si>
    <t>MILLARD DISTRICT</t>
  </si>
  <si>
    <t>285 E 450 N</t>
  </si>
  <si>
    <t>DELTA</t>
  </si>
  <si>
    <t>84624</t>
  </si>
  <si>
    <t>(435) 864-1000</t>
  </si>
  <si>
    <t>4900035</t>
  </si>
  <si>
    <t>A7</t>
  </si>
  <si>
    <t>MOAB CHARTER SCHOOL</t>
  </si>
  <si>
    <t>358 E 300 S</t>
  </si>
  <si>
    <t>(435) 259-2277</t>
  </si>
  <si>
    <t>4900049</t>
  </si>
  <si>
    <t>7C</t>
  </si>
  <si>
    <t>MONTICELLO ACADEMY</t>
  </si>
  <si>
    <t>2782 S CORPORATE PARK DRIVE</t>
  </si>
  <si>
    <t>(801) 417-8040</t>
  </si>
  <si>
    <t>4900570</t>
  </si>
  <si>
    <t>18</t>
  </si>
  <si>
    <t>MORGAN DISTRICT</t>
  </si>
  <si>
    <t>P O BOX 530</t>
  </si>
  <si>
    <t>MORGAN</t>
  </si>
  <si>
    <t>84050</t>
  </si>
  <si>
    <t>(801) 829-3411</t>
  </si>
  <si>
    <t>4900138</t>
  </si>
  <si>
    <t>9F</t>
  </si>
  <si>
    <t>MOUNTAIN HEIGHTS ACADEMY</t>
  </si>
  <si>
    <t>9067 S 1300 W Suite 204</t>
  </si>
  <si>
    <t>(801) 721-6329</t>
  </si>
  <si>
    <t>4900175</t>
  </si>
  <si>
    <t>5J</t>
  </si>
  <si>
    <t>MOUNTAIN WEST MONTESSORI ACADEMY</t>
  </si>
  <si>
    <t>4125 S Foxview Dr.</t>
  </si>
  <si>
    <t>(801) 580-4972</t>
  </si>
  <si>
    <t>4900051</t>
  </si>
  <si>
    <t>8C</t>
  </si>
  <si>
    <t>MOUNTAINVILLE ACADEMY</t>
  </si>
  <si>
    <t>195 S MAIN</t>
  </si>
  <si>
    <t>ALPINE</t>
  </si>
  <si>
    <t>84004</t>
  </si>
  <si>
    <t>(801) 756-9805</t>
  </si>
  <si>
    <t>4900600</t>
  </si>
  <si>
    <t>40</t>
  </si>
  <si>
    <t>MURRAY DISTRICT</t>
  </si>
  <si>
    <t>147 E 5065 S</t>
  </si>
  <si>
    <t>84107</t>
  </si>
  <si>
    <t>(801) 264-7400</t>
  </si>
  <si>
    <t>4900182</t>
  </si>
  <si>
    <t>9J</t>
  </si>
  <si>
    <t>2342 Coyote Street</t>
  </si>
  <si>
    <t>EAGLE MOUNTAIN</t>
  </si>
  <si>
    <t>84005</t>
  </si>
  <si>
    <t>(801) 787-2319</t>
  </si>
  <si>
    <t>4900034</t>
  </si>
  <si>
    <t>9B</t>
  </si>
  <si>
    <t>NAVIGATOR POINTE ACADEMY</t>
  </si>
  <si>
    <t>6844 S NAVIGATOR RD</t>
  </si>
  <si>
    <t>(801) 840-1210</t>
  </si>
  <si>
    <t>4900630</t>
  </si>
  <si>
    <t>19</t>
  </si>
  <si>
    <t>NEBO DISTRICT</t>
  </si>
  <si>
    <t>350 S MAIN</t>
  </si>
  <si>
    <t>(801) 354-7400</t>
  </si>
  <si>
    <t>4900063</t>
  </si>
  <si>
    <t>A1</t>
  </si>
  <si>
    <t>NO UT ACAD FOR MATH ENGINEERING &amp; SCIENCE (NUAMES)</t>
  </si>
  <si>
    <t>2750 N UNIVERSITY PARK BLVD</t>
  </si>
  <si>
    <t>LAYTON</t>
  </si>
  <si>
    <t>84041</t>
  </si>
  <si>
    <t>(801) 402-5920</t>
  </si>
  <si>
    <t>4900048</t>
  </si>
  <si>
    <t>6D</t>
  </si>
  <si>
    <t>NOAH WEBSTER ACADEMY</t>
  </si>
  <si>
    <t>205 E 400 S</t>
  </si>
  <si>
    <t>OREM</t>
  </si>
  <si>
    <t>84058</t>
  </si>
  <si>
    <t>(801) 426-6624</t>
  </si>
  <si>
    <t>4900068</t>
  </si>
  <si>
    <t>A6</t>
  </si>
  <si>
    <t>NORTH DAVIS PREPARATORY ACADEMY</t>
  </si>
  <si>
    <t>1765 W HILLFIELD RD</t>
  </si>
  <si>
    <t>(801) 547-1809</t>
  </si>
  <si>
    <t>4900660</t>
  </si>
  <si>
    <t>20</t>
  </si>
  <si>
    <t>NORTH SANPETE DISTRICT</t>
  </si>
  <si>
    <t>220 E 700 S</t>
  </si>
  <si>
    <t>MT PLEASANT</t>
  </si>
  <si>
    <t>84647</t>
  </si>
  <si>
    <t>(435) 462-2485</t>
  </si>
  <si>
    <t>4900025</t>
  </si>
  <si>
    <t>5B</t>
  </si>
  <si>
    <t>NORTH STAR ACADEMY</t>
  </si>
  <si>
    <t>2920 W 14010 S</t>
  </si>
  <si>
    <t>Bluffdale</t>
  </si>
  <si>
    <t>84065</t>
  </si>
  <si>
    <t>(801) 302-9579</t>
  </si>
  <si>
    <t>4900690</t>
  </si>
  <si>
    <t>21</t>
  </si>
  <si>
    <t>NORTH SUMMIT DISTRICT</t>
  </si>
  <si>
    <t>BOX 497</t>
  </si>
  <si>
    <t>COALVILLE</t>
  </si>
  <si>
    <t>84017</t>
  </si>
  <si>
    <t>(435) 336-5654</t>
  </si>
  <si>
    <t>HEBER CITY</t>
  </si>
  <si>
    <t>84032</t>
  </si>
  <si>
    <t>4900021</t>
  </si>
  <si>
    <t>1C</t>
  </si>
  <si>
    <t>ODYSSEY CHARTER SCHOOL</t>
  </si>
  <si>
    <t>738 E QUALITY DR</t>
  </si>
  <si>
    <t>(801) 492-8105</t>
  </si>
  <si>
    <t>4900720</t>
  </si>
  <si>
    <t>37</t>
  </si>
  <si>
    <t>OGDEN CITY DISTRICT</t>
  </si>
  <si>
    <t>1950 MONROE BLVD</t>
  </si>
  <si>
    <t>(801) 737-7300</t>
  </si>
  <si>
    <t>2,4</t>
  </si>
  <si>
    <t>4900058</t>
  </si>
  <si>
    <t>68</t>
  </si>
  <si>
    <t>OGDEN PREPARATORY ACADEMY</t>
  </si>
  <si>
    <t>1415 Lincoln Ave.</t>
  </si>
  <si>
    <t>(801) 627-2066</t>
  </si>
  <si>
    <t>4900118</t>
  </si>
  <si>
    <t>8D</t>
  </si>
  <si>
    <t>OPEN CLASSROOM</t>
  </si>
  <si>
    <t>134 D STREET</t>
  </si>
  <si>
    <t>84103</t>
  </si>
  <si>
    <t>(801) 578-8144</t>
  </si>
  <si>
    <t>4900159</t>
  </si>
  <si>
    <t>7H</t>
  </si>
  <si>
    <t>PACIFIC HERITAGE ACADEMY</t>
  </si>
  <si>
    <t>1755 W 1100 N</t>
  </si>
  <si>
    <t>84116</t>
  </si>
  <si>
    <t>(801) 787-4021</t>
  </si>
  <si>
    <t>4900052</t>
  </si>
  <si>
    <t>9C</t>
  </si>
  <si>
    <t>PARADIGM HIGH SCHOOL</t>
  </si>
  <si>
    <t>11577 S 3600 W</t>
  </si>
  <si>
    <t>(801) 646-1018</t>
  </si>
  <si>
    <t>4900750</t>
  </si>
  <si>
    <t>22</t>
  </si>
  <si>
    <t>PARK CITY DISTRICT</t>
  </si>
  <si>
    <t>2700 KEARNS BLVD</t>
  </si>
  <si>
    <t>PARK CITY</t>
  </si>
  <si>
    <t>84060</t>
  </si>
  <si>
    <t>(435) 645-5600</t>
  </si>
  <si>
    <t>4900008</t>
  </si>
  <si>
    <t>86</t>
  </si>
  <si>
    <t>PINNACLE CANYON ACADEMY</t>
  </si>
  <si>
    <t>210 N 600 E</t>
  </si>
  <si>
    <t>Price</t>
  </si>
  <si>
    <t>(435) 613-8102</t>
  </si>
  <si>
    <t>4900164</t>
  </si>
  <si>
    <t>9H</t>
  </si>
  <si>
    <t>PIONEER HIGH SCHOOL FOR THE PERFORMING ARTS</t>
  </si>
  <si>
    <t>555 E. MAIN STREET</t>
  </si>
  <si>
    <t>(435) 668-2586</t>
  </si>
  <si>
    <t>4900780</t>
  </si>
  <si>
    <t>23</t>
  </si>
  <si>
    <t>PIUTE DISTRICT</t>
  </si>
  <si>
    <t>P O BOX 69</t>
  </si>
  <si>
    <t>JUNCTION</t>
  </si>
  <si>
    <t>84740</t>
  </si>
  <si>
    <t>(855) 577-2912</t>
  </si>
  <si>
    <t>4900157</t>
  </si>
  <si>
    <t>6H</t>
  </si>
  <si>
    <t>PROMONTORY SCHOOL OF EXPEDITIONARY LEARNING</t>
  </si>
  <si>
    <t>1051 W 2700 S</t>
  </si>
  <si>
    <t>PERRY</t>
  </si>
  <si>
    <t>(435) 919-1900</t>
  </si>
  <si>
    <t>4900124</t>
  </si>
  <si>
    <t>9E</t>
  </si>
  <si>
    <t>PROVIDENCE HALL</t>
  </si>
  <si>
    <t>4795 W MT OGDEN PEAK DRIVE</t>
  </si>
  <si>
    <t>HERRIMAN</t>
  </si>
  <si>
    <t>84096</t>
  </si>
  <si>
    <t>(801) 727-8260</t>
  </si>
  <si>
    <t>4900810</t>
  </si>
  <si>
    <t>38</t>
  </si>
  <si>
    <t>PROVO DISTRICT</t>
  </si>
  <si>
    <t>280 W 940 N</t>
  </si>
  <si>
    <t>(801) 374-4800</t>
  </si>
  <si>
    <t>4900132</t>
  </si>
  <si>
    <t>1F</t>
  </si>
  <si>
    <t>QUEST ACADEMY</t>
  </si>
  <si>
    <t>4862 W 4000 S</t>
  </si>
  <si>
    <t>WEST HAVEN</t>
  </si>
  <si>
    <t>(801) 731-9859</t>
  </si>
  <si>
    <t>4900064</t>
  </si>
  <si>
    <t>A2</t>
  </si>
  <si>
    <t>RANCHES ACADEMY</t>
  </si>
  <si>
    <t>7789 TAWNY OWL CIR</t>
  </si>
  <si>
    <t>(801) 789-4000</t>
  </si>
  <si>
    <t>4900032</t>
  </si>
  <si>
    <t>7B</t>
  </si>
  <si>
    <t>REAGAN ACADEMY</t>
  </si>
  <si>
    <t>1143 W CENTER</t>
  </si>
  <si>
    <t>(801) 489-7828</t>
  </si>
  <si>
    <t>4900038</t>
  </si>
  <si>
    <t>1D</t>
  </si>
  <si>
    <t>RENAISSANCE ACADEMY</t>
  </si>
  <si>
    <t>3435 N 1120 E</t>
  </si>
  <si>
    <t>LEHI</t>
  </si>
  <si>
    <t>84043</t>
  </si>
  <si>
    <t>(801) 768-4202</t>
  </si>
  <si>
    <t>4900840</t>
  </si>
  <si>
    <t>24</t>
  </si>
  <si>
    <t>RICH DISTRICT</t>
  </si>
  <si>
    <t>P O BOX 67</t>
  </si>
  <si>
    <t>RANDOLPH</t>
  </si>
  <si>
    <t>84064</t>
  </si>
  <si>
    <t>(435) 793-2135</t>
  </si>
  <si>
    <t>4900125</t>
  </si>
  <si>
    <t>2F</t>
  </si>
  <si>
    <t>ROCKWELL CHARTER HIGH SCHOOL</t>
  </si>
  <si>
    <t>3435 E STONEBRIDGE LANE</t>
  </si>
  <si>
    <t>(801) 789-7625</t>
  </si>
  <si>
    <t>4900018</t>
  </si>
  <si>
    <t>97</t>
  </si>
  <si>
    <t>SALT LAKE ARTS ACADEMY</t>
  </si>
  <si>
    <t>844 S 200 E</t>
  </si>
  <si>
    <t>(801) 531-1173</t>
  </si>
  <si>
    <t>4900123</t>
  </si>
  <si>
    <t>4F</t>
  </si>
  <si>
    <t>SALT LAKE CENTER FOR SCIENCE EDUCATION</t>
  </si>
  <si>
    <t>1400 W GOODWIN AVE</t>
  </si>
  <si>
    <t>(801) 578-8226</t>
  </si>
  <si>
    <t>4900870</t>
  </si>
  <si>
    <t>36</t>
  </si>
  <si>
    <t>SALT LAKE DISTRICT</t>
  </si>
  <si>
    <t>440 E 100 S</t>
  </si>
  <si>
    <t>(801) 578-8599</t>
  </si>
  <si>
    <t>4900050</t>
  </si>
  <si>
    <t>7D</t>
  </si>
  <si>
    <t>SALT LAKE SCHOOL FOR THE PERFORMING ARTS</t>
  </si>
  <si>
    <t>2291 S 2000 E</t>
  </si>
  <si>
    <t>84106</t>
  </si>
  <si>
    <t>(801) 466-6700</t>
  </si>
  <si>
    <t>4900900</t>
  </si>
  <si>
    <t>25</t>
  </si>
  <si>
    <t>SAN JUAN DISTRICT</t>
  </si>
  <si>
    <t>200 N MAIN STREET</t>
  </si>
  <si>
    <t>BLANDING</t>
  </si>
  <si>
    <t>84511</t>
  </si>
  <si>
    <t>(435) 678-1211</t>
  </si>
  <si>
    <t>4900170</t>
  </si>
  <si>
    <t>6J</t>
  </si>
  <si>
    <t>SCHOLAR ACADEMY</t>
  </si>
  <si>
    <t>928 N 100 E</t>
  </si>
  <si>
    <t>(435) 830-4476</t>
  </si>
  <si>
    <t>4900930</t>
  </si>
  <si>
    <t>26</t>
  </si>
  <si>
    <t>SEVIER DISTRICT</t>
  </si>
  <si>
    <t>180 E 600 N</t>
  </si>
  <si>
    <t>(435) 896-8214</t>
  </si>
  <si>
    <t>4900011</t>
  </si>
  <si>
    <t>89</t>
  </si>
  <si>
    <t>SOLDIER HOLLOW CHARTER SCHOOL</t>
  </si>
  <si>
    <t>2002 OLYMPIC DRIVE</t>
  </si>
  <si>
    <t>MIDWAY</t>
  </si>
  <si>
    <t>84049</t>
  </si>
  <si>
    <t>(435) 654-1347</t>
  </si>
  <si>
    <t>4900960</t>
  </si>
  <si>
    <t>27</t>
  </si>
  <si>
    <t>SOUTH SANPETE DISTRICT</t>
  </si>
  <si>
    <t>39 S MAIN</t>
  </si>
  <si>
    <t>MANTI</t>
  </si>
  <si>
    <t>84642</t>
  </si>
  <si>
    <t>(435) 835-2261</t>
  </si>
  <si>
    <t>4900990</t>
  </si>
  <si>
    <t>28</t>
  </si>
  <si>
    <t>SOUTH SUMMIT DISTRICT</t>
  </si>
  <si>
    <t>285 East 400 South</t>
  </si>
  <si>
    <t>KAMAS</t>
  </si>
  <si>
    <t>84036</t>
  </si>
  <si>
    <t>(435) 783-4301</t>
  </si>
  <si>
    <t>4900042</t>
  </si>
  <si>
    <t>3D</t>
  </si>
  <si>
    <t>SPECTRUM ACADEMY</t>
  </si>
  <si>
    <t>575 CUTLER DRIVE</t>
  </si>
  <si>
    <t>(801) 936-0318</t>
  </si>
  <si>
    <t>4900037</t>
  </si>
  <si>
    <t>A9</t>
  </si>
  <si>
    <t>SUCCESS ACADEMY</t>
  </si>
  <si>
    <t>351 W UNIVERSITY BLVD</t>
  </si>
  <si>
    <t>(435) 865-8790</t>
  </si>
  <si>
    <t>5</t>
  </si>
  <si>
    <t>4900066</t>
  </si>
  <si>
    <t>A4</t>
  </si>
  <si>
    <t>SUMMIT ACADEMY</t>
  </si>
  <si>
    <t>1285 E 13200 S</t>
  </si>
  <si>
    <t>(801) 231-2523</t>
  </si>
  <si>
    <t>4900148</t>
  </si>
  <si>
    <t>7G</t>
  </si>
  <si>
    <t>SUMMIT ACADEMY HIGH SCHOOL</t>
  </si>
  <si>
    <t>14942 S 560 W</t>
  </si>
  <si>
    <t>BLUFFDALE</t>
  </si>
  <si>
    <t>(801) 572-9007</t>
  </si>
  <si>
    <t>4900044</t>
  </si>
  <si>
    <t>4D</t>
  </si>
  <si>
    <t>SYRACUSE ARTS ACADEMY</t>
  </si>
  <si>
    <t>2893 W 1700 S</t>
  </si>
  <si>
    <t>SYRACUSE</t>
  </si>
  <si>
    <t>84075</t>
  </si>
  <si>
    <t>(801) 779-2066</t>
  </si>
  <si>
    <t>VERNAL</t>
  </si>
  <si>
    <t>84078</t>
  </si>
  <si>
    <t>4900015</t>
  </si>
  <si>
    <t>94</t>
  </si>
  <si>
    <t>THOMAS EDISON - LEA</t>
  </si>
  <si>
    <t>180 E 2600 N</t>
  </si>
  <si>
    <t>(435) 787-2820</t>
  </si>
  <si>
    <t>4900016</t>
  </si>
  <si>
    <t>95</t>
  </si>
  <si>
    <t>TIMPANOGOS ACADEMY</t>
  </si>
  <si>
    <t>70 S TITAN TRAIL</t>
  </si>
  <si>
    <t>(801) 785-4979</t>
  </si>
  <si>
    <t>4901020</t>
  </si>
  <si>
    <t>29</t>
  </si>
  <si>
    <t>TINTIC DISTRICT</t>
  </si>
  <si>
    <t>PO BOX 210</t>
  </si>
  <si>
    <t>EUREKA</t>
  </si>
  <si>
    <t>84628</t>
  </si>
  <si>
    <t>(435) 433-6363</t>
  </si>
  <si>
    <t>4901050</t>
  </si>
  <si>
    <t>30</t>
  </si>
  <si>
    <t>TOOELE DISTRICT</t>
  </si>
  <si>
    <t>92 S LODESTONE WAY</t>
  </si>
  <si>
    <t>(435) 833-1900</t>
  </si>
  <si>
    <t>4900012</t>
  </si>
  <si>
    <t>90</t>
  </si>
  <si>
    <t>TUACAHN HIGH SCHOOL FOR THE PERFORMING ARTS</t>
  </si>
  <si>
    <t>1100 TUACAHN DR</t>
  </si>
  <si>
    <t>IVINS</t>
  </si>
  <si>
    <t>84738</t>
  </si>
  <si>
    <t>(435) 652-3201</t>
  </si>
  <si>
    <t>4901080</t>
  </si>
  <si>
    <t>31</t>
  </si>
  <si>
    <t>UINTAH DISTRICT</t>
  </si>
  <si>
    <t>635 W 200 S</t>
  </si>
  <si>
    <t>(435) 781-3100</t>
  </si>
  <si>
    <t>4900013</t>
  </si>
  <si>
    <t>92</t>
  </si>
  <si>
    <t>UINTAH RIVER HIGH</t>
  </si>
  <si>
    <t>998 E 7500 S</t>
  </si>
  <si>
    <t>FORT DUCHESNE</t>
  </si>
  <si>
    <t>84026</t>
  </si>
  <si>
    <t>(435) 725-4088</t>
  </si>
  <si>
    <t>4900171</t>
  </si>
  <si>
    <t>9I</t>
  </si>
  <si>
    <t>UTAH CAREER PATH HIGH SCHOOL</t>
  </si>
  <si>
    <t>550 E 300 S</t>
  </si>
  <si>
    <t>(801) 444-9378</t>
  </si>
  <si>
    <t>4900151</t>
  </si>
  <si>
    <t>2H</t>
  </si>
  <si>
    <t>UTAH CONNECTIONS ACADEMY</t>
  </si>
  <si>
    <t>687 West 700 South Suite E</t>
  </si>
  <si>
    <t>WOODS CROSS</t>
  </si>
  <si>
    <t>84087</t>
  </si>
  <si>
    <t>(800) 382-6010</t>
  </si>
  <si>
    <t>4900020</t>
  </si>
  <si>
    <t>1B</t>
  </si>
  <si>
    <t>UTAH COUNTY ACADEMY OF SCIENCE (UCAS)</t>
  </si>
  <si>
    <t>940 W 800 S</t>
  </si>
  <si>
    <t>(801) 863-2222</t>
  </si>
  <si>
    <t>4900166</t>
  </si>
  <si>
    <t>1I</t>
  </si>
  <si>
    <t>UTAH INTERNATIONAL CHARTER SCHOOL</t>
  </si>
  <si>
    <t>1167 South 1100 East</t>
  </si>
  <si>
    <t>84105</t>
  </si>
  <si>
    <t>(801) 448-6414</t>
  </si>
  <si>
    <t>4900176</t>
  </si>
  <si>
    <t>2K</t>
  </si>
  <si>
    <t>UTAH MILITARY ACADEMY</t>
  </si>
  <si>
    <t>5120 S. 1050 W.</t>
  </si>
  <si>
    <t>(801) 689-3013</t>
  </si>
  <si>
    <t>4900130</t>
  </si>
  <si>
    <t>5F</t>
  </si>
  <si>
    <t>UTAH VIRTUAL ACADEMY</t>
  </si>
  <si>
    <t>310 E 4500 S</t>
  </si>
  <si>
    <t>(801) 262-4922</t>
  </si>
  <si>
    <t>4900158</t>
  </si>
  <si>
    <t>8H</t>
  </si>
  <si>
    <t>VALLEY ACADEMY</t>
  </si>
  <si>
    <t>539 N 870 W</t>
  </si>
  <si>
    <t>HURRICANE</t>
  </si>
  <si>
    <t>84737</t>
  </si>
  <si>
    <t>(435) 222-2222</t>
  </si>
  <si>
    <t>4900133</t>
  </si>
  <si>
    <t>3F</t>
  </si>
  <si>
    <t>VENTURE ACADEMY</t>
  </si>
  <si>
    <t>495 N 1500 W</t>
  </si>
  <si>
    <t>MARRIOTT-SLATERVILLE CITY</t>
  </si>
  <si>
    <t>(801) 393-3900</t>
  </si>
  <si>
    <t>4900141</t>
  </si>
  <si>
    <t>2G</t>
  </si>
  <si>
    <t>VISTA AT ENTRADA SCHOOL OF PERFORMING ARTS AND TECHNOLOGY</t>
  </si>
  <si>
    <t>585 E CENTER STREET</t>
  </si>
  <si>
    <t>(435) 673-4110</t>
  </si>
  <si>
    <t>4900160</t>
  </si>
  <si>
    <t>5I</t>
  </si>
  <si>
    <t>VOYAGE ACADEMY</t>
  </si>
  <si>
    <t>2388 WEST 2120 NORTH</t>
  </si>
  <si>
    <t>CLINTON</t>
  </si>
  <si>
    <t>84015</t>
  </si>
  <si>
    <t>(801) 726-9159</t>
  </si>
  <si>
    <t>4900061</t>
  </si>
  <si>
    <t>81</t>
  </si>
  <si>
    <t>WALDEN SCHOOL OF LIBERAL ARTS</t>
  </si>
  <si>
    <t>4230 N UNIVERSITY AVE</t>
  </si>
  <si>
    <t>(801) 374-1545</t>
  </si>
  <si>
    <t>4901110</t>
  </si>
  <si>
    <t>32</t>
  </si>
  <si>
    <t>WASATCH DISTRICT</t>
  </si>
  <si>
    <t>101 E 200 N</t>
  </si>
  <si>
    <t>(435) 654-0280</t>
  </si>
  <si>
    <t>4900163</t>
  </si>
  <si>
    <t>6I</t>
  </si>
  <si>
    <t>WASATCH INSTITUTE OF TECHNOLOGY</t>
  </si>
  <si>
    <t>7136 WEST 13700 SOUTH</t>
  </si>
  <si>
    <t>(801) 839-4778</t>
  </si>
  <si>
    <t>4900024</t>
  </si>
  <si>
    <t>4B</t>
  </si>
  <si>
    <t>WASATCH PEAK ACADEMY</t>
  </si>
  <si>
    <t>414 N CUTLER DRIVE</t>
  </si>
  <si>
    <t>North Salt Lake</t>
  </si>
  <si>
    <t>(801) 936-3066</t>
  </si>
  <si>
    <t>4901140</t>
  </si>
  <si>
    <t>33</t>
  </si>
  <si>
    <t>WASHINGTON DISTRICT</t>
  </si>
  <si>
    <t>121 W TABERNACLE</t>
  </si>
  <si>
    <t>84770</t>
  </si>
  <si>
    <t>(435) 673-3553</t>
  </si>
  <si>
    <t>4901170</t>
  </si>
  <si>
    <t>34</t>
  </si>
  <si>
    <t>WAYNE DISTRICT</t>
  </si>
  <si>
    <t>P O BOX 127</t>
  </si>
  <si>
    <t>BICKNELL</t>
  </si>
  <si>
    <t>84715</t>
  </si>
  <si>
    <t>(435) 425-3813</t>
  </si>
  <si>
    <t>4901200</t>
  </si>
  <si>
    <t>35</t>
  </si>
  <si>
    <t>WEBER DISTRICT</t>
  </si>
  <si>
    <t>5320 S ADAMS AVE PKWY</t>
  </si>
  <si>
    <t>(801) 476-7800</t>
  </si>
  <si>
    <t>4900167</t>
  </si>
  <si>
    <t>7I</t>
  </si>
  <si>
    <t>WEBER STATE UNIVERSITY CHARTER ACADEMY</t>
  </si>
  <si>
    <t>1305 UNIVERSITY CIRCLE</t>
  </si>
  <si>
    <t>84408</t>
  </si>
  <si>
    <t>(801) 626-6343</t>
  </si>
  <si>
    <t>4900145</t>
  </si>
  <si>
    <t>6G</t>
  </si>
  <si>
    <t>WEILENMANN SCHOOL OF DISCOVERY</t>
  </si>
  <si>
    <t>4199 W KILBY ROAD</t>
  </si>
  <si>
    <t>84098</t>
  </si>
  <si>
    <t>(435) 214-1104</t>
  </si>
  <si>
    <t>4900168</t>
  </si>
  <si>
    <t>8I</t>
  </si>
  <si>
    <t>WINTER SPORTS SCHOOL</t>
  </si>
  <si>
    <t>POBOX 1998</t>
  </si>
  <si>
    <t>(435) 649-8760</t>
  </si>
  <si>
    <t>Utah School Districts</t>
  </si>
  <si>
    <t>Yes</t>
  </si>
  <si>
    <t>Eagle Mountain</t>
  </si>
  <si>
    <t>American Preparatory Academy-Salem</t>
  </si>
  <si>
    <t>Lumen Scholar Institute</t>
  </si>
  <si>
    <t>LEAs ELIGIBLE for the 2015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</si>
  <si>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</si>
  <si>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</si>
  <si>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</si>
  <si>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2014-15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</si>
  <si>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</si>
  <si>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t>LEAs ELIGIBLE for the 2015 Rural Low Income Schools (RLIS) Program</t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</si>
  <si>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</si>
  <si>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*DIXIE MONTESSORI ACADEMY</t>
  </si>
  <si>
    <t>*JEFFERSON ACADEMY</t>
  </si>
  <si>
    <t>*SCHOLAR ACADEMY</t>
  </si>
  <si>
    <t>*WASATCH DISTRICT</t>
  </si>
  <si>
    <t>*WINTER SPORTS SCHOOL</t>
  </si>
  <si>
    <t>SRSA Rural Eligible2</t>
  </si>
  <si>
    <t>Column3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</si>
</sst>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/>
      <top/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/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/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/>
      <bottom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hair"/>
      <top style="hair"/>
      <bottom/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4" fillId="33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2" fillId="36" borderId="18" xfId="0" applyFont="1" applyFill="1" applyBorder="1" applyAlignment="1">
      <alignment horizontal="left" textRotation="75" wrapText="1"/>
    </xf>
    <xf numFmtId="14" fontId="2" fillId="36" borderId="19" xfId="0" applyNumberFormat="1" applyFont="1" applyFill="1" applyBorder="1" applyAlignment="1" applyProtection="1">
      <alignment horizontal="left" textRotation="75" wrapText="1"/>
      <protection/>
    </xf>
    <xf numFmtId="0" fontId="2" fillId="36" borderId="20" xfId="0" applyFont="1" applyFill="1" applyBorder="1" applyAlignment="1" applyProtection="1">
      <alignment horizontal="left" textRotation="75" wrapText="1"/>
      <protection/>
    </xf>
    <xf numFmtId="0" fontId="2" fillId="37" borderId="18" xfId="0" applyFont="1" applyFill="1" applyBorder="1" applyAlignment="1">
      <alignment horizontal="left" textRotation="75" wrapText="1"/>
    </xf>
    <xf numFmtId="2" fontId="2" fillId="0" borderId="19" xfId="0" applyNumberFormat="1" applyFont="1" applyFill="1" applyBorder="1" applyAlignment="1">
      <alignment horizontal="left" textRotation="75" wrapText="1"/>
    </xf>
    <xf numFmtId="2" fontId="2" fillId="0" borderId="21" xfId="0" applyNumberFormat="1" applyFont="1" applyFill="1" applyBorder="1" applyAlignment="1">
      <alignment horizontal="left" textRotation="75" wrapText="1"/>
    </xf>
    <xf numFmtId="0" fontId="2" fillId="19" borderId="18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38" borderId="22" xfId="0" applyFont="1" applyFill="1" applyBorder="1" applyAlignment="1" applyProtection="1">
      <alignment horizontal="center" textRotation="75" wrapText="1"/>
      <protection locked="0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9" borderId="26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33" borderId="24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9" borderId="24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166" fontId="4" fillId="33" borderId="23" xfId="0" applyNumberFormat="1" applyFont="1" applyFill="1" applyBorder="1" applyAlignment="1">
      <alignment horizontal="left"/>
    </xf>
    <xf numFmtId="4" fontId="4" fillId="0" borderId="23" xfId="0" applyNumberFormat="1" applyFont="1" applyFill="1" applyBorder="1" applyAlignment="1" applyProtection="1">
      <alignment/>
      <protection locked="0"/>
    </xf>
    <xf numFmtId="0" fontId="2" fillId="36" borderId="29" xfId="0" applyFont="1" applyFill="1" applyBorder="1" applyAlignment="1" applyProtection="1">
      <alignment horizontal="left" textRotation="75" wrapText="1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2" fillId="37" borderId="33" xfId="0" applyFont="1" applyFill="1" applyBorder="1" applyAlignment="1" applyProtection="1">
      <alignment horizontal="left" textRotation="75" wrapText="1"/>
      <protection/>
    </xf>
    <xf numFmtId="0" fontId="2" fillId="0" borderId="34" xfId="0" applyFont="1" applyBorder="1" applyAlignment="1" applyProtection="1">
      <alignment horizontal="center"/>
      <protection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2" fillId="19" borderId="29" xfId="0" applyFont="1" applyFill="1" applyBorder="1" applyAlignment="1" applyProtection="1">
      <alignment horizontal="left" textRotation="75" wrapText="1"/>
      <protection/>
    </xf>
    <xf numFmtId="0" fontId="2" fillId="34" borderId="30" xfId="0" applyFont="1" applyFill="1" applyBorder="1" applyAlignment="1" applyProtection="1">
      <alignment horizontal="center"/>
      <protection/>
    </xf>
    <xf numFmtId="169" fontId="4" fillId="39" borderId="31" xfId="0" applyNumberFormat="1" applyFont="1" applyFill="1" applyBorder="1" applyAlignment="1" applyProtection="1">
      <alignment/>
      <protection locked="0"/>
    </xf>
    <xf numFmtId="169" fontId="4" fillId="39" borderId="32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Border="1" applyAlignment="1">
      <alignment horizontal="center"/>
    </xf>
    <xf numFmtId="164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4" fillId="33" borderId="25" xfId="0" applyNumberFormat="1" applyFont="1" applyFill="1" applyBorder="1" applyAlignment="1">
      <alignment horizontal="left"/>
    </xf>
    <xf numFmtId="0" fontId="2" fillId="33" borderId="36" xfId="0" applyFont="1" applyFill="1" applyBorder="1" applyAlignment="1">
      <alignment horizontal="left" textRotation="75" wrapText="1"/>
    </xf>
    <xf numFmtId="0" fontId="2" fillId="0" borderId="37" xfId="0" applyFont="1" applyBorder="1" applyAlignment="1">
      <alignment horizontal="center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49" fontId="4" fillId="33" borderId="39" xfId="0" applyNumberFormat="1" applyFont="1" applyFill="1" applyBorder="1" applyAlignment="1">
      <alignment/>
    </xf>
    <xf numFmtId="0" fontId="2" fillId="37" borderId="36" xfId="0" applyFont="1" applyFill="1" applyBorder="1" applyAlignment="1">
      <alignment horizontal="center" textRotation="75" wrapText="1"/>
    </xf>
    <xf numFmtId="0" fontId="2" fillId="0" borderId="37" xfId="0" applyFont="1" applyBorder="1" applyAlignment="1" applyProtection="1">
      <alignment horizontal="center"/>
      <protection/>
    </xf>
    <xf numFmtId="2" fontId="4" fillId="33" borderId="38" xfId="0" applyNumberFormat="1" applyFont="1" applyFill="1" applyBorder="1" applyAlignment="1">
      <alignment horizontal="center"/>
    </xf>
    <xf numFmtId="2" fontId="4" fillId="33" borderId="39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2" fillId="0" borderId="36" xfId="0" applyFont="1" applyFill="1" applyBorder="1" applyAlignment="1" applyProtection="1">
      <alignment horizontal="left" textRotation="75" wrapText="1"/>
      <protection/>
    </xf>
    <xf numFmtId="3" fontId="2" fillId="0" borderId="37" xfId="0" applyNumberFormat="1" applyFont="1" applyFill="1" applyBorder="1" applyAlignment="1" applyProtection="1">
      <alignment horizontal="center"/>
      <protection/>
    </xf>
    <xf numFmtId="169" fontId="4" fillId="0" borderId="38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0" fontId="2" fillId="36" borderId="40" xfId="0" applyFont="1" applyFill="1" applyBorder="1" applyAlignment="1" applyProtection="1">
      <alignment horizontal="left" textRotation="75" wrapText="1"/>
      <protection locked="0"/>
    </xf>
    <xf numFmtId="0" fontId="2" fillId="37" borderId="40" xfId="0" applyFont="1" applyFill="1" applyBorder="1" applyAlignment="1" applyProtection="1">
      <alignment horizontal="left" textRotation="75" wrapText="1"/>
      <protection locked="0"/>
    </xf>
    <xf numFmtId="0" fontId="4" fillId="0" borderId="26" xfId="0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166" fontId="4" fillId="35" borderId="23" xfId="0" applyNumberFormat="1" applyFont="1" applyFill="1" applyBorder="1" applyAlignment="1">
      <alignment/>
    </xf>
    <xf numFmtId="167" fontId="4" fillId="35" borderId="24" xfId="0" applyNumberFormat="1" applyFont="1" applyFill="1" applyBorder="1" applyAlignment="1">
      <alignment/>
    </xf>
    <xf numFmtId="168" fontId="4" fillId="35" borderId="24" xfId="0" applyNumberFormat="1" applyFont="1" applyFill="1" applyBorder="1" applyAlignment="1">
      <alignment/>
    </xf>
    <xf numFmtId="0" fontId="4" fillId="35" borderId="39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center"/>
    </xf>
    <xf numFmtId="0" fontId="4" fillId="35" borderId="32" xfId="0" applyFont="1" applyFill="1" applyBorder="1" applyAlignment="1" applyProtection="1">
      <alignment horizontal="center"/>
      <protection locked="0"/>
    </xf>
    <xf numFmtId="4" fontId="4" fillId="35" borderId="23" xfId="0" applyNumberFormat="1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2" fontId="4" fillId="35" borderId="39" xfId="0" applyNumberFormat="1" applyFont="1" applyFill="1" applyBorder="1" applyAlignment="1">
      <alignment horizontal="center"/>
    </xf>
    <xf numFmtId="2" fontId="4" fillId="35" borderId="24" xfId="0" applyNumberFormat="1" applyFont="1" applyFill="1" applyBorder="1" applyAlignment="1" applyProtection="1">
      <alignment/>
      <protection locked="0"/>
    </xf>
    <xf numFmtId="0" fontId="4" fillId="35" borderId="32" xfId="0" applyFont="1" applyFill="1" applyBorder="1" applyAlignment="1">
      <alignment horizontal="center"/>
    </xf>
    <xf numFmtId="169" fontId="4" fillId="35" borderId="39" xfId="0" applyNumberFormat="1" applyFont="1" applyFill="1" applyBorder="1" applyAlignment="1" applyProtection="1">
      <alignment/>
      <protection locked="0"/>
    </xf>
    <xf numFmtId="169" fontId="4" fillId="35" borderId="24" xfId="0" applyNumberFormat="1" applyFont="1" applyFill="1" applyBorder="1" applyAlignment="1" applyProtection="1">
      <alignment/>
      <protection locked="0"/>
    </xf>
    <xf numFmtId="169" fontId="4" fillId="35" borderId="32" xfId="0" applyNumberFormat="1" applyFont="1" applyFill="1" applyBorder="1" applyAlignment="1" applyProtection="1">
      <alignment/>
      <protection locked="0"/>
    </xf>
    <xf numFmtId="0" fontId="4" fillId="35" borderId="25" xfId="0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/>
    </xf>
    <xf numFmtId="164" fontId="4" fillId="0" borderId="41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66" fontId="4" fillId="0" borderId="42" xfId="0" applyNumberFormat="1" applyFont="1" applyFill="1" applyBorder="1" applyAlignment="1">
      <alignment/>
    </xf>
    <xf numFmtId="167" fontId="4" fillId="0" borderId="43" xfId="0" applyNumberFormat="1" applyFont="1" applyFill="1" applyBorder="1" applyAlignment="1">
      <alignment/>
    </xf>
    <xf numFmtId="168" fontId="4" fillId="0" borderId="43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 locked="0"/>
    </xf>
    <xf numFmtId="4" fontId="4" fillId="0" borderId="42" xfId="0" applyNumberFormat="1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2" fontId="4" fillId="0" borderId="44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 applyProtection="1">
      <alignment/>
      <protection locked="0"/>
    </xf>
    <xf numFmtId="0" fontId="4" fillId="0" borderId="45" xfId="0" applyFont="1" applyFill="1" applyBorder="1" applyAlignment="1">
      <alignment horizontal="center"/>
    </xf>
    <xf numFmtId="169" fontId="4" fillId="0" borderId="44" xfId="0" applyNumberFormat="1" applyFont="1" applyFill="1" applyBorder="1" applyAlignment="1" applyProtection="1">
      <alignment/>
      <protection locked="0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5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.Hitchcock\Desktop\PERSONAL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GOALS\REAP\FY2015\A%20-%20Eligibility\3%20Format%20for%20Web\1%20Docs%20for%20Formatting\Application%20Check%202015%20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4"/>
      <sheetName val="2014 Removed"/>
      <sheetName val="2013"/>
      <sheetName val="2013 - Removed"/>
    </sheetNames>
  </externalBook>
</externalLink>
</file>

<file path=xl/tables/table1.xml><?xml version="1.0" encoding="utf-8"?>
<table xmlns="http://schemas.openxmlformats.org/spreadsheetml/2006/main" id="1" name="Table1" displayName="Table1" ref="A9:AI33" comment="" totalsRowShown="0">
  <autoFilter ref="A9:AI33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Column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7" comment="" totalsRowShown="0">
  <autoFilter ref="A3:AH7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53.8515625" style="0" bestFit="1" customWidth="1"/>
    <col min="4" max="4" width="28.57421875" style="0" bestFit="1" customWidth="1"/>
    <col min="5" max="5" width="15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45" t="s">
        <v>938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">
      <c r="A2" s="44" t="s">
        <v>939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5">
      <c r="A3" s="47" t="s">
        <v>940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customHeight="1">
      <c r="A4" s="48" t="s">
        <v>941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31.5" customHeight="1">
      <c r="A5" s="49" t="s">
        <v>942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5">
      <c r="A6" s="51" t="s">
        <v>943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5">
      <c r="A7" s="42" t="s">
        <v>945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33" s="27" customFormat="1" ht="18">
      <c r="A8" s="9" t="s">
        <v>933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28"/>
      <c r="Q8" s="4"/>
      <c r="R8" s="4"/>
      <c r="S8" s="29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06" t="s">
        <v>10</v>
      </c>
      <c r="K9" s="54" t="s">
        <v>11</v>
      </c>
      <c r="L9" s="89" t="s">
        <v>12</v>
      </c>
      <c r="M9" s="55" t="s">
        <v>13</v>
      </c>
      <c r="N9" s="56" t="s">
        <v>14</v>
      </c>
      <c r="O9" s="111" t="s">
        <v>15</v>
      </c>
      <c r="P9" s="57" t="s">
        <v>16</v>
      </c>
      <c r="Q9" s="58" t="s">
        <v>17</v>
      </c>
      <c r="R9" s="59" t="s">
        <v>18</v>
      </c>
      <c r="S9" s="93" t="s">
        <v>19</v>
      </c>
      <c r="T9" s="116" t="s">
        <v>20</v>
      </c>
      <c r="U9" s="60" t="s">
        <v>21</v>
      </c>
      <c r="V9" s="60" t="s">
        <v>22</v>
      </c>
      <c r="W9" s="97" t="s">
        <v>23</v>
      </c>
      <c r="X9" s="61" t="s">
        <v>24</v>
      </c>
      <c r="Y9" s="62" t="s">
        <v>25</v>
      </c>
      <c r="Z9" s="62" t="s">
        <v>951</v>
      </c>
      <c r="AA9" s="63" t="s">
        <v>27</v>
      </c>
      <c r="AB9" s="120" t="s">
        <v>28</v>
      </c>
      <c r="AC9" s="61" t="s">
        <v>29</v>
      </c>
      <c r="AD9" s="62" t="s">
        <v>30</v>
      </c>
      <c r="AE9" s="63" t="s">
        <v>31</v>
      </c>
      <c r="AF9" s="121" t="s">
        <v>32</v>
      </c>
      <c r="AG9" s="61" t="s">
        <v>33</v>
      </c>
      <c r="AH9" s="64" t="s">
        <v>34</v>
      </c>
      <c r="AI9" t="s">
        <v>952</v>
      </c>
    </row>
    <row r="10" spans="1:34" s="30" customFormat="1" ht="15.75" thickBot="1">
      <c r="A10" s="101">
        <v>1</v>
      </c>
      <c r="B10" s="101">
        <v>2</v>
      </c>
      <c r="C10" s="15">
        <v>3</v>
      </c>
      <c r="D10" s="16">
        <v>4</v>
      </c>
      <c r="E10" s="16">
        <v>5</v>
      </c>
      <c r="F10" s="104"/>
      <c r="G10" s="17">
        <v>6</v>
      </c>
      <c r="H10" s="18"/>
      <c r="I10" s="19">
        <v>7</v>
      </c>
      <c r="J10" s="107">
        <v>8</v>
      </c>
      <c r="K10" s="16">
        <v>9</v>
      </c>
      <c r="L10" s="90">
        <v>10</v>
      </c>
      <c r="M10" s="20">
        <v>11</v>
      </c>
      <c r="N10" s="21">
        <v>12</v>
      </c>
      <c r="O10" s="112">
        <v>13</v>
      </c>
      <c r="P10" s="22">
        <v>14</v>
      </c>
      <c r="Q10" s="23" t="s">
        <v>35</v>
      </c>
      <c r="R10" s="52" t="s">
        <v>36</v>
      </c>
      <c r="S10" s="94">
        <v>15</v>
      </c>
      <c r="T10" s="117">
        <v>16</v>
      </c>
      <c r="U10" s="24">
        <v>17</v>
      </c>
      <c r="V10" s="24">
        <v>18</v>
      </c>
      <c r="W10" s="98">
        <v>19</v>
      </c>
      <c r="X10" s="53" t="s">
        <v>37</v>
      </c>
      <c r="Y10" s="33" t="s">
        <v>37</v>
      </c>
      <c r="Z10" s="33" t="s">
        <v>37</v>
      </c>
      <c r="AA10" s="33" t="s">
        <v>37</v>
      </c>
      <c r="AB10" s="101">
        <v>20</v>
      </c>
      <c r="AC10" s="53" t="s">
        <v>37</v>
      </c>
      <c r="AD10" s="33" t="s">
        <v>37</v>
      </c>
      <c r="AE10" s="33" t="s">
        <v>37</v>
      </c>
      <c r="AF10" s="101">
        <v>21</v>
      </c>
      <c r="AG10" s="53" t="s">
        <v>37</v>
      </c>
      <c r="AH10" s="33">
        <v>22</v>
      </c>
    </row>
    <row r="11" spans="1:35" s="3" customFormat="1" ht="12.75" customHeight="1">
      <c r="A11" s="36" t="s">
        <v>103</v>
      </c>
      <c r="B11" s="37" t="s">
        <v>104</v>
      </c>
      <c r="C11" s="38" t="s">
        <v>105</v>
      </c>
      <c r="D11" s="122" t="s">
        <v>106</v>
      </c>
      <c r="E11" s="122" t="s">
        <v>107</v>
      </c>
      <c r="F11" s="37" t="s">
        <v>43</v>
      </c>
      <c r="G11" s="39" t="s">
        <v>108</v>
      </c>
      <c r="H11" s="123" t="s">
        <v>45</v>
      </c>
      <c r="I11" s="124" t="s">
        <v>109</v>
      </c>
      <c r="J11" s="125" t="s">
        <v>57</v>
      </c>
      <c r="K11" s="126" t="s">
        <v>48</v>
      </c>
      <c r="L11" s="91" t="s">
        <v>934</v>
      </c>
      <c r="M11" s="32">
        <v>181</v>
      </c>
      <c r="N11" s="73"/>
      <c r="O11" s="127" t="s">
        <v>49</v>
      </c>
      <c r="P11" s="126" t="s">
        <v>48</v>
      </c>
      <c r="Q11" s="74"/>
      <c r="R11" s="73"/>
      <c r="S11" s="128" t="s">
        <v>48</v>
      </c>
      <c r="T11" s="118">
        <v>1047.5680801764397</v>
      </c>
      <c r="U11" s="75"/>
      <c r="V11" s="75"/>
      <c r="W11" s="129"/>
      <c r="X11" s="38">
        <f>IF(OR(K11="YES",TRIM(L11)="YES"),1,0)</f>
        <v>1</v>
      </c>
      <c r="Y11" s="122">
        <f>IF(OR(AND(ISNUMBER(M11),AND(M11&gt;0,M11&lt;600)),AND(ISNUMBER(M11),AND(M11&gt;0,N11="YES"))),1,0)</f>
        <v>1</v>
      </c>
      <c r="Z11" s="122">
        <f>IF(AND(OR(K11="YES",TRIM(L11)="YES"),(X11=0)),"Trouble",0)</f>
        <v>0</v>
      </c>
      <c r="AA11" s="122">
        <f>IF(AND(OR(AND(ISNUMBER(M11),AND(M11&gt;0,M11&lt;600)),AND(ISNUMBER(M11),AND(M11&gt;0,N11="YES"))),(Y11=0)),"Trouble",0)</f>
        <v>0</v>
      </c>
      <c r="AB11" s="40" t="str">
        <f>IF(AND(X11=1,Y11=1),"SRSA","-")</f>
        <v>SRSA</v>
      </c>
      <c r="AC11" s="38">
        <f>IF(S11="YES",1,0)</f>
        <v>0</v>
      </c>
      <c r="AD11" s="122">
        <f>IF(OR(AND(ISNUMBER(Q11),Q11&gt;=20),(AND(ISNUMBER(Q11)=FALSE,AND(ISNUMBER(O11),O11&gt;=20)))),1,0)</f>
        <v>0</v>
      </c>
      <c r="AE11" s="122">
        <f>IF(AND(AC11=1,AD11=1),"Initial",0)</f>
        <v>0</v>
      </c>
      <c r="AF11" s="40" t="str">
        <f>IF(AND(AND(AE11="Initial",AG11=0),AND(ISNUMBER(M11),M11&gt;0)),"RLIS","-")</f>
        <v>-</v>
      </c>
      <c r="AG11" s="38">
        <f>IF(AND(AB11="SRSA",AE11="Initial"),"SRSA",0)</f>
        <v>0</v>
      </c>
      <c r="AH11" s="130" t="s">
        <v>50</v>
      </c>
      <c r="AI11" s="3" t="s">
        <v>103</v>
      </c>
    </row>
    <row r="12" spans="1:35" s="3" customFormat="1" ht="12.75" customHeight="1">
      <c r="A12" s="131" t="s">
        <v>186</v>
      </c>
      <c r="B12" s="132" t="s">
        <v>187</v>
      </c>
      <c r="C12" s="133" t="s">
        <v>188</v>
      </c>
      <c r="D12" s="134" t="s">
        <v>189</v>
      </c>
      <c r="E12" s="134" t="s">
        <v>190</v>
      </c>
      <c r="F12" s="132" t="s">
        <v>43</v>
      </c>
      <c r="G12" s="135" t="s">
        <v>191</v>
      </c>
      <c r="H12" s="136" t="s">
        <v>45</v>
      </c>
      <c r="I12" s="137" t="s">
        <v>192</v>
      </c>
      <c r="J12" s="138" t="s">
        <v>193</v>
      </c>
      <c r="K12" s="139" t="s">
        <v>118</v>
      </c>
      <c r="L12" s="92" t="s">
        <v>934</v>
      </c>
      <c r="M12" s="88">
        <v>174</v>
      </c>
      <c r="N12" s="80"/>
      <c r="O12" s="140">
        <v>7.04225352112676</v>
      </c>
      <c r="P12" s="139" t="s">
        <v>48</v>
      </c>
      <c r="Q12" s="81"/>
      <c r="R12" s="80"/>
      <c r="S12" s="141" t="s">
        <v>118</v>
      </c>
      <c r="T12" s="119">
        <v>6365.311211129569</v>
      </c>
      <c r="U12" s="82"/>
      <c r="V12" s="82"/>
      <c r="W12" s="142"/>
      <c r="X12" s="133">
        <f>IF(OR(K12="YES",TRIM(L12)="YES"),1,0)</f>
        <v>1</v>
      </c>
      <c r="Y12" s="134">
        <f>IF(OR(AND(ISNUMBER(M12),AND(M12&gt;0,M12&lt;600)),AND(ISNUMBER(M12),AND(M12&gt;0,N12="YES"))),1,0)</f>
        <v>1</v>
      </c>
      <c r="Z12" s="134">
        <f>IF(AND(OR(K12="YES",TRIM(L12)="YES"),(X12=0)),"Trouble",0)</f>
        <v>0</v>
      </c>
      <c r="AA12" s="134">
        <f>IF(AND(OR(AND(ISNUMBER(M12),AND(M12&gt;0,M12&lt;600)),AND(ISNUMBER(M12),AND(M12&gt;0,N12="YES"))),(Y12=0)),"Trouble",0)</f>
        <v>0</v>
      </c>
      <c r="AB12" s="143" t="str">
        <f>IF(AND(X12=1,Y12=1),"SRSA","-")</f>
        <v>SRSA</v>
      </c>
      <c r="AC12" s="133">
        <f>IF(S12="YES",1,0)</f>
        <v>1</v>
      </c>
      <c r="AD12" s="134">
        <f>IF(OR(AND(ISNUMBER(Q12),Q12&gt;=20),(AND(ISNUMBER(Q12)=FALSE,AND(ISNUMBER(O12),O12&gt;=20)))),1,0)</f>
        <v>0</v>
      </c>
      <c r="AE12" s="134">
        <f>IF(AND(AC12=1,AD12=1),"Initial",0)</f>
        <v>0</v>
      </c>
      <c r="AF12" s="143" t="str">
        <f>IF(AND(AND(AE12="Initial",AG12=0),AND(ISNUMBER(M12),M12&gt;0)),"RLIS","-")</f>
        <v>-</v>
      </c>
      <c r="AG12" s="133">
        <f>IF(AND(AB12="SRSA",AE12="Initial"),"SRSA",0)</f>
        <v>0</v>
      </c>
      <c r="AH12" s="144" t="s">
        <v>50</v>
      </c>
      <c r="AI12" s="3" t="s">
        <v>186</v>
      </c>
    </row>
    <row r="13" spans="1:35" s="3" customFormat="1" ht="12.75" customHeight="1">
      <c r="A13" s="145" t="s">
        <v>208</v>
      </c>
      <c r="B13" s="146" t="s">
        <v>209</v>
      </c>
      <c r="C13" s="147" t="s">
        <v>946</v>
      </c>
      <c r="D13" s="148" t="s">
        <v>211</v>
      </c>
      <c r="E13" s="148" t="s">
        <v>212</v>
      </c>
      <c r="F13" s="146" t="s">
        <v>43</v>
      </c>
      <c r="G13" s="149" t="s">
        <v>213</v>
      </c>
      <c r="H13" s="150" t="s">
        <v>45</v>
      </c>
      <c r="I13" s="151" t="s">
        <v>214</v>
      </c>
      <c r="J13" s="152" t="s">
        <v>57</v>
      </c>
      <c r="K13" s="153" t="s">
        <v>48</v>
      </c>
      <c r="L13" s="154" t="s">
        <v>934</v>
      </c>
      <c r="M13" s="155">
        <v>414</v>
      </c>
      <c r="N13" s="156"/>
      <c r="O13" s="157" t="s">
        <v>49</v>
      </c>
      <c r="P13" s="153" t="s">
        <v>48</v>
      </c>
      <c r="Q13" s="158"/>
      <c r="R13" s="156"/>
      <c r="S13" s="159" t="s">
        <v>48</v>
      </c>
      <c r="T13" s="160">
        <v>8250.329553385507</v>
      </c>
      <c r="U13" s="161"/>
      <c r="V13" s="161"/>
      <c r="W13" s="162"/>
      <c r="X13" s="147">
        <f>IF(OR(K13="YES",TRIM(L13)="YES"),1,0)</f>
        <v>1</v>
      </c>
      <c r="Y13" s="148">
        <f>IF(OR(AND(ISNUMBER(M13),AND(M13&gt;0,M13&lt;600)),AND(ISNUMBER(M13),AND(M13&gt;0,N13="YES"))),1,0)</f>
        <v>1</v>
      </c>
      <c r="Z13" s="148">
        <f>IF(AND(OR(K13="YES",TRIM(L13)="YES"),(X13=0)),"Trouble",0)</f>
        <v>0</v>
      </c>
      <c r="AA13" s="148">
        <f>IF(AND(OR(AND(ISNUMBER(M13),AND(M13&gt;0,M13&lt;600)),AND(ISNUMBER(M13),AND(M13&gt;0,N13="YES"))),(Y13=0)),"Trouble",0)</f>
        <v>0</v>
      </c>
      <c r="AB13" s="163" t="str">
        <f>IF(AND(X13=1,Y13=1),"SRSA","-")</f>
        <v>SRSA</v>
      </c>
      <c r="AC13" s="147">
        <f>IF(S13="YES",1,0)</f>
        <v>0</v>
      </c>
      <c r="AD13" s="148">
        <f>IF(OR(AND(ISNUMBER(Q13),Q13&gt;=20),(AND(ISNUMBER(Q13)=FALSE,AND(ISNUMBER(O13),O13&gt;=20)))),1,0)</f>
        <v>0</v>
      </c>
      <c r="AE13" s="148">
        <f>IF(AND(AC13=1,AD13=1),"Initial",0)</f>
        <v>0</v>
      </c>
      <c r="AF13" s="163" t="str">
        <f>IF(AND(AND(AE13="Initial",AG13=0),AND(ISNUMBER(M13),M13&gt;0)),"RLIS","-")</f>
        <v>-</v>
      </c>
      <c r="AG13" s="147">
        <f>IF(AND(AB13="SRSA",AE13="Initial"),"SRSA",0)</f>
        <v>0</v>
      </c>
      <c r="AH13" s="164" t="s">
        <v>73</v>
      </c>
      <c r="AI13" s="41" t="e">
        <v>#N/A</v>
      </c>
    </row>
    <row r="14" spans="1:35" s="3" customFormat="1" ht="12.75" customHeight="1">
      <c r="A14" s="131" t="s">
        <v>243</v>
      </c>
      <c r="B14" s="132" t="s">
        <v>244</v>
      </c>
      <c r="C14" s="133" t="s">
        <v>245</v>
      </c>
      <c r="D14" s="134" t="s">
        <v>246</v>
      </c>
      <c r="E14" s="134" t="s">
        <v>107</v>
      </c>
      <c r="F14" s="132" t="s">
        <v>43</v>
      </c>
      <c r="G14" s="135" t="s">
        <v>247</v>
      </c>
      <c r="H14" s="136" t="s">
        <v>45</v>
      </c>
      <c r="I14" s="137" t="s">
        <v>248</v>
      </c>
      <c r="J14" s="138" t="s">
        <v>57</v>
      </c>
      <c r="K14" s="139" t="s">
        <v>48</v>
      </c>
      <c r="L14" s="92" t="s">
        <v>934</v>
      </c>
      <c r="M14" s="88">
        <v>301</v>
      </c>
      <c r="N14" s="80"/>
      <c r="O14" s="140" t="s">
        <v>49</v>
      </c>
      <c r="P14" s="139" t="s">
        <v>48</v>
      </c>
      <c r="Q14" s="81"/>
      <c r="R14" s="80"/>
      <c r="S14" s="141" t="s">
        <v>48</v>
      </c>
      <c r="T14" s="119">
        <v>5715.937837137053</v>
      </c>
      <c r="U14" s="82"/>
      <c r="V14" s="82"/>
      <c r="W14" s="142"/>
      <c r="X14" s="133">
        <f>IF(OR(K14="YES",TRIM(L14)="YES"),1,0)</f>
        <v>1</v>
      </c>
      <c r="Y14" s="134">
        <f>IF(OR(AND(ISNUMBER(M14),AND(M14&gt;0,M14&lt;600)),AND(ISNUMBER(M14),AND(M14&gt;0,N14="YES"))),1,0)</f>
        <v>1</v>
      </c>
      <c r="Z14" s="134">
        <f>IF(AND(OR(K14="YES",TRIM(L14)="YES"),(X14=0)),"Trouble",0)</f>
        <v>0</v>
      </c>
      <c r="AA14" s="134">
        <f>IF(AND(OR(AND(ISNUMBER(M14),AND(M14&gt;0,M14&lt;600)),AND(ISNUMBER(M14),AND(M14&gt;0,N14="YES"))),(Y14=0)),"Trouble",0)</f>
        <v>0</v>
      </c>
      <c r="AB14" s="143" t="str">
        <f>IF(AND(X14=1,Y14=1),"SRSA","-")</f>
        <v>SRSA</v>
      </c>
      <c r="AC14" s="133">
        <f>IF(S14="YES",1,0)</f>
        <v>0</v>
      </c>
      <c r="AD14" s="134">
        <f>IF(OR(AND(ISNUMBER(Q14),Q14&gt;=20),(AND(ISNUMBER(Q14)=FALSE,AND(ISNUMBER(O14),O14&gt;=20)))),1,0)</f>
        <v>0</v>
      </c>
      <c r="AE14" s="134">
        <f>IF(AND(AC14=1,AD14=1),"Initial",0)</f>
        <v>0</v>
      </c>
      <c r="AF14" s="143" t="str">
        <f>IF(AND(AND(AE14="Initial",AG14=0),AND(ISNUMBER(M14),M14&gt;0)),"RLIS","-")</f>
        <v>-</v>
      </c>
      <c r="AG14" s="133">
        <f>IF(AND(AB14="SRSA",AE14="Initial"),"SRSA",0)</f>
        <v>0</v>
      </c>
      <c r="AH14" s="144" t="s">
        <v>50</v>
      </c>
      <c r="AI14" s="3" t="s">
        <v>243</v>
      </c>
    </row>
    <row r="15" spans="1:35" s="3" customFormat="1" ht="12.75" customHeight="1">
      <c r="A15" s="131" t="s">
        <v>282</v>
      </c>
      <c r="B15" s="132" t="s">
        <v>283</v>
      </c>
      <c r="C15" s="133" t="s">
        <v>284</v>
      </c>
      <c r="D15" s="134" t="s">
        <v>285</v>
      </c>
      <c r="E15" s="134" t="s">
        <v>107</v>
      </c>
      <c r="F15" s="132" t="s">
        <v>43</v>
      </c>
      <c r="G15" s="135" t="s">
        <v>108</v>
      </c>
      <c r="H15" s="136" t="s">
        <v>45</v>
      </c>
      <c r="I15" s="137" t="s">
        <v>286</v>
      </c>
      <c r="J15" s="138" t="s">
        <v>57</v>
      </c>
      <c r="K15" s="139" t="s">
        <v>48</v>
      </c>
      <c r="L15" s="92" t="s">
        <v>934</v>
      </c>
      <c r="M15" s="88">
        <v>245</v>
      </c>
      <c r="N15" s="80"/>
      <c r="O15" s="140" t="s">
        <v>49</v>
      </c>
      <c r="P15" s="139" t="s">
        <v>48</v>
      </c>
      <c r="Q15" s="81"/>
      <c r="R15" s="80"/>
      <c r="S15" s="141" t="s">
        <v>48</v>
      </c>
      <c r="T15" s="119">
        <v>8048.646328735189</v>
      </c>
      <c r="U15" s="82"/>
      <c r="V15" s="82"/>
      <c r="W15" s="142"/>
      <c r="X15" s="133">
        <f>IF(OR(K15="YES",TRIM(L15)="YES"),1,0)</f>
        <v>1</v>
      </c>
      <c r="Y15" s="134">
        <f>IF(OR(AND(ISNUMBER(M15),AND(M15&gt;0,M15&lt;600)),AND(ISNUMBER(M15),AND(M15&gt;0,N15="YES"))),1,0)</f>
        <v>1</v>
      </c>
      <c r="Z15" s="134">
        <f>IF(AND(OR(K15="YES",TRIM(L15)="YES"),(X15=0)),"Trouble",0)</f>
        <v>0</v>
      </c>
      <c r="AA15" s="134">
        <f>IF(AND(OR(AND(ISNUMBER(M15),AND(M15&gt;0,M15&lt;600)),AND(ISNUMBER(M15),AND(M15&gt;0,N15="YES"))),(Y15=0)),"Trouble",0)</f>
        <v>0</v>
      </c>
      <c r="AB15" s="143" t="str">
        <f>IF(AND(X15=1,Y15=1),"SRSA","-")</f>
        <v>SRSA</v>
      </c>
      <c r="AC15" s="133">
        <f>IF(S15="YES",1,0)</f>
        <v>0</v>
      </c>
      <c r="AD15" s="134">
        <f>IF(OR(AND(ISNUMBER(Q15),Q15&gt;=20),(AND(ISNUMBER(Q15)=FALSE,AND(ISNUMBER(O15),O15&gt;=20)))),1,0)</f>
        <v>0</v>
      </c>
      <c r="AE15" s="134">
        <f>IF(AND(AC15=1,AD15=1),"Initial",0)</f>
        <v>0</v>
      </c>
      <c r="AF15" s="143" t="str">
        <f>IF(AND(AND(AE15="Initial",AG15=0),AND(ISNUMBER(M15),M15&gt;0)),"RLIS","-")</f>
        <v>-</v>
      </c>
      <c r="AG15" s="133">
        <f>IF(AND(AB15="SRSA",AE15="Initial"),"SRSA",0)</f>
        <v>0</v>
      </c>
      <c r="AH15" s="144" t="s">
        <v>50</v>
      </c>
      <c r="AI15" s="3" t="s">
        <v>282</v>
      </c>
    </row>
    <row r="16" spans="1:35" s="3" customFormat="1" ht="12.75" customHeight="1">
      <c r="A16" s="131" t="s">
        <v>355</v>
      </c>
      <c r="B16" s="132" t="s">
        <v>356</v>
      </c>
      <c r="C16" s="133" t="s">
        <v>357</v>
      </c>
      <c r="D16" s="134" t="s">
        <v>358</v>
      </c>
      <c r="E16" s="134" t="s">
        <v>359</v>
      </c>
      <c r="F16" s="132" t="s">
        <v>43</v>
      </c>
      <c r="G16" s="135" t="s">
        <v>138</v>
      </c>
      <c r="H16" s="136" t="s">
        <v>45</v>
      </c>
      <c r="I16" s="137" t="s">
        <v>360</v>
      </c>
      <c r="J16" s="138" t="s">
        <v>47</v>
      </c>
      <c r="K16" s="139" t="s">
        <v>48</v>
      </c>
      <c r="L16" s="92" t="s">
        <v>934</v>
      </c>
      <c r="M16" s="88">
        <v>191</v>
      </c>
      <c r="N16" s="80"/>
      <c r="O16" s="140" t="s">
        <v>49</v>
      </c>
      <c r="P16" s="139" t="s">
        <v>48</v>
      </c>
      <c r="Q16" s="81"/>
      <c r="R16" s="80"/>
      <c r="S16" s="141" t="s">
        <v>48</v>
      </c>
      <c r="T16" s="119">
        <v>3216.0647846879533</v>
      </c>
      <c r="U16" s="82"/>
      <c r="V16" s="82"/>
      <c r="W16" s="142"/>
      <c r="X16" s="133">
        <f>IF(OR(K16="YES",TRIM(L16)="YES"),1,0)</f>
        <v>1</v>
      </c>
      <c r="Y16" s="134">
        <f>IF(OR(AND(ISNUMBER(M16),AND(M16&gt;0,M16&lt;600)),AND(ISNUMBER(M16),AND(M16&gt;0,N16="YES"))),1,0)</f>
        <v>1</v>
      </c>
      <c r="Z16" s="134">
        <f>IF(AND(OR(K16="YES",TRIM(L16)="YES"),(X16=0)),"Trouble",0)</f>
        <v>0</v>
      </c>
      <c r="AA16" s="134">
        <f>IF(AND(OR(AND(ISNUMBER(M16),AND(M16&gt;0,M16&lt;600)),AND(ISNUMBER(M16),AND(M16&gt;0,N16="YES"))),(Y16=0)),"Trouble",0)</f>
        <v>0</v>
      </c>
      <c r="AB16" s="143" t="str">
        <f>IF(AND(X16=1,Y16=1),"SRSA","-")</f>
        <v>SRSA</v>
      </c>
      <c r="AC16" s="133">
        <f>IF(S16="YES",1,0)</f>
        <v>0</v>
      </c>
      <c r="AD16" s="134">
        <f>IF(OR(AND(ISNUMBER(Q16),Q16&gt;=20),(AND(ISNUMBER(Q16)=FALSE,AND(ISNUMBER(O16),O16&gt;=20)))),1,0)</f>
        <v>0</v>
      </c>
      <c r="AE16" s="134">
        <f>IF(AND(AC16=1,AD16=1),"Initial",0)</f>
        <v>0</v>
      </c>
      <c r="AF16" s="143" t="str">
        <f>IF(AND(AND(AE16="Initial",AG16=0),AND(ISNUMBER(M16),M16&gt;0)),"RLIS","-")</f>
        <v>-</v>
      </c>
      <c r="AG16" s="133">
        <f>IF(AND(AB16="SRSA",AE16="Initial"),"SRSA",0)</f>
        <v>0</v>
      </c>
      <c r="AH16" s="144" t="s">
        <v>50</v>
      </c>
      <c r="AI16" s="3" t="s">
        <v>355</v>
      </c>
    </row>
    <row r="17" spans="1:35" s="3" customFormat="1" ht="12.75" customHeight="1">
      <c r="A17" s="145" t="s">
        <v>374</v>
      </c>
      <c r="B17" s="146" t="s">
        <v>375</v>
      </c>
      <c r="C17" s="147" t="s">
        <v>947</v>
      </c>
      <c r="D17" s="148" t="s">
        <v>377</v>
      </c>
      <c r="E17" s="148" t="s">
        <v>97</v>
      </c>
      <c r="F17" s="146" t="s">
        <v>43</v>
      </c>
      <c r="G17" s="149" t="s">
        <v>98</v>
      </c>
      <c r="H17" s="150" t="s">
        <v>45</v>
      </c>
      <c r="I17" s="151" t="s">
        <v>378</v>
      </c>
      <c r="J17" s="152" t="s">
        <v>235</v>
      </c>
      <c r="K17" s="153" t="s">
        <v>118</v>
      </c>
      <c r="L17" s="154"/>
      <c r="M17" s="155">
        <v>506</v>
      </c>
      <c r="N17" s="156"/>
      <c r="O17" s="157" t="s">
        <v>49</v>
      </c>
      <c r="P17" s="153" t="s">
        <v>48</v>
      </c>
      <c r="Q17" s="158"/>
      <c r="R17" s="156"/>
      <c r="S17" s="159" t="s">
        <v>118</v>
      </c>
      <c r="T17" s="160">
        <v>9149.002105394404</v>
      </c>
      <c r="U17" s="161"/>
      <c r="V17" s="161"/>
      <c r="W17" s="162"/>
      <c r="X17" s="147">
        <f>IF(OR(K17="YES",TRIM(L17)="YES"),1,0)</f>
        <v>1</v>
      </c>
      <c r="Y17" s="148">
        <f>IF(OR(AND(ISNUMBER(M17),AND(M17&gt;0,M17&lt;600)),AND(ISNUMBER(M17),AND(M17&gt;0,N17="YES"))),1,0)</f>
        <v>1</v>
      </c>
      <c r="Z17" s="148">
        <f>IF(AND(OR(K17="YES",TRIM(L17)="YES"),(X17=0)),"Trouble",0)</f>
        <v>0</v>
      </c>
      <c r="AA17" s="148">
        <f>IF(AND(OR(AND(ISNUMBER(M17),AND(M17&gt;0,M17&lt;600)),AND(ISNUMBER(M17),AND(M17&gt;0,N17="YES"))),(Y17=0)),"Trouble",0)</f>
        <v>0</v>
      </c>
      <c r="AB17" s="163" t="str">
        <f>IF(AND(X17=1,Y17=1),"SRSA","-")</f>
        <v>SRSA</v>
      </c>
      <c r="AC17" s="147">
        <f>IF(S17="YES",1,0)</f>
        <v>1</v>
      </c>
      <c r="AD17" s="148">
        <f>IF(OR(AND(ISNUMBER(Q17),Q17&gt;=20),(AND(ISNUMBER(Q17)=FALSE,AND(ISNUMBER(O17),O17&gt;=20)))),1,0)</f>
        <v>0</v>
      </c>
      <c r="AE17" s="148">
        <f>IF(AND(AC17=1,AD17=1),"Initial",0)</f>
        <v>0</v>
      </c>
      <c r="AF17" s="163" t="str">
        <f>IF(AND(AND(AE17="Initial",AG17=0),AND(ISNUMBER(M17),M17&gt;0)),"RLIS","-")</f>
        <v>-</v>
      </c>
      <c r="AG17" s="147">
        <f>IF(AND(AB17="SRSA",AE17="Initial"),"SRSA",0)</f>
        <v>0</v>
      </c>
      <c r="AH17" s="164" t="s">
        <v>50</v>
      </c>
      <c r="AI17" s="41" t="e">
        <v>#N/A</v>
      </c>
    </row>
    <row r="18" spans="1:35" s="3" customFormat="1" ht="12.75" customHeight="1">
      <c r="A18" s="131" t="s">
        <v>479</v>
      </c>
      <c r="B18" s="132" t="s">
        <v>480</v>
      </c>
      <c r="C18" s="133" t="s">
        <v>481</v>
      </c>
      <c r="D18" s="134" t="s">
        <v>482</v>
      </c>
      <c r="E18" s="134" t="s">
        <v>327</v>
      </c>
      <c r="F18" s="132" t="s">
        <v>43</v>
      </c>
      <c r="G18" s="135" t="s">
        <v>328</v>
      </c>
      <c r="H18" s="136" t="s">
        <v>45</v>
      </c>
      <c r="I18" s="137" t="s">
        <v>483</v>
      </c>
      <c r="J18" s="138" t="s">
        <v>308</v>
      </c>
      <c r="K18" s="139" t="s">
        <v>48</v>
      </c>
      <c r="L18" s="92" t="s">
        <v>934</v>
      </c>
      <c r="M18" s="88">
        <v>130</v>
      </c>
      <c r="N18" s="80"/>
      <c r="O18" s="140" t="s">
        <v>49</v>
      </c>
      <c r="P18" s="139" t="s">
        <v>48</v>
      </c>
      <c r="Q18" s="81"/>
      <c r="R18" s="80"/>
      <c r="S18" s="141" t="s">
        <v>118</v>
      </c>
      <c r="T18" s="119">
        <v>2051.471686372853</v>
      </c>
      <c r="U18" s="82"/>
      <c r="V18" s="82"/>
      <c r="W18" s="142"/>
      <c r="X18" s="133">
        <f>IF(OR(K18="YES",TRIM(L18)="YES"),1,0)</f>
        <v>1</v>
      </c>
      <c r="Y18" s="134">
        <f>IF(OR(AND(ISNUMBER(M18),AND(M18&gt;0,M18&lt;600)),AND(ISNUMBER(M18),AND(M18&gt;0,N18="YES"))),1,0)</f>
        <v>1</v>
      </c>
      <c r="Z18" s="134">
        <f>IF(AND(OR(K18="YES",TRIM(L18)="YES"),(X18=0)),"Trouble",0)</f>
        <v>0</v>
      </c>
      <c r="AA18" s="134">
        <f>IF(AND(OR(AND(ISNUMBER(M18),AND(M18&gt;0,M18&lt;600)),AND(ISNUMBER(M18),AND(M18&gt;0,N18="YES"))),(Y18=0)),"Trouble",0)</f>
        <v>0</v>
      </c>
      <c r="AB18" s="143" t="str">
        <f>IF(AND(X18=1,Y18=1),"SRSA","-")</f>
        <v>SRSA</v>
      </c>
      <c r="AC18" s="133">
        <f>IF(S18="YES",1,0)</f>
        <v>1</v>
      </c>
      <c r="AD18" s="134">
        <f>IF(OR(AND(ISNUMBER(Q18),Q18&gt;=20),(AND(ISNUMBER(Q18)=FALSE,AND(ISNUMBER(O18),O18&gt;=20)))),1,0)</f>
        <v>0</v>
      </c>
      <c r="AE18" s="134">
        <f>IF(AND(AC18=1,AD18=1),"Initial",0)</f>
        <v>0</v>
      </c>
      <c r="AF18" s="143" t="str">
        <f>IF(AND(AND(AE18="Initial",AG18=0),AND(ISNUMBER(M18),M18&gt;0)),"RLIS","-")</f>
        <v>-</v>
      </c>
      <c r="AG18" s="133">
        <f>IF(AND(AB18="SRSA",AE18="Initial"),"SRSA",0)</f>
        <v>0</v>
      </c>
      <c r="AH18" s="144" t="s">
        <v>50</v>
      </c>
      <c r="AI18" s="3" t="s">
        <v>479</v>
      </c>
    </row>
    <row r="19" spans="1:35" s="3" customFormat="1" ht="12.75" customHeight="1">
      <c r="A19" s="131" t="s">
        <v>617</v>
      </c>
      <c r="B19" s="132" t="s">
        <v>618</v>
      </c>
      <c r="C19" s="133" t="s">
        <v>619</v>
      </c>
      <c r="D19" s="134" t="s">
        <v>620</v>
      </c>
      <c r="E19" s="134" t="s">
        <v>621</v>
      </c>
      <c r="F19" s="132" t="s">
        <v>43</v>
      </c>
      <c r="G19" s="135" t="s">
        <v>164</v>
      </c>
      <c r="H19" s="136" t="s">
        <v>45</v>
      </c>
      <c r="I19" s="137" t="s">
        <v>622</v>
      </c>
      <c r="J19" s="138" t="s">
        <v>308</v>
      </c>
      <c r="K19" s="139" t="s">
        <v>48</v>
      </c>
      <c r="L19" s="92" t="s">
        <v>934</v>
      </c>
      <c r="M19" s="88">
        <v>507</v>
      </c>
      <c r="N19" s="80"/>
      <c r="O19" s="140" t="s">
        <v>49</v>
      </c>
      <c r="P19" s="139" t="s">
        <v>48</v>
      </c>
      <c r="Q19" s="81"/>
      <c r="R19" s="80"/>
      <c r="S19" s="141" t="s">
        <v>118</v>
      </c>
      <c r="T19" s="119">
        <v>15899.103683538377</v>
      </c>
      <c r="U19" s="82"/>
      <c r="V19" s="82"/>
      <c r="W19" s="142"/>
      <c r="X19" s="133">
        <f>IF(OR(K19="YES",TRIM(L19)="YES"),1,0)</f>
        <v>1</v>
      </c>
      <c r="Y19" s="134">
        <f>IF(OR(AND(ISNUMBER(M19),AND(M19&gt;0,M19&lt;600)),AND(ISNUMBER(M19),AND(M19&gt;0,N19="YES"))),1,0)</f>
        <v>1</v>
      </c>
      <c r="Z19" s="134">
        <f>IF(AND(OR(K19="YES",TRIM(L19)="YES"),(X19=0)),"Trouble",0)</f>
        <v>0</v>
      </c>
      <c r="AA19" s="134">
        <f>IF(AND(OR(AND(ISNUMBER(M19),AND(M19&gt;0,M19&lt;600)),AND(ISNUMBER(M19),AND(M19&gt;0,N19="YES"))),(Y19=0)),"Trouble",0)</f>
        <v>0</v>
      </c>
      <c r="AB19" s="143" t="str">
        <f>IF(AND(X19=1,Y19=1),"SRSA","-")</f>
        <v>SRSA</v>
      </c>
      <c r="AC19" s="133">
        <f>IF(S19="YES",1,0)</f>
        <v>1</v>
      </c>
      <c r="AD19" s="134">
        <f>IF(OR(AND(ISNUMBER(Q19),Q19&gt;=20),(AND(ISNUMBER(Q19)=FALSE,AND(ISNUMBER(O19),O19&gt;=20)))),1,0)</f>
        <v>0</v>
      </c>
      <c r="AE19" s="134">
        <f>IF(AND(AC19=1,AD19=1),"Initial",0)</f>
        <v>0</v>
      </c>
      <c r="AF19" s="143" t="str">
        <f>IF(AND(AND(AE19="Initial",AG19=0),AND(ISNUMBER(M19),M19&gt;0)),"RLIS","-")</f>
        <v>-</v>
      </c>
      <c r="AG19" s="133">
        <f>IF(AND(AB19="SRSA",AE19="Initial"),"SRSA",0)</f>
        <v>0</v>
      </c>
      <c r="AH19" s="144" t="s">
        <v>50</v>
      </c>
      <c r="AI19" s="3" t="s">
        <v>617</v>
      </c>
    </row>
    <row r="20" spans="1:35" s="3" customFormat="1" ht="12.75" customHeight="1">
      <c r="A20" s="131" t="s">
        <v>628</v>
      </c>
      <c r="B20" s="132" t="s">
        <v>629</v>
      </c>
      <c r="C20" s="133" t="s">
        <v>630</v>
      </c>
      <c r="D20" s="134" t="s">
        <v>631</v>
      </c>
      <c r="E20" s="134" t="s">
        <v>632</v>
      </c>
      <c r="F20" s="132" t="s">
        <v>43</v>
      </c>
      <c r="G20" s="135" t="s">
        <v>633</v>
      </c>
      <c r="H20" s="136" t="s">
        <v>45</v>
      </c>
      <c r="I20" s="137" t="s">
        <v>634</v>
      </c>
      <c r="J20" s="138" t="s">
        <v>193</v>
      </c>
      <c r="K20" s="139" t="s">
        <v>118</v>
      </c>
      <c r="L20" s="92" t="s">
        <v>934</v>
      </c>
      <c r="M20" s="88">
        <v>302</v>
      </c>
      <c r="N20" s="80"/>
      <c r="O20" s="140">
        <v>28.8571428571428</v>
      </c>
      <c r="P20" s="139" t="s">
        <v>118</v>
      </c>
      <c r="Q20" s="81"/>
      <c r="R20" s="80"/>
      <c r="S20" s="141" t="s">
        <v>118</v>
      </c>
      <c r="T20" s="119">
        <v>15846.355353043993</v>
      </c>
      <c r="U20" s="82"/>
      <c r="V20" s="82"/>
      <c r="W20" s="142"/>
      <c r="X20" s="133">
        <f>IF(OR(K20="YES",TRIM(L20)="YES"),1,0)</f>
        <v>1</v>
      </c>
      <c r="Y20" s="134">
        <f>IF(OR(AND(ISNUMBER(M20),AND(M20&gt;0,M20&lt;600)),AND(ISNUMBER(M20),AND(M20&gt;0,N20="YES"))),1,0)</f>
        <v>1</v>
      </c>
      <c r="Z20" s="134">
        <f>IF(AND(OR(K20="YES",TRIM(L20)="YES"),(X20=0)),"Trouble",0)</f>
        <v>0</v>
      </c>
      <c r="AA20" s="134">
        <f>IF(AND(OR(AND(ISNUMBER(M20),AND(M20&gt;0,M20&lt;600)),AND(ISNUMBER(M20),AND(M20&gt;0,N20="YES"))),(Y20=0)),"Trouble",0)</f>
        <v>0</v>
      </c>
      <c r="AB20" s="143" t="str">
        <f>IF(AND(X20=1,Y20=1),"SRSA","-")</f>
        <v>SRSA</v>
      </c>
      <c r="AC20" s="133">
        <f>IF(S20="YES",1,0)</f>
        <v>1</v>
      </c>
      <c r="AD20" s="134">
        <f>IF(OR(AND(ISNUMBER(Q20),Q20&gt;=20),(AND(ISNUMBER(Q20)=FALSE,AND(ISNUMBER(O20),O20&gt;=20)))),1,0)</f>
        <v>1</v>
      </c>
      <c r="AE20" s="134" t="str">
        <f>IF(AND(AC20=1,AD20=1),"Initial",0)</f>
        <v>Initial</v>
      </c>
      <c r="AF20" s="143" t="str">
        <f>IF(AND(AND(AE20="Initial",AG20=0),AND(ISNUMBER(M20),M20&gt;0)),"RLIS","-")</f>
        <v>-</v>
      </c>
      <c r="AG20" s="133" t="str">
        <f>IF(AND(AB20="SRSA",AE20="Initial"),"SRSA",0)</f>
        <v>SRSA</v>
      </c>
      <c r="AH20" s="144" t="s">
        <v>50</v>
      </c>
      <c r="AI20" s="3" t="s">
        <v>628</v>
      </c>
    </row>
    <row r="21" spans="1:35" s="3" customFormat="1" ht="12.75" customHeight="1">
      <c r="A21" s="131" t="s">
        <v>635</v>
      </c>
      <c r="B21" s="132" t="s">
        <v>636</v>
      </c>
      <c r="C21" s="133" t="s">
        <v>637</v>
      </c>
      <c r="D21" s="134" t="s">
        <v>638</v>
      </c>
      <c r="E21" s="134" t="s">
        <v>639</v>
      </c>
      <c r="F21" s="132" t="s">
        <v>43</v>
      </c>
      <c r="G21" s="135" t="s">
        <v>131</v>
      </c>
      <c r="H21" s="136" t="s">
        <v>45</v>
      </c>
      <c r="I21" s="137" t="s">
        <v>640</v>
      </c>
      <c r="J21" s="138" t="s">
        <v>47</v>
      </c>
      <c r="K21" s="139" t="s">
        <v>48</v>
      </c>
      <c r="L21" s="92" t="s">
        <v>934</v>
      </c>
      <c r="M21" s="88">
        <v>462</v>
      </c>
      <c r="N21" s="80"/>
      <c r="O21" s="140" t="s">
        <v>49</v>
      </c>
      <c r="P21" s="139" t="s">
        <v>48</v>
      </c>
      <c r="Q21" s="81"/>
      <c r="R21" s="80"/>
      <c r="S21" s="141" t="s">
        <v>48</v>
      </c>
      <c r="T21" s="119">
        <v>8409.913503918326</v>
      </c>
      <c r="U21" s="82"/>
      <c r="V21" s="82"/>
      <c r="W21" s="142"/>
      <c r="X21" s="133">
        <f>IF(OR(K21="YES",TRIM(L21)="YES"),1,0)</f>
        <v>1</v>
      </c>
      <c r="Y21" s="134">
        <f>IF(OR(AND(ISNUMBER(M21),AND(M21&gt;0,M21&lt;600)),AND(ISNUMBER(M21),AND(M21&gt;0,N21="YES"))),1,0)</f>
        <v>1</v>
      </c>
      <c r="Z21" s="134">
        <f>IF(AND(OR(K21="YES",TRIM(L21)="YES"),(X21=0)),"Trouble",0)</f>
        <v>0</v>
      </c>
      <c r="AA21" s="134">
        <f>IF(AND(OR(AND(ISNUMBER(M21),AND(M21&gt;0,M21&lt;600)),AND(ISNUMBER(M21),AND(M21&gt;0,N21="YES"))),(Y21=0)),"Trouble",0)</f>
        <v>0</v>
      </c>
      <c r="AB21" s="143" t="str">
        <f>IF(AND(X21=1,Y21=1),"SRSA","-")</f>
        <v>SRSA</v>
      </c>
      <c r="AC21" s="133">
        <f>IF(S21="YES",1,0)</f>
        <v>0</v>
      </c>
      <c r="AD21" s="134">
        <f>IF(OR(AND(ISNUMBER(Q21),Q21&gt;=20),(AND(ISNUMBER(Q21)=FALSE,AND(ISNUMBER(O21),O21&gt;=20)))),1,0)</f>
        <v>0</v>
      </c>
      <c r="AE21" s="134">
        <f>IF(AND(AC21=1,AD21=1),"Initial",0)</f>
        <v>0</v>
      </c>
      <c r="AF21" s="143" t="str">
        <f>IF(AND(AND(AE21="Initial",AG21=0),AND(ISNUMBER(M21),M21&gt;0)),"RLIS","-")</f>
        <v>-</v>
      </c>
      <c r="AG21" s="133">
        <f>IF(AND(AB21="SRSA",AE21="Initial"),"SRSA",0)</f>
        <v>0</v>
      </c>
      <c r="AH21" s="144" t="s">
        <v>50</v>
      </c>
      <c r="AI21" s="3" t="s">
        <v>635</v>
      </c>
    </row>
    <row r="22" spans="1:35" s="3" customFormat="1" ht="12.75" customHeight="1">
      <c r="A22" s="131" t="s">
        <v>676</v>
      </c>
      <c r="B22" s="132" t="s">
        <v>677</v>
      </c>
      <c r="C22" s="133" t="s">
        <v>678</v>
      </c>
      <c r="D22" s="134" t="s">
        <v>679</v>
      </c>
      <c r="E22" s="134" t="s">
        <v>680</v>
      </c>
      <c r="F22" s="132" t="s">
        <v>43</v>
      </c>
      <c r="G22" s="135" t="s">
        <v>681</v>
      </c>
      <c r="H22" s="136" t="s">
        <v>45</v>
      </c>
      <c r="I22" s="137" t="s">
        <v>682</v>
      </c>
      <c r="J22" s="138" t="s">
        <v>193</v>
      </c>
      <c r="K22" s="139" t="s">
        <v>118</v>
      </c>
      <c r="L22" s="92" t="s">
        <v>934</v>
      </c>
      <c r="M22" s="88">
        <v>478</v>
      </c>
      <c r="N22" s="80"/>
      <c r="O22" s="140">
        <v>14.8854961832061</v>
      </c>
      <c r="P22" s="139" t="s">
        <v>48</v>
      </c>
      <c r="Q22" s="81"/>
      <c r="R22" s="80"/>
      <c r="S22" s="141" t="s">
        <v>118</v>
      </c>
      <c r="T22" s="119">
        <v>16621.70782168486</v>
      </c>
      <c r="U22" s="82"/>
      <c r="V22" s="82"/>
      <c r="W22" s="142"/>
      <c r="X22" s="133">
        <f>IF(OR(K22="YES",TRIM(L22)="YES"),1,0)</f>
        <v>1</v>
      </c>
      <c r="Y22" s="134">
        <f>IF(OR(AND(ISNUMBER(M22),AND(M22&gt;0,M22&lt;600)),AND(ISNUMBER(M22),AND(M22&gt;0,N22="YES"))),1,0)</f>
        <v>1</v>
      </c>
      <c r="Z22" s="134">
        <f>IF(AND(OR(K22="YES",TRIM(L22)="YES"),(X22=0)),"Trouble",0)</f>
        <v>0</v>
      </c>
      <c r="AA22" s="134">
        <f>IF(AND(OR(AND(ISNUMBER(M22),AND(M22&gt;0,M22&lt;600)),AND(ISNUMBER(M22),AND(M22&gt;0,N22="YES"))),(Y22=0)),"Trouble",0)</f>
        <v>0</v>
      </c>
      <c r="AB22" s="143" t="str">
        <f>IF(AND(X22=1,Y22=1),"SRSA","-")</f>
        <v>SRSA</v>
      </c>
      <c r="AC22" s="133">
        <f>IF(S22="YES",1,0)</f>
        <v>1</v>
      </c>
      <c r="AD22" s="134">
        <f>IF(OR(AND(ISNUMBER(Q22),Q22&gt;=20),(AND(ISNUMBER(Q22)=FALSE,AND(ISNUMBER(O22),O22&gt;=20)))),1,0)</f>
        <v>0</v>
      </c>
      <c r="AE22" s="134">
        <f>IF(AND(AC22=1,AD22=1),"Initial",0)</f>
        <v>0</v>
      </c>
      <c r="AF22" s="143" t="str">
        <f>IF(AND(AND(AE22="Initial",AG22=0),AND(ISNUMBER(M22),M22&gt;0)),"RLIS","-")</f>
        <v>-</v>
      </c>
      <c r="AG22" s="133">
        <f>IF(AND(AB22="SRSA",AE22="Initial"),"SRSA",0)</f>
        <v>0</v>
      </c>
      <c r="AH22" s="144" t="s">
        <v>50</v>
      </c>
      <c r="AI22" s="3" t="s">
        <v>676</v>
      </c>
    </row>
    <row r="23" spans="1:35" s="3" customFormat="1" ht="12.75" customHeight="1">
      <c r="A23" s="145" t="s">
        <v>716</v>
      </c>
      <c r="B23" s="146" t="s">
        <v>717</v>
      </c>
      <c r="C23" s="147" t="s">
        <v>948</v>
      </c>
      <c r="D23" s="148" t="s">
        <v>719</v>
      </c>
      <c r="E23" s="148" t="s">
        <v>279</v>
      </c>
      <c r="F23" s="146" t="s">
        <v>43</v>
      </c>
      <c r="G23" s="149" t="s">
        <v>280</v>
      </c>
      <c r="H23" s="150" t="s">
        <v>45</v>
      </c>
      <c r="I23" s="151" t="s">
        <v>720</v>
      </c>
      <c r="J23" s="152" t="s">
        <v>47</v>
      </c>
      <c r="K23" s="153" t="s">
        <v>48</v>
      </c>
      <c r="L23" s="154" t="s">
        <v>934</v>
      </c>
      <c r="M23" s="155">
        <v>464</v>
      </c>
      <c r="N23" s="156"/>
      <c r="O23" s="157" t="s">
        <v>49</v>
      </c>
      <c r="P23" s="153" t="s">
        <v>48</v>
      </c>
      <c r="Q23" s="158"/>
      <c r="R23" s="156"/>
      <c r="S23" s="159" t="s">
        <v>48</v>
      </c>
      <c r="T23" s="160">
        <v>9749.10219169145</v>
      </c>
      <c r="U23" s="161"/>
      <c r="V23" s="161"/>
      <c r="W23" s="162"/>
      <c r="X23" s="147">
        <f>IF(OR(K23="YES",TRIM(L23)="YES"),1,0)</f>
        <v>1</v>
      </c>
      <c r="Y23" s="148">
        <f>IF(OR(AND(ISNUMBER(M23),AND(M23&gt;0,M23&lt;600)),AND(ISNUMBER(M23),AND(M23&gt;0,N23="YES"))),1,0)</f>
        <v>1</v>
      </c>
      <c r="Z23" s="148">
        <f>IF(AND(OR(K23="YES",TRIM(L23)="YES"),(X23=0)),"Trouble",0)</f>
        <v>0</v>
      </c>
      <c r="AA23" s="148">
        <f>IF(AND(OR(AND(ISNUMBER(M23),AND(M23&gt;0,M23&lt;600)),AND(ISNUMBER(M23),AND(M23&gt;0,N23="YES"))),(Y23=0)),"Trouble",0)</f>
        <v>0</v>
      </c>
      <c r="AB23" s="163" t="str">
        <f>IF(AND(X23=1,Y23=1),"SRSA","-")</f>
        <v>SRSA</v>
      </c>
      <c r="AC23" s="147">
        <f>IF(S23="YES",1,0)</f>
        <v>0</v>
      </c>
      <c r="AD23" s="148">
        <f>IF(OR(AND(ISNUMBER(Q23),Q23&gt;=20),(AND(ISNUMBER(Q23)=FALSE,AND(ISNUMBER(O23),O23&gt;=20)))),1,0)</f>
        <v>0</v>
      </c>
      <c r="AE23" s="148">
        <f>IF(AND(AC23=1,AD23=1),"Initial",0)</f>
        <v>0</v>
      </c>
      <c r="AF23" s="163" t="str">
        <f>IF(AND(AND(AE23="Initial",AG23=0),AND(ISNUMBER(M23),M23&gt;0)),"RLIS","-")</f>
        <v>-</v>
      </c>
      <c r="AG23" s="147">
        <f>IF(AND(AB23="SRSA",AE23="Initial"),"SRSA",0)</f>
        <v>0</v>
      </c>
      <c r="AH23" s="164" t="s">
        <v>73</v>
      </c>
      <c r="AI23" s="41" t="e">
        <v>#N/A</v>
      </c>
    </row>
    <row r="24" spans="1:35" s="3" customFormat="1" ht="12.75" customHeight="1">
      <c r="A24" s="131" t="s">
        <v>726</v>
      </c>
      <c r="B24" s="132" t="s">
        <v>727</v>
      </c>
      <c r="C24" s="133" t="s">
        <v>728</v>
      </c>
      <c r="D24" s="134" t="s">
        <v>729</v>
      </c>
      <c r="E24" s="134" t="s">
        <v>730</v>
      </c>
      <c r="F24" s="132" t="s">
        <v>43</v>
      </c>
      <c r="G24" s="135" t="s">
        <v>731</v>
      </c>
      <c r="H24" s="136" t="s">
        <v>45</v>
      </c>
      <c r="I24" s="137" t="s">
        <v>732</v>
      </c>
      <c r="J24" s="138" t="s">
        <v>193</v>
      </c>
      <c r="K24" s="139" t="s">
        <v>118</v>
      </c>
      <c r="L24" s="92" t="s">
        <v>934</v>
      </c>
      <c r="M24" s="88">
        <v>239</v>
      </c>
      <c r="N24" s="80"/>
      <c r="O24" s="140" t="s">
        <v>49</v>
      </c>
      <c r="P24" s="139" t="s">
        <v>48</v>
      </c>
      <c r="Q24" s="81"/>
      <c r="R24" s="80"/>
      <c r="S24" s="141" t="s">
        <v>118</v>
      </c>
      <c r="T24" s="119">
        <v>2372.746264254988</v>
      </c>
      <c r="U24" s="82"/>
      <c r="V24" s="82"/>
      <c r="W24" s="142"/>
      <c r="X24" s="133">
        <f>IF(OR(K24="YES",TRIM(L24)="YES"),1,0)</f>
        <v>1</v>
      </c>
      <c r="Y24" s="134">
        <f>IF(OR(AND(ISNUMBER(M24),AND(M24&gt;0,M24&lt;600)),AND(ISNUMBER(M24),AND(M24&gt;0,N24="YES"))),1,0)</f>
        <v>1</v>
      </c>
      <c r="Z24" s="134">
        <f>IF(AND(OR(K24="YES",TRIM(L24)="YES"),(X24=0)),"Trouble",0)</f>
        <v>0</v>
      </c>
      <c r="AA24" s="134">
        <f>IF(AND(OR(AND(ISNUMBER(M24),AND(M24&gt;0,M24&lt;600)),AND(ISNUMBER(M24),AND(M24&gt;0,N24="YES"))),(Y24=0)),"Trouble",0)</f>
        <v>0</v>
      </c>
      <c r="AB24" s="143" t="str">
        <f>IF(AND(X24=1,Y24=1),"SRSA","-")</f>
        <v>SRSA</v>
      </c>
      <c r="AC24" s="133">
        <f>IF(S24="YES",1,0)</f>
        <v>1</v>
      </c>
      <c r="AD24" s="134">
        <f>IF(OR(AND(ISNUMBER(Q24),Q24&gt;=20),(AND(ISNUMBER(Q24)=FALSE,AND(ISNUMBER(O24),O24&gt;=20)))),1,0)</f>
        <v>0</v>
      </c>
      <c r="AE24" s="134">
        <f>IF(AND(AC24=1,AD24=1),"Initial",0)</f>
        <v>0</v>
      </c>
      <c r="AF24" s="143" t="str">
        <f>IF(AND(AND(AE24="Initial",AG24=0),AND(ISNUMBER(M24),M24&gt;0)),"RLIS","-")</f>
        <v>-</v>
      </c>
      <c r="AG24" s="133">
        <f>IF(AND(AB24="SRSA",AE24="Initial"),"SRSA",0)</f>
        <v>0</v>
      </c>
      <c r="AH24" s="144" t="s">
        <v>50</v>
      </c>
      <c r="AI24" s="3" t="s">
        <v>726</v>
      </c>
    </row>
    <row r="25" spans="1:35" s="3" customFormat="1" ht="12.75" customHeight="1">
      <c r="A25" s="131" t="s">
        <v>752</v>
      </c>
      <c r="B25" s="132" t="s">
        <v>753</v>
      </c>
      <c r="C25" s="133" t="s">
        <v>754</v>
      </c>
      <c r="D25" s="134" t="s">
        <v>755</v>
      </c>
      <c r="E25" s="134" t="s">
        <v>365</v>
      </c>
      <c r="F25" s="132" t="s">
        <v>43</v>
      </c>
      <c r="G25" s="135" t="s">
        <v>366</v>
      </c>
      <c r="H25" s="136" t="s">
        <v>45</v>
      </c>
      <c r="I25" s="137" t="s">
        <v>756</v>
      </c>
      <c r="J25" s="138" t="s">
        <v>757</v>
      </c>
      <c r="K25" s="139" t="s">
        <v>48</v>
      </c>
      <c r="L25" s="92" t="s">
        <v>934</v>
      </c>
      <c r="M25" s="88">
        <v>379</v>
      </c>
      <c r="N25" s="80"/>
      <c r="O25" s="140" t="s">
        <v>49</v>
      </c>
      <c r="P25" s="139" t="s">
        <v>48</v>
      </c>
      <c r="Q25" s="81"/>
      <c r="R25" s="80"/>
      <c r="S25" s="141" t="s">
        <v>48</v>
      </c>
      <c r="T25" s="119">
        <v>7015.697992241072</v>
      </c>
      <c r="U25" s="82"/>
      <c r="V25" s="82"/>
      <c r="W25" s="142"/>
      <c r="X25" s="133">
        <f>IF(OR(K25="YES",TRIM(L25)="YES"),1,0)</f>
        <v>1</v>
      </c>
      <c r="Y25" s="134">
        <f>IF(OR(AND(ISNUMBER(M25),AND(M25&gt;0,M25&lt;600)),AND(ISNUMBER(M25),AND(M25&gt;0,N25="YES"))),1,0)</f>
        <v>1</v>
      </c>
      <c r="Z25" s="134">
        <f>IF(AND(OR(K25="YES",TRIM(L25)="YES"),(X25=0)),"Trouble",0)</f>
        <v>0</v>
      </c>
      <c r="AA25" s="134">
        <f>IF(AND(OR(AND(ISNUMBER(M25),AND(M25&gt;0,M25&lt;600)),AND(ISNUMBER(M25),AND(M25&gt;0,N25="YES"))),(Y25=0)),"Trouble",0)</f>
        <v>0</v>
      </c>
      <c r="AB25" s="143" t="str">
        <f>IF(AND(X25=1,Y25=1),"SRSA","-")</f>
        <v>SRSA</v>
      </c>
      <c r="AC25" s="133">
        <f>IF(S25="YES",1,0)</f>
        <v>0</v>
      </c>
      <c r="AD25" s="134">
        <f>IF(OR(AND(ISNUMBER(Q25),Q25&gt;=20),(AND(ISNUMBER(Q25)=FALSE,AND(ISNUMBER(O25),O25&gt;=20)))),1,0)</f>
        <v>0</v>
      </c>
      <c r="AE25" s="134">
        <f>IF(AND(AC25=1,AD25=1),"Initial",0)</f>
        <v>0</v>
      </c>
      <c r="AF25" s="143" t="str">
        <f>IF(AND(AND(AE25="Initial",AG25=0),AND(ISNUMBER(M25),M25&gt;0)),"RLIS","-")</f>
        <v>-</v>
      </c>
      <c r="AG25" s="133">
        <f>IF(AND(AB25="SRSA",AE25="Initial"),"SRSA",0)</f>
        <v>0</v>
      </c>
      <c r="AH25" s="144" t="s">
        <v>50</v>
      </c>
      <c r="AI25" s="3" t="s">
        <v>752</v>
      </c>
    </row>
    <row r="26" spans="1:35" s="3" customFormat="1" ht="12.75" customHeight="1">
      <c r="A26" s="131" t="s">
        <v>788</v>
      </c>
      <c r="B26" s="132" t="s">
        <v>789</v>
      </c>
      <c r="C26" s="133" t="s">
        <v>790</v>
      </c>
      <c r="D26" s="134" t="s">
        <v>791</v>
      </c>
      <c r="E26" s="134" t="s">
        <v>792</v>
      </c>
      <c r="F26" s="132" t="s">
        <v>43</v>
      </c>
      <c r="G26" s="135" t="s">
        <v>793</v>
      </c>
      <c r="H26" s="136" t="s">
        <v>45</v>
      </c>
      <c r="I26" s="137" t="s">
        <v>794</v>
      </c>
      <c r="J26" s="138" t="s">
        <v>235</v>
      </c>
      <c r="K26" s="139" t="s">
        <v>118</v>
      </c>
      <c r="L26" s="92" t="s">
        <v>934</v>
      </c>
      <c r="M26" s="88">
        <v>259</v>
      </c>
      <c r="N26" s="80"/>
      <c r="O26" s="140">
        <v>14.6198830409357</v>
      </c>
      <c r="P26" s="139" t="s">
        <v>48</v>
      </c>
      <c r="Q26" s="81"/>
      <c r="R26" s="80"/>
      <c r="S26" s="141" t="s">
        <v>118</v>
      </c>
      <c r="T26" s="119">
        <v>8154.4347233961125</v>
      </c>
      <c r="U26" s="82"/>
      <c r="V26" s="82"/>
      <c r="W26" s="142"/>
      <c r="X26" s="133">
        <f>IF(OR(K26="YES",TRIM(L26)="YES"),1,0)</f>
        <v>1</v>
      </c>
      <c r="Y26" s="134">
        <f>IF(OR(AND(ISNUMBER(M26),AND(M26&gt;0,M26&lt;600)),AND(ISNUMBER(M26),AND(M26&gt;0,N26="YES"))),1,0)</f>
        <v>1</v>
      </c>
      <c r="Z26" s="134">
        <f>IF(AND(OR(K26="YES",TRIM(L26)="YES"),(X26=0)),"Trouble",0)</f>
        <v>0</v>
      </c>
      <c r="AA26" s="134">
        <f>IF(AND(OR(AND(ISNUMBER(M26),AND(M26&gt;0,M26&lt;600)),AND(ISNUMBER(M26),AND(M26&gt;0,N26="YES"))),(Y26=0)),"Trouble",0)</f>
        <v>0</v>
      </c>
      <c r="AB26" s="143" t="str">
        <f>IF(AND(X26=1,Y26=1),"SRSA","-")</f>
        <v>SRSA</v>
      </c>
      <c r="AC26" s="133">
        <f>IF(S26="YES",1,0)</f>
        <v>1</v>
      </c>
      <c r="AD26" s="134">
        <f>IF(OR(AND(ISNUMBER(Q26),Q26&gt;=20),(AND(ISNUMBER(Q26)=FALSE,AND(ISNUMBER(O26),O26&gt;=20)))),1,0)</f>
        <v>0</v>
      </c>
      <c r="AE26" s="134">
        <f>IF(AND(AC26=1,AD26=1),"Initial",0)</f>
        <v>0</v>
      </c>
      <c r="AF26" s="143" t="str">
        <f>IF(AND(AND(AE26="Initial",AG26=0),AND(ISNUMBER(M26),M26&gt;0)),"RLIS","-")</f>
        <v>-</v>
      </c>
      <c r="AG26" s="133">
        <f>IF(AND(AB26="SRSA",AE26="Initial"),"SRSA",0)</f>
        <v>0</v>
      </c>
      <c r="AH26" s="144" t="s">
        <v>50</v>
      </c>
      <c r="AI26" s="3" t="s">
        <v>788</v>
      </c>
    </row>
    <row r="27" spans="1:35" s="3" customFormat="1" ht="12.75" customHeight="1">
      <c r="A27" s="131" t="s">
        <v>800</v>
      </c>
      <c r="B27" s="132" t="s">
        <v>801</v>
      </c>
      <c r="C27" s="133" t="s">
        <v>802</v>
      </c>
      <c r="D27" s="134" t="s">
        <v>803</v>
      </c>
      <c r="E27" s="134" t="s">
        <v>804</v>
      </c>
      <c r="F27" s="132" t="s">
        <v>43</v>
      </c>
      <c r="G27" s="135" t="s">
        <v>805</v>
      </c>
      <c r="H27" s="136" t="s">
        <v>45</v>
      </c>
      <c r="I27" s="137" t="s">
        <v>806</v>
      </c>
      <c r="J27" s="138" t="s">
        <v>235</v>
      </c>
      <c r="K27" s="139" t="s">
        <v>118</v>
      </c>
      <c r="L27" s="92" t="s">
        <v>934</v>
      </c>
      <c r="M27" s="88">
        <v>390</v>
      </c>
      <c r="N27" s="80"/>
      <c r="O27" s="140" t="s">
        <v>49</v>
      </c>
      <c r="P27" s="139" t="s">
        <v>48</v>
      </c>
      <c r="Q27" s="81"/>
      <c r="R27" s="80"/>
      <c r="S27" s="141" t="s">
        <v>118</v>
      </c>
      <c r="T27" s="119">
        <v>4986.559110473547</v>
      </c>
      <c r="U27" s="82"/>
      <c r="V27" s="82"/>
      <c r="W27" s="142"/>
      <c r="X27" s="133">
        <f>IF(OR(K27="YES",TRIM(L27)="YES"),1,0)</f>
        <v>1</v>
      </c>
      <c r="Y27" s="134">
        <f>IF(OR(AND(ISNUMBER(M27),AND(M27&gt;0,M27&lt;600)),AND(ISNUMBER(M27),AND(M27&gt;0,N27="YES"))),1,0)</f>
        <v>1</v>
      </c>
      <c r="Z27" s="134">
        <f>IF(AND(OR(K27="YES",TRIM(L27)="YES"),(X27=0)),"Trouble",0)</f>
        <v>0</v>
      </c>
      <c r="AA27" s="134">
        <f>IF(AND(OR(AND(ISNUMBER(M27),AND(M27&gt;0,M27&lt;600)),AND(ISNUMBER(M27),AND(M27&gt;0,N27="YES"))),(Y27=0)),"Trouble",0)</f>
        <v>0</v>
      </c>
      <c r="AB27" s="143" t="str">
        <f>IF(AND(X27=1,Y27=1),"SRSA","-")</f>
        <v>SRSA</v>
      </c>
      <c r="AC27" s="133">
        <f>IF(S27="YES",1,0)</f>
        <v>1</v>
      </c>
      <c r="AD27" s="134">
        <f>IF(OR(AND(ISNUMBER(Q27),Q27&gt;=20),(AND(ISNUMBER(Q27)=FALSE,AND(ISNUMBER(O27),O27&gt;=20)))),1,0)</f>
        <v>0</v>
      </c>
      <c r="AE27" s="134">
        <f>IF(AND(AC27=1,AD27=1),"Initial",0)</f>
        <v>0</v>
      </c>
      <c r="AF27" s="143" t="str">
        <f>IF(AND(AND(AE27="Initial",AG27=0),AND(ISNUMBER(M27),M27&gt;0)),"RLIS","-")</f>
        <v>-</v>
      </c>
      <c r="AG27" s="133">
        <f>IF(AND(AB27="SRSA",AE27="Initial"),"SRSA",0)</f>
        <v>0</v>
      </c>
      <c r="AH27" s="144" t="s">
        <v>50</v>
      </c>
      <c r="AI27" s="3" t="s">
        <v>800</v>
      </c>
    </row>
    <row r="28" spans="1:35" s="3" customFormat="1" ht="12.75" customHeight="1">
      <c r="A28" s="131" t="s">
        <v>807</v>
      </c>
      <c r="B28" s="132" t="s">
        <v>808</v>
      </c>
      <c r="C28" s="133" t="s">
        <v>809</v>
      </c>
      <c r="D28" s="134" t="s">
        <v>810</v>
      </c>
      <c r="E28" s="134" t="s">
        <v>776</v>
      </c>
      <c r="F28" s="132" t="s">
        <v>43</v>
      </c>
      <c r="G28" s="135" t="s">
        <v>777</v>
      </c>
      <c r="H28" s="136" t="s">
        <v>45</v>
      </c>
      <c r="I28" s="137" t="s">
        <v>811</v>
      </c>
      <c r="J28" s="138" t="s">
        <v>117</v>
      </c>
      <c r="K28" s="139" t="s">
        <v>48</v>
      </c>
      <c r="L28" s="92" t="s">
        <v>934</v>
      </c>
      <c r="M28" s="88">
        <v>54</v>
      </c>
      <c r="N28" s="80"/>
      <c r="O28" s="140">
        <v>12.2884386174017</v>
      </c>
      <c r="P28" s="139" t="s">
        <v>48</v>
      </c>
      <c r="Q28" s="81"/>
      <c r="R28" s="80"/>
      <c r="S28" s="141" t="s">
        <v>118</v>
      </c>
      <c r="T28" s="119">
        <v>272913.35199260176</v>
      </c>
      <c r="U28" s="82"/>
      <c r="V28" s="82"/>
      <c r="W28" s="142"/>
      <c r="X28" s="133">
        <f>IF(OR(K28="YES",TRIM(L28)="YES"),1,0)</f>
        <v>1</v>
      </c>
      <c r="Y28" s="134">
        <f>IF(OR(AND(ISNUMBER(M28),AND(M28&gt;0,M28&lt;600)),AND(ISNUMBER(M28),AND(M28&gt;0,N28="YES"))),1,0)</f>
        <v>1</v>
      </c>
      <c r="Z28" s="134">
        <f>IF(AND(OR(K28="YES",TRIM(L28)="YES"),(X28=0)),"Trouble",0)</f>
        <v>0</v>
      </c>
      <c r="AA28" s="134">
        <f>IF(AND(OR(AND(ISNUMBER(M28),AND(M28&gt;0,M28&lt;600)),AND(ISNUMBER(M28),AND(M28&gt;0,N28="YES"))),(Y28=0)),"Trouble",0)</f>
        <v>0</v>
      </c>
      <c r="AB28" s="143" t="str">
        <f>IF(AND(X28=1,Y28=1),"SRSA","-")</f>
        <v>SRSA</v>
      </c>
      <c r="AC28" s="133">
        <f>IF(S28="YES",1,0)</f>
        <v>1</v>
      </c>
      <c r="AD28" s="134">
        <f>IF(OR(AND(ISNUMBER(Q28),Q28&gt;=20),(AND(ISNUMBER(Q28)=FALSE,AND(ISNUMBER(O28),O28&gt;=20)))),1,0)</f>
        <v>0</v>
      </c>
      <c r="AE28" s="134">
        <f>IF(AND(AC28=1,AD28=1),"Initial",0)</f>
        <v>0</v>
      </c>
      <c r="AF28" s="143" t="str">
        <f>IF(AND(AND(AE28="Initial",AG28=0),AND(ISNUMBER(M28),M28&gt;0)),"RLIS","-")</f>
        <v>-</v>
      </c>
      <c r="AG28" s="133">
        <f>IF(AND(AB28="SRSA",AE28="Initial"),"SRSA",0)</f>
        <v>0</v>
      </c>
      <c r="AH28" s="144" t="s">
        <v>50</v>
      </c>
      <c r="AI28" s="3" t="s">
        <v>807</v>
      </c>
    </row>
    <row r="29" spans="1:35" s="3" customFormat="1" ht="12.75" customHeight="1">
      <c r="A29" s="131" t="s">
        <v>852</v>
      </c>
      <c r="B29" s="132" t="s">
        <v>853</v>
      </c>
      <c r="C29" s="133" t="s">
        <v>854</v>
      </c>
      <c r="D29" s="134" t="s">
        <v>855</v>
      </c>
      <c r="E29" s="134" t="s">
        <v>856</v>
      </c>
      <c r="F29" s="132" t="s">
        <v>43</v>
      </c>
      <c r="G29" s="135" t="s">
        <v>857</v>
      </c>
      <c r="H29" s="136" t="s">
        <v>45</v>
      </c>
      <c r="I29" s="137" t="s">
        <v>858</v>
      </c>
      <c r="J29" s="138" t="s">
        <v>47</v>
      </c>
      <c r="K29" s="139" t="s">
        <v>48</v>
      </c>
      <c r="L29" s="92" t="s">
        <v>934</v>
      </c>
      <c r="M29" s="88">
        <v>413</v>
      </c>
      <c r="N29" s="80"/>
      <c r="O29" s="140" t="s">
        <v>49</v>
      </c>
      <c r="P29" s="139" t="s">
        <v>48</v>
      </c>
      <c r="Q29" s="81"/>
      <c r="R29" s="80"/>
      <c r="S29" s="141" t="s">
        <v>48</v>
      </c>
      <c r="T29" s="119">
        <v>13737.059460081215</v>
      </c>
      <c r="U29" s="82"/>
      <c r="V29" s="82"/>
      <c r="W29" s="142"/>
      <c r="X29" s="133">
        <f>IF(OR(K29="YES",TRIM(L29)="YES"),1,0)</f>
        <v>1</v>
      </c>
      <c r="Y29" s="134">
        <f>IF(OR(AND(ISNUMBER(M29),AND(M29&gt;0,M29&lt;600)),AND(ISNUMBER(M29),AND(M29&gt;0,N29="YES"))),1,0)</f>
        <v>1</v>
      </c>
      <c r="Z29" s="134">
        <f>IF(AND(OR(K29="YES",TRIM(L29)="YES"),(X29=0)),"Trouble",0)</f>
        <v>0</v>
      </c>
      <c r="AA29" s="134">
        <f>IF(AND(OR(AND(ISNUMBER(M29),AND(M29&gt;0,M29&lt;600)),AND(ISNUMBER(M29),AND(M29&gt;0,N29="YES"))),(Y29=0)),"Trouble",0)</f>
        <v>0</v>
      </c>
      <c r="AB29" s="143" t="str">
        <f>IF(AND(X29=1,Y29=1),"SRSA","-")</f>
        <v>SRSA</v>
      </c>
      <c r="AC29" s="133">
        <f>IF(S29="YES",1,0)</f>
        <v>0</v>
      </c>
      <c r="AD29" s="134">
        <f>IF(OR(AND(ISNUMBER(Q29),Q29&gt;=20),(AND(ISNUMBER(Q29)=FALSE,AND(ISNUMBER(O29),O29&gt;=20)))),1,0)</f>
        <v>0</v>
      </c>
      <c r="AE29" s="134">
        <f>IF(AND(AC29=1,AD29=1),"Initial",0)</f>
        <v>0</v>
      </c>
      <c r="AF29" s="143" t="str">
        <f>IF(AND(AND(AE29="Initial",AG29=0),AND(ISNUMBER(M29),M29&gt;0)),"RLIS","-")</f>
        <v>-</v>
      </c>
      <c r="AG29" s="133">
        <f>IF(AND(AB29="SRSA",AE29="Initial"),"SRSA",0)</f>
        <v>0</v>
      </c>
      <c r="AH29" s="144" t="s">
        <v>50</v>
      </c>
      <c r="AI29" s="3" t="s">
        <v>852</v>
      </c>
    </row>
    <row r="30" spans="1:35" s="3" customFormat="1" ht="12.75" customHeight="1">
      <c r="A30" s="145" t="s">
        <v>882</v>
      </c>
      <c r="B30" s="146" t="s">
        <v>883</v>
      </c>
      <c r="C30" s="147" t="s">
        <v>949</v>
      </c>
      <c r="D30" s="148" t="s">
        <v>885</v>
      </c>
      <c r="E30" s="148" t="s">
        <v>575</v>
      </c>
      <c r="F30" s="146" t="s">
        <v>43</v>
      </c>
      <c r="G30" s="149" t="s">
        <v>576</v>
      </c>
      <c r="H30" s="150" t="s">
        <v>45</v>
      </c>
      <c r="I30" s="151" t="s">
        <v>886</v>
      </c>
      <c r="J30" s="152" t="s">
        <v>117</v>
      </c>
      <c r="K30" s="153" t="s">
        <v>48</v>
      </c>
      <c r="L30" s="154" t="s">
        <v>934</v>
      </c>
      <c r="M30" s="155">
        <v>421</v>
      </c>
      <c r="N30" s="156"/>
      <c r="O30" s="157">
        <v>9.68759387203364</v>
      </c>
      <c r="P30" s="153" t="s">
        <v>48</v>
      </c>
      <c r="Q30" s="158"/>
      <c r="R30" s="156"/>
      <c r="S30" s="159" t="s">
        <v>118</v>
      </c>
      <c r="T30" s="160">
        <v>82381.86883426226</v>
      </c>
      <c r="U30" s="161"/>
      <c r="V30" s="161"/>
      <c r="W30" s="162"/>
      <c r="X30" s="147">
        <f>IF(OR(K30="YES",TRIM(L30)="YES"),1,0)</f>
        <v>1</v>
      </c>
      <c r="Y30" s="148">
        <f>IF(OR(AND(ISNUMBER(M30),AND(M30&gt;0,M30&lt;600)),AND(ISNUMBER(M30),AND(M30&gt;0,N30="YES"))),1,0)</f>
        <v>1</v>
      </c>
      <c r="Z30" s="148">
        <f>IF(AND(OR(K30="YES",TRIM(L30)="YES"),(X30=0)),"Trouble",0)</f>
        <v>0</v>
      </c>
      <c r="AA30" s="148">
        <f>IF(AND(OR(AND(ISNUMBER(M30),AND(M30&gt;0,M30&lt;600)),AND(ISNUMBER(M30),AND(M30&gt;0,N30="YES"))),(Y30=0)),"Trouble",0)</f>
        <v>0</v>
      </c>
      <c r="AB30" s="163" t="str">
        <f>IF(AND(X30=1,Y30=1),"SRSA","-")</f>
        <v>SRSA</v>
      </c>
      <c r="AC30" s="147">
        <f>IF(S30="YES",1,0)</f>
        <v>1</v>
      </c>
      <c r="AD30" s="148">
        <f>IF(OR(AND(ISNUMBER(Q30),Q30&gt;=20),(AND(ISNUMBER(Q30)=FALSE,AND(ISNUMBER(O30),O30&gt;=20)))),1,0)</f>
        <v>0</v>
      </c>
      <c r="AE30" s="148">
        <f>IF(AND(AC30=1,AD30=1),"Initial",0)</f>
        <v>0</v>
      </c>
      <c r="AF30" s="163" t="str">
        <f>IF(AND(AND(AE30="Initial",AG30=0),AND(ISNUMBER(M30),M30&gt;0)),"RLIS","-")</f>
        <v>-</v>
      </c>
      <c r="AG30" s="147">
        <f>IF(AND(AB30="SRSA",AE30="Initial"),"SRSA",0)</f>
        <v>0</v>
      </c>
      <c r="AH30" s="164" t="s">
        <v>50</v>
      </c>
      <c r="AI30" s="41" t="e">
        <v>#N/A</v>
      </c>
    </row>
    <row r="31" spans="1:35" s="3" customFormat="1" ht="12.75" customHeight="1">
      <c r="A31" s="131" t="s">
        <v>904</v>
      </c>
      <c r="B31" s="132" t="s">
        <v>905</v>
      </c>
      <c r="C31" s="133" t="s">
        <v>906</v>
      </c>
      <c r="D31" s="134" t="s">
        <v>907</v>
      </c>
      <c r="E31" s="134" t="s">
        <v>908</v>
      </c>
      <c r="F31" s="132" t="s">
        <v>43</v>
      </c>
      <c r="G31" s="135" t="s">
        <v>909</v>
      </c>
      <c r="H31" s="136" t="s">
        <v>45</v>
      </c>
      <c r="I31" s="137" t="s">
        <v>910</v>
      </c>
      <c r="J31" s="138" t="s">
        <v>193</v>
      </c>
      <c r="K31" s="139" t="s">
        <v>118</v>
      </c>
      <c r="L31" s="92" t="s">
        <v>934</v>
      </c>
      <c r="M31" s="88">
        <v>482</v>
      </c>
      <c r="N31" s="80"/>
      <c r="O31" s="140">
        <v>22.5589225589226</v>
      </c>
      <c r="P31" s="139" t="s">
        <v>118</v>
      </c>
      <c r="Q31" s="81"/>
      <c r="R31" s="80"/>
      <c r="S31" s="141" t="s">
        <v>118</v>
      </c>
      <c r="T31" s="119">
        <v>26472.32157994367</v>
      </c>
      <c r="U31" s="82"/>
      <c r="V31" s="82"/>
      <c r="W31" s="142"/>
      <c r="X31" s="133">
        <f>IF(OR(K31="YES",TRIM(L31)="YES"),1,0)</f>
        <v>1</v>
      </c>
      <c r="Y31" s="134">
        <f>IF(OR(AND(ISNUMBER(M31),AND(M31&gt;0,M31&lt;600)),AND(ISNUMBER(M31),AND(M31&gt;0,N31="YES"))),1,0)</f>
        <v>1</v>
      </c>
      <c r="Z31" s="134">
        <f>IF(AND(OR(K31="YES",TRIM(L31)="YES"),(X31=0)),"Trouble",0)</f>
        <v>0</v>
      </c>
      <c r="AA31" s="134">
        <f>IF(AND(OR(AND(ISNUMBER(M31),AND(M31&gt;0,M31&lt;600)),AND(ISNUMBER(M31),AND(M31&gt;0,N31="YES"))),(Y31=0)),"Trouble",0)</f>
        <v>0</v>
      </c>
      <c r="AB31" s="143" t="str">
        <f>IF(AND(X31=1,Y31=1),"SRSA","-")</f>
        <v>SRSA</v>
      </c>
      <c r="AC31" s="133">
        <f>IF(S31="YES",1,0)</f>
        <v>1</v>
      </c>
      <c r="AD31" s="134">
        <f>IF(OR(AND(ISNUMBER(Q31),Q31&gt;=20),(AND(ISNUMBER(Q31)=FALSE,AND(ISNUMBER(O31),O31&gt;=20)))),1,0)</f>
        <v>1</v>
      </c>
      <c r="AE31" s="134" t="str">
        <f>IF(AND(AC31=1,AD31=1),"Initial",0)</f>
        <v>Initial</v>
      </c>
      <c r="AF31" s="143" t="str">
        <f>IF(AND(AND(AE31="Initial",AG31=0),AND(ISNUMBER(M31),M31&gt;0)),"RLIS","-")</f>
        <v>-</v>
      </c>
      <c r="AG31" s="133" t="str">
        <f>IF(AND(AB31="SRSA",AE31="Initial"),"SRSA",0)</f>
        <v>SRSA</v>
      </c>
      <c r="AH31" s="144" t="s">
        <v>50</v>
      </c>
      <c r="AI31" s="3" t="s">
        <v>904</v>
      </c>
    </row>
    <row r="32" spans="1:35" s="3" customFormat="1" ht="12.75" customHeight="1">
      <c r="A32" s="131" t="s">
        <v>922</v>
      </c>
      <c r="B32" s="132" t="s">
        <v>923</v>
      </c>
      <c r="C32" s="133" t="s">
        <v>924</v>
      </c>
      <c r="D32" s="134" t="s">
        <v>925</v>
      </c>
      <c r="E32" s="134" t="s">
        <v>614</v>
      </c>
      <c r="F32" s="132" t="s">
        <v>43</v>
      </c>
      <c r="G32" s="135" t="s">
        <v>926</v>
      </c>
      <c r="H32" s="136" t="s">
        <v>45</v>
      </c>
      <c r="I32" s="137" t="s">
        <v>927</v>
      </c>
      <c r="J32" s="138" t="s">
        <v>308</v>
      </c>
      <c r="K32" s="139" t="s">
        <v>48</v>
      </c>
      <c r="L32" s="92" t="s">
        <v>934</v>
      </c>
      <c r="M32" s="88">
        <v>597</v>
      </c>
      <c r="N32" s="80"/>
      <c r="O32" s="140" t="s">
        <v>49</v>
      </c>
      <c r="P32" s="139" t="s">
        <v>48</v>
      </c>
      <c r="Q32" s="81"/>
      <c r="R32" s="80"/>
      <c r="S32" s="141" t="s">
        <v>118</v>
      </c>
      <c r="T32" s="119">
        <v>4176.498673971281</v>
      </c>
      <c r="U32" s="82"/>
      <c r="V32" s="82"/>
      <c r="W32" s="142"/>
      <c r="X32" s="133">
        <f>IF(OR(K32="YES",TRIM(L32)="YES"),1,0)</f>
        <v>1</v>
      </c>
      <c r="Y32" s="134">
        <f>IF(OR(AND(ISNUMBER(M32),AND(M32&gt;0,M32&lt;600)),AND(ISNUMBER(M32),AND(M32&gt;0,N32="YES"))),1,0)</f>
        <v>1</v>
      </c>
      <c r="Z32" s="134">
        <f>IF(AND(OR(K32="YES",TRIM(L32)="YES"),(X32=0)),"Trouble",0)</f>
        <v>0</v>
      </c>
      <c r="AA32" s="134">
        <f>IF(AND(OR(AND(ISNUMBER(M32),AND(M32&gt;0,M32&lt;600)),AND(ISNUMBER(M32),AND(M32&gt;0,N32="YES"))),(Y32=0)),"Trouble",0)</f>
        <v>0</v>
      </c>
      <c r="AB32" s="143" t="str">
        <f>IF(AND(X32=1,Y32=1),"SRSA","-")</f>
        <v>SRSA</v>
      </c>
      <c r="AC32" s="133">
        <f>IF(S32="YES",1,0)</f>
        <v>1</v>
      </c>
      <c r="AD32" s="134">
        <f>IF(OR(AND(ISNUMBER(Q32),Q32&gt;=20),(AND(ISNUMBER(Q32)=FALSE,AND(ISNUMBER(O32),O32&gt;=20)))),1,0)</f>
        <v>0</v>
      </c>
      <c r="AE32" s="134">
        <f>IF(AND(AC32=1,AD32=1),"Initial",0)</f>
        <v>0</v>
      </c>
      <c r="AF32" s="143" t="str">
        <f>IF(AND(AND(AE32="Initial",AG32=0),AND(ISNUMBER(M32),M32&gt;0)),"RLIS","-")</f>
        <v>-</v>
      </c>
      <c r="AG32" s="133">
        <f>IF(AND(AB32="SRSA",AE32="Initial"),"SRSA",0)</f>
        <v>0</v>
      </c>
      <c r="AH32" s="144" t="s">
        <v>50</v>
      </c>
      <c r="AI32" s="3" t="s">
        <v>922</v>
      </c>
    </row>
    <row r="33" spans="1:35" s="3" customFormat="1" ht="12.75" customHeight="1">
      <c r="A33" s="145" t="s">
        <v>928</v>
      </c>
      <c r="B33" s="146" t="s">
        <v>929</v>
      </c>
      <c r="C33" s="147" t="s">
        <v>950</v>
      </c>
      <c r="D33" s="148" t="s">
        <v>931</v>
      </c>
      <c r="E33" s="148" t="s">
        <v>614</v>
      </c>
      <c r="F33" s="146" t="s">
        <v>43</v>
      </c>
      <c r="G33" s="149" t="s">
        <v>615</v>
      </c>
      <c r="H33" s="150" t="s">
        <v>45</v>
      </c>
      <c r="I33" s="151" t="s">
        <v>932</v>
      </c>
      <c r="J33" s="152" t="s">
        <v>308</v>
      </c>
      <c r="K33" s="153" t="s">
        <v>48</v>
      </c>
      <c r="L33" s="154" t="s">
        <v>934</v>
      </c>
      <c r="M33" s="155">
        <v>100</v>
      </c>
      <c r="N33" s="156"/>
      <c r="O33" s="157" t="s">
        <v>49</v>
      </c>
      <c r="P33" s="153" t="s">
        <v>48</v>
      </c>
      <c r="Q33" s="158"/>
      <c r="R33" s="156"/>
      <c r="S33" s="159" t="s">
        <v>118</v>
      </c>
      <c r="T33" s="160">
        <v>524.1957947231798</v>
      </c>
      <c r="U33" s="161"/>
      <c r="V33" s="161"/>
      <c r="W33" s="162"/>
      <c r="X33" s="147">
        <f>IF(OR(K33="YES",TRIM(L33)="YES"),1,0)</f>
        <v>1</v>
      </c>
      <c r="Y33" s="148">
        <f>IF(OR(AND(ISNUMBER(M33),AND(M33&gt;0,M33&lt;600)),AND(ISNUMBER(M33),AND(M33&gt;0,N33="YES"))),1,0)</f>
        <v>1</v>
      </c>
      <c r="Z33" s="148">
        <f>IF(AND(OR(K33="YES",TRIM(L33)="YES"),(X33=0)),"Trouble",0)</f>
        <v>0</v>
      </c>
      <c r="AA33" s="148">
        <f>IF(AND(OR(AND(ISNUMBER(M33),AND(M33&gt;0,M33&lt;600)),AND(ISNUMBER(M33),AND(M33&gt;0,N33="YES"))),(Y33=0)),"Trouble",0)</f>
        <v>0</v>
      </c>
      <c r="AB33" s="163" t="str">
        <f>IF(AND(X33=1,Y33=1),"SRSA","-")</f>
        <v>SRSA</v>
      </c>
      <c r="AC33" s="147">
        <f>IF(S33="YES",1,0)</f>
        <v>1</v>
      </c>
      <c r="AD33" s="148">
        <f>IF(OR(AND(ISNUMBER(Q33),Q33&gt;=20),(AND(ISNUMBER(Q33)=FALSE,AND(ISNUMBER(O33),O33&gt;=20)))),1,0)</f>
        <v>0</v>
      </c>
      <c r="AE33" s="148">
        <f>IF(AND(AC33=1,AD33=1),"Initial",0)</f>
        <v>0</v>
      </c>
      <c r="AF33" s="163" t="str">
        <f>IF(AND(AND(AE33="Initial",AG33=0),AND(ISNUMBER(M33),M33&gt;0)),"RLIS","-")</f>
        <v>-</v>
      </c>
      <c r="AG33" s="147">
        <f>IF(AND(AB33="SRSA",AE33="Initial"),"SRSA",0)</f>
        <v>0</v>
      </c>
      <c r="AH33" s="164" t="s">
        <v>274</v>
      </c>
      <c r="AI33" s="41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9"/>
  <headerFooter>
    <oddFooter>&amp;L&amp;"Arial,Bold"&amp;12Fiscal Year 2015&amp;C&amp;P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26.421875" style="0" bestFit="1" customWidth="1"/>
    <col min="4" max="4" width="20.00390625" style="0" customWidth="1"/>
    <col min="5" max="5" width="11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45" t="s">
        <v>944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3" s="27" customFormat="1" ht="18">
      <c r="A2" s="9" t="s">
        <v>933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8"/>
      <c r="Q2" s="4"/>
      <c r="R2" s="4"/>
      <c r="S2" s="29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6" t="s">
        <v>10</v>
      </c>
      <c r="K3" s="54" t="s">
        <v>11</v>
      </c>
      <c r="L3" s="89" t="s">
        <v>12</v>
      </c>
      <c r="M3" s="55" t="s">
        <v>13</v>
      </c>
      <c r="N3" s="56" t="s">
        <v>14</v>
      </c>
      <c r="O3" s="111" t="s">
        <v>15</v>
      </c>
      <c r="P3" s="57" t="s">
        <v>16</v>
      </c>
      <c r="Q3" s="58" t="s">
        <v>17</v>
      </c>
      <c r="R3" s="59" t="s">
        <v>18</v>
      </c>
      <c r="S3" s="93" t="s">
        <v>19</v>
      </c>
      <c r="T3" s="116" t="s">
        <v>20</v>
      </c>
      <c r="U3" s="60" t="s">
        <v>21</v>
      </c>
      <c r="V3" s="60" t="s">
        <v>22</v>
      </c>
      <c r="W3" s="97" t="s">
        <v>23</v>
      </c>
      <c r="X3" s="61" t="s">
        <v>24</v>
      </c>
      <c r="Y3" s="62" t="s">
        <v>25</v>
      </c>
      <c r="Z3" s="62" t="s">
        <v>951</v>
      </c>
      <c r="AA3" s="63" t="s">
        <v>27</v>
      </c>
      <c r="AB3" s="120" t="s">
        <v>28</v>
      </c>
      <c r="AC3" s="61" t="s">
        <v>29</v>
      </c>
      <c r="AD3" s="62" t="s">
        <v>30</v>
      </c>
      <c r="AE3" s="63" t="s">
        <v>31</v>
      </c>
      <c r="AF3" s="121" t="s">
        <v>32</v>
      </c>
      <c r="AG3" s="61" t="s">
        <v>33</v>
      </c>
      <c r="AH3" s="64" t="s">
        <v>34</v>
      </c>
    </row>
    <row r="4" spans="1:34" s="30" customFormat="1" ht="15.75" thickBot="1">
      <c r="A4" s="101">
        <v>1</v>
      </c>
      <c r="B4" s="101">
        <v>2</v>
      </c>
      <c r="C4" s="15">
        <v>3</v>
      </c>
      <c r="D4" s="16">
        <v>4</v>
      </c>
      <c r="E4" s="16">
        <v>5</v>
      </c>
      <c r="F4" s="104"/>
      <c r="G4" s="17">
        <v>6</v>
      </c>
      <c r="H4" s="18"/>
      <c r="I4" s="19">
        <v>7</v>
      </c>
      <c r="J4" s="107">
        <v>8</v>
      </c>
      <c r="K4" s="16">
        <v>9</v>
      </c>
      <c r="L4" s="90">
        <v>10</v>
      </c>
      <c r="M4" s="20">
        <v>11</v>
      </c>
      <c r="N4" s="21">
        <v>12</v>
      </c>
      <c r="O4" s="112">
        <v>13</v>
      </c>
      <c r="P4" s="22">
        <v>14</v>
      </c>
      <c r="Q4" s="23" t="s">
        <v>35</v>
      </c>
      <c r="R4" s="52" t="s">
        <v>36</v>
      </c>
      <c r="S4" s="94">
        <v>15</v>
      </c>
      <c r="T4" s="117">
        <v>16</v>
      </c>
      <c r="U4" s="24">
        <v>17</v>
      </c>
      <c r="V4" s="24">
        <v>18</v>
      </c>
      <c r="W4" s="98">
        <v>19</v>
      </c>
      <c r="X4" s="53" t="s">
        <v>37</v>
      </c>
      <c r="Y4" s="33" t="s">
        <v>37</v>
      </c>
      <c r="Z4" s="33" t="s">
        <v>37</v>
      </c>
      <c r="AA4" s="33" t="s">
        <v>37</v>
      </c>
      <c r="AB4" s="101">
        <v>20</v>
      </c>
      <c r="AC4" s="53" t="s">
        <v>37</v>
      </c>
      <c r="AD4" s="33" t="s">
        <v>37</v>
      </c>
      <c r="AE4" s="33" t="s">
        <v>37</v>
      </c>
      <c r="AF4" s="101">
        <v>21</v>
      </c>
      <c r="AG4" s="53" t="s">
        <v>37</v>
      </c>
      <c r="AH4" s="33">
        <v>22</v>
      </c>
    </row>
    <row r="5" spans="1:34" s="3" customFormat="1" ht="12.75" customHeight="1">
      <c r="A5" s="36" t="s">
        <v>323</v>
      </c>
      <c r="B5" s="37" t="s">
        <v>324</v>
      </c>
      <c r="C5" s="38" t="s">
        <v>325</v>
      </c>
      <c r="D5" s="122" t="s">
        <v>326</v>
      </c>
      <c r="E5" s="122" t="s">
        <v>327</v>
      </c>
      <c r="F5" s="37" t="s">
        <v>43</v>
      </c>
      <c r="G5" s="39" t="s">
        <v>328</v>
      </c>
      <c r="H5" s="123" t="s">
        <v>45</v>
      </c>
      <c r="I5" s="124" t="s">
        <v>329</v>
      </c>
      <c r="J5" s="125" t="s">
        <v>308</v>
      </c>
      <c r="K5" s="126" t="s">
        <v>48</v>
      </c>
      <c r="L5" s="91" t="s">
        <v>934</v>
      </c>
      <c r="M5" s="32">
        <v>1456</v>
      </c>
      <c r="N5" s="73"/>
      <c r="O5" s="127">
        <v>22.011385199241</v>
      </c>
      <c r="P5" s="126" t="s">
        <v>118</v>
      </c>
      <c r="Q5" s="74"/>
      <c r="R5" s="73"/>
      <c r="S5" s="128" t="s">
        <v>118</v>
      </c>
      <c r="T5" s="118">
        <v>78088.33337754186</v>
      </c>
      <c r="U5" s="75"/>
      <c r="V5" s="75"/>
      <c r="W5" s="129"/>
      <c r="X5" s="38">
        <f>IF(OR(K5="YES",TRIM(L5)="YES"),1,0)</f>
        <v>1</v>
      </c>
      <c r="Y5" s="122">
        <f>IF(OR(AND(ISNUMBER(M5),AND(M5&gt;0,M5&lt;600)),AND(ISNUMBER(M5),AND(M5&gt;0,N5="YES"))),1,0)</f>
        <v>0</v>
      </c>
      <c r="Z5" s="122">
        <f>IF(AND(OR(K5="YES",TRIM(L5)="YES"),(X5=0)),"Trouble",0)</f>
        <v>0</v>
      </c>
      <c r="AA5" s="122">
        <f>IF(AND(OR(AND(ISNUMBER(M5),AND(M5&gt;0,M5&lt;600)),AND(ISNUMBER(M5),AND(M5&gt;0,N5="YES"))),(Y5=0)),"Trouble",0)</f>
        <v>0</v>
      </c>
      <c r="AB5" s="40" t="str">
        <f>IF(AND(X5=1,Y5=1),"SRSA","-")</f>
        <v>-</v>
      </c>
      <c r="AC5" s="38">
        <f>IF(S5="YES",1,0)</f>
        <v>1</v>
      </c>
      <c r="AD5" s="122">
        <f>IF(OR(AND(ISNUMBER(Q5),Q5&gt;=20),(AND(ISNUMBER(Q5)=FALSE,AND(ISNUMBER(O5),O5&gt;=20)))),1,0)</f>
        <v>1</v>
      </c>
      <c r="AE5" s="122" t="str">
        <f>IF(AND(AC5=1,AD5=1),"Initial",0)</f>
        <v>Initial</v>
      </c>
      <c r="AF5" s="40" t="str">
        <f>IF(AND(AND(AE5="Initial",AG5=0),AND(ISNUMBER(M5),M5&gt;0)),"RLIS","-")</f>
        <v>RLIS</v>
      </c>
      <c r="AG5" s="38">
        <f>IF(AND(AB5="SRSA",AE5="Initial"),"SRSA",0)</f>
        <v>0</v>
      </c>
      <c r="AH5" s="130" t="s">
        <v>50</v>
      </c>
    </row>
    <row r="6" spans="1:34" s="3" customFormat="1" ht="12.75" customHeight="1">
      <c r="A6" s="131" t="s">
        <v>709</v>
      </c>
      <c r="B6" s="132" t="s">
        <v>710</v>
      </c>
      <c r="C6" s="133" t="s">
        <v>711</v>
      </c>
      <c r="D6" s="134" t="s">
        <v>712</v>
      </c>
      <c r="E6" s="134" t="s">
        <v>713</v>
      </c>
      <c r="F6" s="132" t="s">
        <v>43</v>
      </c>
      <c r="G6" s="135" t="s">
        <v>714</v>
      </c>
      <c r="H6" s="136" t="s">
        <v>45</v>
      </c>
      <c r="I6" s="137" t="s">
        <v>715</v>
      </c>
      <c r="J6" s="138" t="s">
        <v>117</v>
      </c>
      <c r="K6" s="139" t="s">
        <v>48</v>
      </c>
      <c r="L6" s="92" t="s">
        <v>934</v>
      </c>
      <c r="M6" s="88">
        <v>3022</v>
      </c>
      <c r="N6" s="80"/>
      <c r="O6" s="140">
        <v>27.425320056899</v>
      </c>
      <c r="P6" s="139" t="s">
        <v>118</v>
      </c>
      <c r="Q6" s="81"/>
      <c r="R6" s="80"/>
      <c r="S6" s="141" t="s">
        <v>118</v>
      </c>
      <c r="T6" s="119">
        <v>235346.00523399684</v>
      </c>
      <c r="U6" s="82"/>
      <c r="V6" s="82"/>
      <c r="W6" s="142"/>
      <c r="X6" s="133">
        <f>IF(OR(K6="YES",TRIM(L6)="YES"),1,0)</f>
        <v>1</v>
      </c>
      <c r="Y6" s="134">
        <f>IF(OR(AND(ISNUMBER(M6),AND(M6&gt;0,M6&lt;600)),AND(ISNUMBER(M6),AND(M6&gt;0,N6="YES"))),1,0)</f>
        <v>0</v>
      </c>
      <c r="Z6" s="134">
        <f>IF(AND(OR(K6="YES",TRIM(L6)="YES"),(X6=0)),"Trouble",0)</f>
        <v>0</v>
      </c>
      <c r="AA6" s="134">
        <f>IF(AND(OR(AND(ISNUMBER(M6),AND(M6&gt;0,M6&lt;600)),AND(ISNUMBER(M6),AND(M6&gt;0,N6="YES"))),(Y6=0)),"Trouble",0)</f>
        <v>0</v>
      </c>
      <c r="AB6" s="143" t="str">
        <f>IF(AND(X6=1,Y6=1),"SRSA","-")</f>
        <v>-</v>
      </c>
      <c r="AC6" s="133">
        <f>IF(S6="YES",1,0)</f>
        <v>1</v>
      </c>
      <c r="AD6" s="134">
        <f>IF(OR(AND(ISNUMBER(Q6),Q6&gt;=20),(AND(ISNUMBER(Q6)=FALSE,AND(ISNUMBER(O6),O6&gt;=20)))),1,0)</f>
        <v>1</v>
      </c>
      <c r="AE6" s="134" t="str">
        <f>IF(AND(AC6=1,AD6=1),"Initial",0)</f>
        <v>Initial</v>
      </c>
      <c r="AF6" s="143" t="str">
        <f>IF(AND(AND(AE6="Initial",AG6=0),AND(ISNUMBER(M6),M6&gt;0)),"RLIS","-")</f>
        <v>RLIS</v>
      </c>
      <c r="AG6" s="133">
        <f>IF(AND(AB6="SRSA",AE6="Initial"),"SRSA",0)</f>
        <v>0</v>
      </c>
      <c r="AH6" s="144" t="s">
        <v>50</v>
      </c>
    </row>
    <row r="7" spans="1:34" s="3" customFormat="1" ht="12.75" customHeight="1">
      <c r="A7" s="165" t="s">
        <v>733</v>
      </c>
      <c r="B7" s="166" t="s">
        <v>734</v>
      </c>
      <c r="C7" s="167" t="s">
        <v>735</v>
      </c>
      <c r="D7" s="168" t="s">
        <v>736</v>
      </c>
      <c r="E7" s="168" t="s">
        <v>737</v>
      </c>
      <c r="F7" s="166" t="s">
        <v>43</v>
      </c>
      <c r="G7" s="169" t="s">
        <v>738</v>
      </c>
      <c r="H7" s="170" t="s">
        <v>45</v>
      </c>
      <c r="I7" s="171" t="s">
        <v>739</v>
      </c>
      <c r="J7" s="172" t="s">
        <v>308</v>
      </c>
      <c r="K7" s="173" t="s">
        <v>48</v>
      </c>
      <c r="L7" s="174" t="s">
        <v>934</v>
      </c>
      <c r="M7" s="175">
        <v>3140</v>
      </c>
      <c r="N7" s="176"/>
      <c r="O7" s="177">
        <v>20.6756334063184</v>
      </c>
      <c r="P7" s="173" t="s">
        <v>118</v>
      </c>
      <c r="Q7" s="178"/>
      <c r="R7" s="176"/>
      <c r="S7" s="179" t="s">
        <v>118</v>
      </c>
      <c r="T7" s="180">
        <v>112231.5842222164</v>
      </c>
      <c r="U7" s="181"/>
      <c r="V7" s="181"/>
      <c r="W7" s="182"/>
      <c r="X7" s="167">
        <f>IF(OR(K7="YES",TRIM(L7)="YES"),1,0)</f>
        <v>1</v>
      </c>
      <c r="Y7" s="168">
        <f>IF(OR(AND(ISNUMBER(M7),AND(M7&gt;0,M7&lt;600)),AND(ISNUMBER(M7),AND(M7&gt;0,N7="YES"))),1,0)</f>
        <v>0</v>
      </c>
      <c r="Z7" s="168">
        <f>IF(AND(OR(K7="YES",TRIM(L7)="YES"),(X7=0)),"Trouble",0)</f>
        <v>0</v>
      </c>
      <c r="AA7" s="168">
        <f>IF(AND(OR(AND(ISNUMBER(M7),AND(M7&gt;0,M7&lt;600)),AND(ISNUMBER(M7),AND(M7&gt;0,N7="YES"))),(Y7=0)),"Trouble",0)</f>
        <v>0</v>
      </c>
      <c r="AB7" s="183" t="str">
        <f>IF(AND(X7=1,Y7=1),"SRSA","-")</f>
        <v>-</v>
      </c>
      <c r="AC7" s="167">
        <f>IF(S7="YES",1,0)</f>
        <v>1</v>
      </c>
      <c r="AD7" s="168">
        <f>IF(OR(AND(ISNUMBER(Q7),Q7&gt;=20),(AND(ISNUMBER(Q7)=FALSE,AND(ISNUMBER(O7),O7&gt;=20)))),1,0)</f>
        <v>1</v>
      </c>
      <c r="AE7" s="168" t="str">
        <f>IF(AND(AC7=1,AD7=1),"Initial",0)</f>
        <v>Initial</v>
      </c>
      <c r="AF7" s="183" t="str">
        <f>IF(AND(AND(AE7="Initial",AG7=0),AND(ISNUMBER(M7),M7&gt;0)),"RLIS","-")</f>
        <v>RLIS</v>
      </c>
      <c r="AG7" s="167">
        <f>IF(AND(AB7="SRSA",AE7="Initial"),"SRSA",0)</f>
        <v>0</v>
      </c>
      <c r="AH7" s="184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2015&amp;C&amp;P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8515625" style="27" customWidth="1"/>
    <col min="2" max="2" width="10.00390625" style="27" bestFit="1" customWidth="1"/>
    <col min="3" max="3" width="69.421875" style="27" bestFit="1" customWidth="1"/>
    <col min="4" max="4" width="32.28125" style="27" bestFit="1" customWidth="1"/>
    <col min="5" max="5" width="29.8515625" style="27" bestFit="1" customWidth="1"/>
    <col min="6" max="6" width="7.421875" style="27" hidden="1" customWidth="1"/>
    <col min="7" max="7" width="6.8515625" style="27" customWidth="1"/>
    <col min="8" max="8" width="5.8515625" style="27" hidden="1" customWidth="1"/>
    <col min="9" max="9" width="15.421875" style="27" bestFit="1" customWidth="1"/>
    <col min="10" max="12" width="6.57421875" style="27" bestFit="1" customWidth="1"/>
    <col min="13" max="13" width="10.421875" style="27" bestFit="1" customWidth="1"/>
    <col min="14" max="14" width="9.140625" style="27" customWidth="1"/>
    <col min="15" max="16" width="6.57421875" style="27" bestFit="1" customWidth="1"/>
    <col min="17" max="17" width="6.57421875" style="27" hidden="1" customWidth="1"/>
    <col min="18" max="18" width="11.7109375" style="27" hidden="1" customWidth="1"/>
    <col min="19" max="19" width="9.140625" style="27" customWidth="1"/>
    <col min="20" max="20" width="11.140625" style="27" bestFit="1" customWidth="1"/>
    <col min="21" max="23" width="9.140625" style="27" bestFit="1" customWidth="1"/>
    <col min="24" max="27" width="5.7109375" style="27" hidden="1" customWidth="1"/>
    <col min="28" max="28" width="6.421875" style="27" customWidth="1"/>
    <col min="29" max="31" width="5.7109375" style="27" hidden="1" customWidth="1"/>
    <col min="32" max="32" width="6.421875" style="27" customWidth="1"/>
    <col min="33" max="33" width="6.57421875" style="27" hidden="1" customWidth="1"/>
    <col min="34" max="34" width="23.00390625" style="27" hidden="1" customWidth="1"/>
    <col min="35" max="16384" width="9.140625" style="27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933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8"/>
      <c r="Q2" s="4"/>
      <c r="R2" s="4"/>
      <c r="S2" s="29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06" t="s">
        <v>10</v>
      </c>
      <c r="K3" s="54" t="s">
        <v>11</v>
      </c>
      <c r="L3" s="89" t="s">
        <v>12</v>
      </c>
      <c r="M3" s="55" t="s">
        <v>13</v>
      </c>
      <c r="N3" s="56" t="s">
        <v>14</v>
      </c>
      <c r="O3" s="111" t="s">
        <v>15</v>
      </c>
      <c r="P3" s="57" t="s">
        <v>16</v>
      </c>
      <c r="Q3" s="58" t="s">
        <v>17</v>
      </c>
      <c r="R3" s="59" t="s">
        <v>18</v>
      </c>
      <c r="S3" s="93" t="s">
        <v>19</v>
      </c>
      <c r="T3" s="116" t="s">
        <v>20</v>
      </c>
      <c r="U3" s="60" t="s">
        <v>21</v>
      </c>
      <c r="V3" s="60" t="s">
        <v>22</v>
      </c>
      <c r="W3" s="97" t="s">
        <v>23</v>
      </c>
      <c r="X3" s="61" t="s">
        <v>24</v>
      </c>
      <c r="Y3" s="62" t="s">
        <v>25</v>
      </c>
      <c r="Z3" s="62" t="s">
        <v>26</v>
      </c>
      <c r="AA3" s="63" t="s">
        <v>27</v>
      </c>
      <c r="AB3" s="120" t="s">
        <v>28</v>
      </c>
      <c r="AC3" s="61" t="s">
        <v>29</v>
      </c>
      <c r="AD3" s="62" t="s">
        <v>30</v>
      </c>
      <c r="AE3" s="63" t="s">
        <v>31</v>
      </c>
      <c r="AF3" s="121" t="s">
        <v>32</v>
      </c>
      <c r="AG3" s="61" t="s">
        <v>33</v>
      </c>
      <c r="AH3" s="64" t="s">
        <v>34</v>
      </c>
    </row>
    <row r="4" spans="1:34" s="30" customFormat="1" ht="15.75" thickBot="1">
      <c r="A4" s="101">
        <v>1</v>
      </c>
      <c r="B4" s="101">
        <v>2</v>
      </c>
      <c r="C4" s="15">
        <v>3</v>
      </c>
      <c r="D4" s="16">
        <v>4</v>
      </c>
      <c r="E4" s="16">
        <v>5</v>
      </c>
      <c r="F4" s="104"/>
      <c r="G4" s="17">
        <v>6</v>
      </c>
      <c r="H4" s="18"/>
      <c r="I4" s="19">
        <v>7</v>
      </c>
      <c r="J4" s="107">
        <v>8</v>
      </c>
      <c r="K4" s="16">
        <v>9</v>
      </c>
      <c r="L4" s="90">
        <v>10</v>
      </c>
      <c r="M4" s="20">
        <v>11</v>
      </c>
      <c r="N4" s="21">
        <v>12</v>
      </c>
      <c r="O4" s="112">
        <v>13</v>
      </c>
      <c r="P4" s="22">
        <v>14</v>
      </c>
      <c r="Q4" s="23" t="s">
        <v>35</v>
      </c>
      <c r="R4" s="52" t="s">
        <v>36</v>
      </c>
      <c r="S4" s="94">
        <v>15</v>
      </c>
      <c r="T4" s="117">
        <v>16</v>
      </c>
      <c r="U4" s="24">
        <v>17</v>
      </c>
      <c r="V4" s="24">
        <v>18</v>
      </c>
      <c r="W4" s="98">
        <v>19</v>
      </c>
      <c r="X4" s="53" t="s">
        <v>37</v>
      </c>
      <c r="Y4" s="33" t="s">
        <v>37</v>
      </c>
      <c r="Z4" s="33" t="s">
        <v>37</v>
      </c>
      <c r="AA4" s="33" t="s">
        <v>37</v>
      </c>
      <c r="AB4" s="101">
        <v>20</v>
      </c>
      <c r="AC4" s="53" t="s">
        <v>37</v>
      </c>
      <c r="AD4" s="33" t="s">
        <v>37</v>
      </c>
      <c r="AE4" s="33" t="s">
        <v>37</v>
      </c>
      <c r="AF4" s="101">
        <v>21</v>
      </c>
      <c r="AG4" s="53" t="s">
        <v>37</v>
      </c>
      <c r="AH4" s="33">
        <v>22</v>
      </c>
    </row>
    <row r="5" spans="1:34" ht="12.75" customHeight="1">
      <c r="A5" s="34" t="s">
        <v>38</v>
      </c>
      <c r="B5" s="35" t="s">
        <v>39</v>
      </c>
      <c r="C5" s="25" t="s">
        <v>40</v>
      </c>
      <c r="D5" s="69" t="s">
        <v>41</v>
      </c>
      <c r="E5" s="69" t="s">
        <v>42</v>
      </c>
      <c r="F5" s="35" t="s">
        <v>43</v>
      </c>
      <c r="G5" s="31" t="s">
        <v>44</v>
      </c>
      <c r="H5" s="70" t="s">
        <v>45</v>
      </c>
      <c r="I5" s="71" t="s">
        <v>46</v>
      </c>
      <c r="J5" s="108" t="s">
        <v>47</v>
      </c>
      <c r="K5" s="72" t="s">
        <v>48</v>
      </c>
      <c r="L5" s="91"/>
      <c r="M5" s="32">
        <v>492</v>
      </c>
      <c r="N5" s="73"/>
      <c r="O5" s="113" t="s">
        <v>49</v>
      </c>
      <c r="P5" s="72" t="s">
        <v>48</v>
      </c>
      <c r="Q5" s="74"/>
      <c r="R5" s="73"/>
      <c r="S5" s="95" t="s">
        <v>48</v>
      </c>
      <c r="T5" s="118">
        <v>11539.518025271997</v>
      </c>
      <c r="U5" s="76"/>
      <c r="V5" s="76"/>
      <c r="W5" s="99"/>
      <c r="X5" s="25">
        <f>IF(OR(K5="YES",TRIM(L5)="YES"),1,0)</f>
        <v>0</v>
      </c>
      <c r="Y5" s="69">
        <f>IF(OR(AND(ISNUMBER(M5),AND(M5&gt;0,M5&lt;600)),AND(ISNUMBER(M5),AND(M5&gt;0,N5="YES"))),1,0)</f>
        <v>1</v>
      </c>
      <c r="Z5" s="69">
        <f>IF(AND(OR(K5="YES",TRIM(L5)="YES"),(X5=0)),"Trouble",0)</f>
        <v>0</v>
      </c>
      <c r="AA5" s="69">
        <f>IF(AND(OR(AND(ISNUMBER(M5),AND(M5&gt;0,M5&lt;600)),AND(ISNUMBER(M5),AND(M5&gt;0,N5="YES"))),(Y5=0)),"Trouble",0)</f>
        <v>0</v>
      </c>
      <c r="AB5" s="26" t="str">
        <f>IF(AND(X5=1,Y5=1),"SRSA","-")</f>
        <v>-</v>
      </c>
      <c r="AC5" s="25">
        <f>IF(S5="YES",1,0)</f>
        <v>0</v>
      </c>
      <c r="AD5" s="69">
        <f>IF(OR(AND(ISNUMBER(Q5),Q5&gt;=20),(AND(ISNUMBER(Q5)=FALSE,AND(ISNUMBER(O5),O5&gt;=20)))),1,0)</f>
        <v>0</v>
      </c>
      <c r="AE5" s="69">
        <f>IF(AND(AC5=1,AD5=1),"Initial",0)</f>
        <v>0</v>
      </c>
      <c r="AF5" s="26" t="str">
        <f>IF(AND(AND(AE5="Initial",AG5=0),AND(ISNUMBER(M5),M5&gt;0)),"RLIS","-")</f>
        <v>-</v>
      </c>
      <c r="AG5" s="25">
        <f>IF(AND(AB5="SRSA",AE5="Initial"),"SRSA",0)</f>
        <v>0</v>
      </c>
      <c r="AH5" s="77" t="s">
        <v>50</v>
      </c>
    </row>
    <row r="6" spans="1:34" ht="12.75" customHeight="1">
      <c r="A6" s="102" t="s">
        <v>51</v>
      </c>
      <c r="B6" s="103" t="s">
        <v>52</v>
      </c>
      <c r="C6" s="65" t="s">
        <v>53</v>
      </c>
      <c r="D6" s="66" t="s">
        <v>54</v>
      </c>
      <c r="E6" s="66" t="s">
        <v>42</v>
      </c>
      <c r="F6" s="103" t="s">
        <v>43</v>
      </c>
      <c r="G6" s="86" t="s">
        <v>55</v>
      </c>
      <c r="H6" s="78" t="s">
        <v>45</v>
      </c>
      <c r="I6" s="79" t="s">
        <v>56</v>
      </c>
      <c r="J6" s="109" t="s">
        <v>57</v>
      </c>
      <c r="K6" s="68" t="s">
        <v>48</v>
      </c>
      <c r="L6" s="92"/>
      <c r="M6" s="88">
        <v>397</v>
      </c>
      <c r="N6" s="80"/>
      <c r="O6" s="114" t="s">
        <v>49</v>
      </c>
      <c r="P6" s="68" t="s">
        <v>48</v>
      </c>
      <c r="Q6" s="81"/>
      <c r="R6" s="80"/>
      <c r="S6" s="96" t="s">
        <v>48</v>
      </c>
      <c r="T6" s="119">
        <v>12906.208831158223</v>
      </c>
      <c r="U6" s="83"/>
      <c r="V6" s="83"/>
      <c r="W6" s="100"/>
      <c r="X6" s="65">
        <f>IF(OR(K6="YES",TRIM(L6)="YES"),1,0)</f>
        <v>0</v>
      </c>
      <c r="Y6" s="66">
        <f>IF(OR(AND(ISNUMBER(M6),AND(M6&gt;0,M6&lt;600)),AND(ISNUMBER(M6),AND(M6&gt;0,N6="YES"))),1,0)</f>
        <v>1</v>
      </c>
      <c r="Z6" s="66">
        <f>IF(AND(OR(K6="YES",TRIM(L6)="YES"),(X6=0)),"Trouble",0)</f>
        <v>0</v>
      </c>
      <c r="AA6" s="66">
        <f>IF(AND(OR(AND(ISNUMBER(M6),AND(M6&gt;0,M6&lt;600)),AND(ISNUMBER(M6),AND(M6&gt;0,N6="YES"))),(Y6=0)),"Trouble",0)</f>
        <v>0</v>
      </c>
      <c r="AB6" s="67" t="str">
        <f>IF(AND(X6=1,Y6=1),"SRSA","-")</f>
        <v>-</v>
      </c>
      <c r="AC6" s="65">
        <f>IF(S6="YES",1,0)</f>
        <v>0</v>
      </c>
      <c r="AD6" s="66">
        <f>IF(OR(AND(ISNUMBER(Q6),Q6&gt;=20),(AND(ISNUMBER(Q6)=FALSE,AND(ISNUMBER(O6),O6&gt;=20)))),1,0)</f>
        <v>0</v>
      </c>
      <c r="AE6" s="66">
        <f>IF(AND(AC6=1,AD6=1),"Initial",0)</f>
        <v>0</v>
      </c>
      <c r="AF6" s="67" t="str">
        <f>IF(AND(AND(AE6="Initial",AG6=0),AND(ISNUMBER(M6),M6&gt;0)),"RLIS","-")</f>
        <v>-</v>
      </c>
      <c r="AG6" s="65">
        <f>IF(AND(AB6="SRSA",AE6="Initial"),"SRSA",0)</f>
        <v>0</v>
      </c>
      <c r="AH6" s="84" t="s">
        <v>50</v>
      </c>
    </row>
    <row r="7" spans="1:34" ht="12.75" customHeight="1">
      <c r="A7" s="102" t="s">
        <v>58</v>
      </c>
      <c r="B7" s="103" t="s">
        <v>59</v>
      </c>
      <c r="C7" s="65" t="s">
        <v>60</v>
      </c>
      <c r="D7" s="66" t="s">
        <v>61</v>
      </c>
      <c r="E7" s="66" t="s">
        <v>62</v>
      </c>
      <c r="F7" s="103" t="s">
        <v>43</v>
      </c>
      <c r="G7" s="86" t="s">
        <v>63</v>
      </c>
      <c r="H7" s="78" t="s">
        <v>45</v>
      </c>
      <c r="I7" s="79" t="s">
        <v>64</v>
      </c>
      <c r="J7" s="109" t="s">
        <v>65</v>
      </c>
      <c r="K7" s="68" t="s">
        <v>48</v>
      </c>
      <c r="L7" s="92"/>
      <c r="M7" s="88">
        <v>73570</v>
      </c>
      <c r="N7" s="80"/>
      <c r="O7" s="114">
        <v>9.60233960707222</v>
      </c>
      <c r="P7" s="68" t="s">
        <v>48</v>
      </c>
      <c r="Q7" s="81"/>
      <c r="R7" s="80"/>
      <c r="S7" s="96" t="s">
        <v>48</v>
      </c>
      <c r="T7" s="119">
        <v>974171.9479330241</v>
      </c>
      <c r="U7" s="83"/>
      <c r="V7" s="83"/>
      <c r="W7" s="100"/>
      <c r="X7" s="65">
        <f>IF(OR(K7="YES",TRIM(L7)="YES"),1,0)</f>
        <v>0</v>
      </c>
      <c r="Y7" s="66">
        <f>IF(OR(AND(ISNUMBER(M7),AND(M7&gt;0,M7&lt;600)),AND(ISNUMBER(M7),AND(M7&gt;0,N7="YES"))),1,0)</f>
        <v>0</v>
      </c>
      <c r="Z7" s="66">
        <f>IF(AND(OR(K7="YES",TRIM(L7)="YES"),(X7=0)),"Trouble",0)</f>
        <v>0</v>
      </c>
      <c r="AA7" s="66">
        <f>IF(AND(OR(AND(ISNUMBER(M7),AND(M7&gt;0,M7&lt;600)),AND(ISNUMBER(M7),AND(M7&gt;0,N7="YES"))),(Y7=0)),"Trouble",0)</f>
        <v>0</v>
      </c>
      <c r="AB7" s="67" t="str">
        <f>IF(AND(X7=1,Y7=1),"SRSA","-")</f>
        <v>-</v>
      </c>
      <c r="AC7" s="65">
        <f>IF(S7="YES",1,0)</f>
        <v>0</v>
      </c>
      <c r="AD7" s="66">
        <f>IF(OR(AND(ISNUMBER(Q7),Q7&gt;=20),(AND(ISNUMBER(Q7)=FALSE,AND(ISNUMBER(O7),O7&gt;=20)))),1,0)</f>
        <v>0</v>
      </c>
      <c r="AE7" s="66">
        <f>IF(AND(AC7=1,AD7=1),"Initial",0)</f>
        <v>0</v>
      </c>
      <c r="AF7" s="67" t="str">
        <f>IF(AND(AND(AE7="Initial",AG7=0),AND(ISNUMBER(M7),M7&gt;0)),"RLIS","-")</f>
        <v>-</v>
      </c>
      <c r="AG7" s="65">
        <f>IF(AND(AB7="SRSA",AE7="Initial"),"SRSA",0)</f>
        <v>0</v>
      </c>
      <c r="AH7" s="84" t="s">
        <v>50</v>
      </c>
    </row>
    <row r="8" spans="1:34" ht="12.75" customHeight="1">
      <c r="A8" s="102" t="s">
        <v>66</v>
      </c>
      <c r="B8" s="103" t="s">
        <v>67</v>
      </c>
      <c r="C8" s="65" t="s">
        <v>68</v>
      </c>
      <c r="D8" s="66" t="s">
        <v>69</v>
      </c>
      <c r="E8" s="66" t="s">
        <v>70</v>
      </c>
      <c r="F8" s="103" t="s">
        <v>43</v>
      </c>
      <c r="G8" s="86" t="s">
        <v>71</v>
      </c>
      <c r="H8" s="78" t="s">
        <v>45</v>
      </c>
      <c r="I8" s="79" t="s">
        <v>72</v>
      </c>
      <c r="J8" s="109" t="s">
        <v>47</v>
      </c>
      <c r="K8" s="68" t="s">
        <v>48</v>
      </c>
      <c r="L8" s="92"/>
      <c r="M8" s="88">
        <v>997</v>
      </c>
      <c r="N8" s="80"/>
      <c r="O8" s="114" t="s">
        <v>49</v>
      </c>
      <c r="P8" s="68" t="s">
        <v>48</v>
      </c>
      <c r="Q8" s="81"/>
      <c r="R8" s="80"/>
      <c r="S8" s="96" t="s">
        <v>48</v>
      </c>
      <c r="T8" s="119">
        <v>10383.114777262792</v>
      </c>
      <c r="U8" s="83"/>
      <c r="V8" s="83"/>
      <c r="W8" s="100"/>
      <c r="X8" s="65">
        <f>IF(OR(K8="YES",TRIM(L8)="YES"),1,0)</f>
        <v>0</v>
      </c>
      <c r="Y8" s="66">
        <f>IF(OR(AND(ISNUMBER(M8),AND(M8&gt;0,M8&lt;600)),AND(ISNUMBER(M8),AND(M8&gt;0,N8="YES"))),1,0)</f>
        <v>0</v>
      </c>
      <c r="Z8" s="66">
        <f>IF(AND(OR(K8="YES",TRIM(L8)="YES"),(X8=0)),"Trouble",0)</f>
        <v>0</v>
      </c>
      <c r="AA8" s="66">
        <f>IF(AND(OR(AND(ISNUMBER(M8),AND(M8&gt;0,M8&lt;600)),AND(ISNUMBER(M8),AND(M8&gt;0,N8="YES"))),(Y8=0)),"Trouble",0)</f>
        <v>0</v>
      </c>
      <c r="AB8" s="67" t="str">
        <f>IF(AND(X8=1,Y8=1),"SRSA","-")</f>
        <v>-</v>
      </c>
      <c r="AC8" s="65">
        <f>IF(S8="YES",1,0)</f>
        <v>0</v>
      </c>
      <c r="AD8" s="66">
        <f>IF(OR(AND(ISNUMBER(Q8),Q8&gt;=20),(AND(ISNUMBER(Q8)=FALSE,AND(ISNUMBER(O8),O8&gt;=20)))),1,0)</f>
        <v>0</v>
      </c>
      <c r="AE8" s="66">
        <f>IF(AND(AC8=1,AD8=1),"Initial",0)</f>
        <v>0</v>
      </c>
      <c r="AF8" s="67" t="str">
        <f>IF(AND(AND(AE8="Initial",AG8=0),AND(ISNUMBER(M8),M8&gt;0)),"RLIS","-")</f>
        <v>-</v>
      </c>
      <c r="AG8" s="65">
        <f>IF(AND(AB8="SRSA",AE8="Initial"),"SRSA",0)</f>
        <v>0</v>
      </c>
      <c r="AH8" s="84" t="s">
        <v>73</v>
      </c>
    </row>
    <row r="9" spans="1:34" ht="12.75" customHeight="1">
      <c r="A9" s="102" t="s">
        <v>74</v>
      </c>
      <c r="B9" s="103" t="s">
        <v>75</v>
      </c>
      <c r="C9" s="65" t="s">
        <v>76</v>
      </c>
      <c r="D9" s="66" t="s">
        <v>77</v>
      </c>
      <c r="E9" s="66" t="s">
        <v>78</v>
      </c>
      <c r="F9" s="103" t="s">
        <v>43</v>
      </c>
      <c r="G9" s="86" t="s">
        <v>79</v>
      </c>
      <c r="H9" s="78" t="s">
        <v>45</v>
      </c>
      <c r="I9" s="79" t="s">
        <v>80</v>
      </c>
      <c r="J9" s="109" t="s">
        <v>47</v>
      </c>
      <c r="K9" s="68" t="s">
        <v>48</v>
      </c>
      <c r="L9" s="92"/>
      <c r="M9" s="88">
        <v>1720</v>
      </c>
      <c r="N9" s="80"/>
      <c r="O9" s="114" t="s">
        <v>49</v>
      </c>
      <c r="P9" s="68" t="s">
        <v>48</v>
      </c>
      <c r="Q9" s="81"/>
      <c r="R9" s="80"/>
      <c r="S9" s="96" t="s">
        <v>48</v>
      </c>
      <c r="T9" s="119">
        <v>33339.147042533965</v>
      </c>
      <c r="U9" s="83"/>
      <c r="V9" s="83"/>
      <c r="W9" s="100"/>
      <c r="X9" s="65">
        <f>IF(OR(K9="YES",TRIM(L9)="YES"),1,0)</f>
        <v>0</v>
      </c>
      <c r="Y9" s="66">
        <f>IF(OR(AND(ISNUMBER(M9),AND(M9&gt;0,M9&lt;600)),AND(ISNUMBER(M9),AND(M9&gt;0,N9="YES"))),1,0)</f>
        <v>0</v>
      </c>
      <c r="Z9" s="66">
        <f>IF(AND(OR(K9="YES",TRIM(L9)="YES"),(X9=0)),"Trouble",0)</f>
        <v>0</v>
      </c>
      <c r="AA9" s="66">
        <f>IF(AND(OR(AND(ISNUMBER(M9),AND(M9&gt;0,M9&lt;600)),AND(ISNUMBER(M9),AND(M9&gt;0,N9="YES"))),(Y9=0)),"Trouble",0)</f>
        <v>0</v>
      </c>
      <c r="AB9" s="67" t="str">
        <f>IF(AND(X9=1,Y9=1),"SRSA","-")</f>
        <v>-</v>
      </c>
      <c r="AC9" s="65">
        <f>IF(S9="YES",1,0)</f>
        <v>0</v>
      </c>
      <c r="AD9" s="66">
        <f>IF(OR(AND(ISNUMBER(Q9),Q9&gt;=20),(AND(ISNUMBER(Q9)=FALSE,AND(ISNUMBER(O9),O9&gt;=20)))),1,0)</f>
        <v>0</v>
      </c>
      <c r="AE9" s="66">
        <f>IF(AND(AC9=1,AD9=1),"Initial",0)</f>
        <v>0</v>
      </c>
      <c r="AF9" s="67" t="str">
        <f>IF(AND(AND(AE9="Initial",AG9=0),AND(ISNUMBER(M9),M9&gt;0)),"RLIS","-")</f>
        <v>-</v>
      </c>
      <c r="AG9" s="65">
        <f>IF(AND(AB9="SRSA",AE9="Initial"),"SRSA",0)</f>
        <v>0</v>
      </c>
      <c r="AH9" s="84" t="s">
        <v>50</v>
      </c>
    </row>
    <row r="10" spans="1:34" ht="12.75" customHeight="1">
      <c r="A10" s="102" t="s">
        <v>81</v>
      </c>
      <c r="B10" s="103" t="s">
        <v>82</v>
      </c>
      <c r="C10" s="65" t="s">
        <v>83</v>
      </c>
      <c r="D10" s="66" t="s">
        <v>84</v>
      </c>
      <c r="E10" s="66" t="s">
        <v>85</v>
      </c>
      <c r="F10" s="103" t="s">
        <v>43</v>
      </c>
      <c r="G10" s="86" t="s">
        <v>86</v>
      </c>
      <c r="H10" s="78" t="s">
        <v>45</v>
      </c>
      <c r="I10" s="79" t="s">
        <v>87</v>
      </c>
      <c r="J10" s="109" t="s">
        <v>47</v>
      </c>
      <c r="K10" s="68" t="s">
        <v>48</v>
      </c>
      <c r="L10" s="92"/>
      <c r="M10" s="88">
        <v>3499</v>
      </c>
      <c r="N10" s="80"/>
      <c r="O10" s="114" t="s">
        <v>49</v>
      </c>
      <c r="P10" s="68" t="s">
        <v>48</v>
      </c>
      <c r="Q10" s="81"/>
      <c r="R10" s="80"/>
      <c r="S10" s="96" t="s">
        <v>48</v>
      </c>
      <c r="T10" s="119">
        <v>84650.82987655683</v>
      </c>
      <c r="U10" s="83"/>
      <c r="V10" s="83"/>
      <c r="W10" s="100"/>
      <c r="X10" s="65">
        <f>IF(OR(K10="YES",TRIM(L10)="YES"),1,0)</f>
        <v>0</v>
      </c>
      <c r="Y10" s="66">
        <f>IF(OR(AND(ISNUMBER(M10),AND(M10&gt;0,M10&lt;600)),AND(ISNUMBER(M10),AND(M10&gt;0,N10="YES"))),1,0)</f>
        <v>0</v>
      </c>
      <c r="Z10" s="66">
        <f>IF(AND(OR(K10="YES",TRIM(L10)="YES"),(X10=0)),"Trouble",0)</f>
        <v>0</v>
      </c>
      <c r="AA10" s="66">
        <f>IF(AND(OR(AND(ISNUMBER(M10),AND(M10&gt;0,M10&lt;600)),AND(ISNUMBER(M10),AND(M10&gt;0,N10="YES"))),(Y10=0)),"Trouble",0)</f>
        <v>0</v>
      </c>
      <c r="AB10" s="67" t="str">
        <f>IF(AND(X10=1,Y10=1),"SRSA","-")</f>
        <v>-</v>
      </c>
      <c r="AC10" s="65">
        <f>IF(S10="YES",1,0)</f>
        <v>0</v>
      </c>
      <c r="AD10" s="66">
        <f>IF(OR(AND(ISNUMBER(Q10),Q10&gt;=20),(AND(ISNUMBER(Q10)=FALSE,AND(ISNUMBER(O10),O10&gt;=20)))),1,0)</f>
        <v>0</v>
      </c>
      <c r="AE10" s="66">
        <f>IF(AND(AC10=1,AD10=1),"Initial",0)</f>
        <v>0</v>
      </c>
      <c r="AF10" s="67" t="str">
        <f>IF(AND(AND(AE10="Initial",AG10=0),AND(ISNUMBER(M10),M10&gt;0)),"RLIS","-")</f>
        <v>-</v>
      </c>
      <c r="AG10" s="65">
        <f>IF(AND(AB10="SRSA",AE10="Initial"),"SRSA",0)</f>
        <v>0</v>
      </c>
      <c r="AH10" s="84" t="s">
        <v>50</v>
      </c>
    </row>
    <row r="11" spans="1:34" ht="12.75" customHeight="1">
      <c r="A11" s="102" t="s">
        <v>439</v>
      </c>
      <c r="B11" s="103" t="s">
        <v>440</v>
      </c>
      <c r="C11" s="65" t="s">
        <v>936</v>
      </c>
      <c r="D11" s="66" t="s">
        <v>441</v>
      </c>
      <c r="E11" s="66" t="s">
        <v>442</v>
      </c>
      <c r="F11" s="103" t="s">
        <v>43</v>
      </c>
      <c r="G11" s="86" t="s">
        <v>443</v>
      </c>
      <c r="H11" s="78" t="s">
        <v>45</v>
      </c>
      <c r="I11" s="79" t="s">
        <v>444</v>
      </c>
      <c r="J11" s="109" t="s">
        <v>47</v>
      </c>
      <c r="K11" s="68" t="s">
        <v>48</v>
      </c>
      <c r="L11" s="92"/>
      <c r="M11" s="88">
        <v>467</v>
      </c>
      <c r="N11" s="80"/>
      <c r="O11" s="114" t="s">
        <v>49</v>
      </c>
      <c r="P11" s="68" t="s">
        <v>48</v>
      </c>
      <c r="Q11" s="81"/>
      <c r="R11" s="80"/>
      <c r="S11" s="96" t="s">
        <v>48</v>
      </c>
      <c r="T11" s="119">
        <v>10589.795146031869</v>
      </c>
      <c r="U11" s="83"/>
      <c r="V11" s="83"/>
      <c r="W11" s="100"/>
      <c r="X11" s="65">
        <f>IF(OR(K11="YES",TRIM(L11)="YES"),1,0)</f>
        <v>0</v>
      </c>
      <c r="Y11" s="66">
        <f>IF(OR(AND(ISNUMBER(M11),AND(M11&gt;0,M11&lt;600)),AND(ISNUMBER(M11),AND(M11&gt;0,N11="YES"))),1,0)</f>
        <v>1</v>
      </c>
      <c r="Z11" s="66">
        <f>IF(AND(OR(K11="YES",TRIM(L11)="YES"),(X11=0)),"Trouble",0)</f>
        <v>0</v>
      </c>
      <c r="AA11" s="66">
        <f>IF(AND(OR(AND(ISNUMBER(M11),AND(M11&gt;0,M11&lt;600)),AND(ISNUMBER(M11),AND(M11&gt;0,N11="YES"))),(Y11=0)),"Trouble",0)</f>
        <v>0</v>
      </c>
      <c r="AB11" s="67" t="str">
        <f>IF(AND(X11=1,Y11=1),"SRSA","-")</f>
        <v>-</v>
      </c>
      <c r="AC11" s="65">
        <f>IF(S11="YES",1,0)</f>
        <v>0</v>
      </c>
      <c r="AD11" s="66">
        <f>IF(OR(AND(ISNUMBER(Q11),Q11&gt;=20),(AND(ISNUMBER(Q11)=FALSE,AND(ISNUMBER(O11),O11&gt;=20)))),1,0)</f>
        <v>0</v>
      </c>
      <c r="AE11" s="66">
        <f>IF(AND(AC11=1,AD11=1),"Initial",0)</f>
        <v>0</v>
      </c>
      <c r="AF11" s="67" t="str">
        <f>IF(AND(AND(AE11="Initial",AG11=0),AND(ISNUMBER(M11),M11&gt;0)),"RLIS","-")</f>
        <v>-</v>
      </c>
      <c r="AG11" s="65">
        <f>IF(AND(AB11="SRSA",AE11="Initial"),"SRSA",0)</f>
        <v>0</v>
      </c>
      <c r="AH11" s="84" t="s">
        <v>50</v>
      </c>
    </row>
    <row r="12" spans="1:34" ht="12.75" customHeight="1">
      <c r="A12" s="102" t="s">
        <v>88</v>
      </c>
      <c r="B12" s="103" t="s">
        <v>89</v>
      </c>
      <c r="C12" s="65" t="s">
        <v>90</v>
      </c>
      <c r="D12" s="66" t="s">
        <v>91</v>
      </c>
      <c r="E12" s="66" t="s">
        <v>62</v>
      </c>
      <c r="F12" s="103" t="s">
        <v>43</v>
      </c>
      <c r="G12" s="86" t="s">
        <v>63</v>
      </c>
      <c r="H12" s="78" t="s">
        <v>45</v>
      </c>
      <c r="I12" s="79" t="s">
        <v>92</v>
      </c>
      <c r="J12" s="109" t="s">
        <v>47</v>
      </c>
      <c r="K12" s="68" t="s">
        <v>48</v>
      </c>
      <c r="L12" s="92"/>
      <c r="M12" s="88">
        <v>150</v>
      </c>
      <c r="N12" s="80"/>
      <c r="O12" s="114" t="s">
        <v>49</v>
      </c>
      <c r="P12" s="68" t="s">
        <v>48</v>
      </c>
      <c r="Q12" s="81"/>
      <c r="R12" s="80"/>
      <c r="S12" s="96" t="s">
        <v>48</v>
      </c>
      <c r="T12" s="119">
        <v>5171.797946940993</v>
      </c>
      <c r="U12" s="83"/>
      <c r="V12" s="83"/>
      <c r="W12" s="100"/>
      <c r="X12" s="65">
        <f>IF(OR(K12="YES",TRIM(L12)="YES"),1,0)</f>
        <v>0</v>
      </c>
      <c r="Y12" s="66">
        <f>IF(OR(AND(ISNUMBER(M12),AND(M12&gt;0,M12&lt;600)),AND(ISNUMBER(M12),AND(M12&gt;0,N12="YES"))),1,0)</f>
        <v>1</v>
      </c>
      <c r="Z12" s="66">
        <f>IF(AND(OR(K12="YES",TRIM(L12)="YES"),(X12=0)),"Trouble",0)</f>
        <v>0</v>
      </c>
      <c r="AA12" s="66">
        <f>IF(AND(OR(AND(ISNUMBER(M12),AND(M12&gt;0,M12&lt;600)),AND(ISNUMBER(M12),AND(M12&gt;0,N12="YES"))),(Y12=0)),"Trouble",0)</f>
        <v>0</v>
      </c>
      <c r="AB12" s="67" t="str">
        <f>IF(AND(X12=1,Y12=1),"SRSA","-")</f>
        <v>-</v>
      </c>
      <c r="AC12" s="65">
        <f>IF(S12="YES",1,0)</f>
        <v>0</v>
      </c>
      <c r="AD12" s="66">
        <f>IF(OR(AND(ISNUMBER(Q12),Q12&gt;=20),(AND(ISNUMBER(Q12)=FALSE,AND(ISNUMBER(O12),O12&gt;=20)))),1,0)</f>
        <v>0</v>
      </c>
      <c r="AE12" s="66">
        <f>IF(AND(AC12=1,AD12=1),"Initial",0)</f>
        <v>0</v>
      </c>
      <c r="AF12" s="67" t="str">
        <f>IF(AND(AND(AE12="Initial",AG12=0),AND(ISNUMBER(M12),M12&gt;0)),"RLIS","-")</f>
        <v>-</v>
      </c>
      <c r="AG12" s="65">
        <f>IF(AND(AB12="SRSA",AE12="Initial"),"SRSA",0)</f>
        <v>0</v>
      </c>
      <c r="AH12" s="84" t="s">
        <v>50</v>
      </c>
    </row>
    <row r="13" spans="1:34" ht="12.75" customHeight="1">
      <c r="A13" s="102" t="s">
        <v>93</v>
      </c>
      <c r="B13" s="103" t="s">
        <v>94</v>
      </c>
      <c r="C13" s="65" t="s">
        <v>95</v>
      </c>
      <c r="D13" s="66" t="s">
        <v>96</v>
      </c>
      <c r="E13" s="66" t="s">
        <v>97</v>
      </c>
      <c r="F13" s="103" t="s">
        <v>43</v>
      </c>
      <c r="G13" s="86" t="s">
        <v>98</v>
      </c>
      <c r="H13" s="78" t="s">
        <v>45</v>
      </c>
      <c r="I13" s="79" t="s">
        <v>99</v>
      </c>
      <c r="J13" s="109"/>
      <c r="K13" s="68" t="s">
        <v>48</v>
      </c>
      <c r="L13" s="92"/>
      <c r="M13" s="88">
        <v>1176</v>
      </c>
      <c r="N13" s="80"/>
      <c r="O13" s="114" t="s">
        <v>49</v>
      </c>
      <c r="P13" s="68" t="s">
        <v>48</v>
      </c>
      <c r="Q13" s="81"/>
      <c r="R13" s="80"/>
      <c r="S13" s="96" t="s">
        <v>48</v>
      </c>
      <c r="T13" s="119">
        <v>16267.173135125591</v>
      </c>
      <c r="U13" s="83"/>
      <c r="V13" s="83"/>
      <c r="W13" s="100"/>
      <c r="X13" s="65">
        <f>IF(OR(K13="YES",TRIM(L13)="YES"),1,0)</f>
        <v>0</v>
      </c>
      <c r="Y13" s="66">
        <f>IF(OR(AND(ISNUMBER(M13),AND(M13&gt;0,M13&lt;600)),AND(ISNUMBER(M13),AND(M13&gt;0,N13="YES"))),1,0)</f>
        <v>0</v>
      </c>
      <c r="Z13" s="66">
        <f>IF(AND(OR(K13="YES",TRIM(L13)="YES"),(X13=0)),"Trouble",0)</f>
        <v>0</v>
      </c>
      <c r="AA13" s="66">
        <f>IF(AND(OR(AND(ISNUMBER(M13),AND(M13&gt;0,M13&lt;600)),AND(ISNUMBER(M13),AND(M13&gt;0,N13="YES"))),(Y13=0)),"Trouble",0)</f>
        <v>0</v>
      </c>
      <c r="AB13" s="67" t="str">
        <f>IF(AND(X13=1,Y13=1),"SRSA","-")</f>
        <v>-</v>
      </c>
      <c r="AC13" s="65">
        <f>IF(S13="YES",1,0)</f>
        <v>0</v>
      </c>
      <c r="AD13" s="66">
        <f>IF(OR(AND(ISNUMBER(Q13),Q13&gt;=20),(AND(ISNUMBER(Q13)=FALSE,AND(ISNUMBER(O13),O13&gt;=20)))),1,0)</f>
        <v>0</v>
      </c>
      <c r="AE13" s="66">
        <f>IF(AND(AC13=1,AD13=1),"Initial",0)</f>
        <v>0</v>
      </c>
      <c r="AF13" s="67" t="str">
        <f>IF(AND(AND(AE13="Initial",AG13=0),AND(ISNUMBER(M13),M13&gt;0)),"RLIS","-")</f>
        <v>-</v>
      </c>
      <c r="AG13" s="65">
        <f>IF(AND(AB13="SRSA",AE13="Initial"),"SRSA",0)</f>
        <v>0</v>
      </c>
      <c r="AH13" s="84" t="s">
        <v>73</v>
      </c>
    </row>
    <row r="14" spans="1:34" ht="12.75" customHeight="1">
      <c r="A14" s="102" t="s">
        <v>103</v>
      </c>
      <c r="B14" s="103" t="s">
        <v>104</v>
      </c>
      <c r="C14" s="65" t="s">
        <v>105</v>
      </c>
      <c r="D14" s="66" t="s">
        <v>106</v>
      </c>
      <c r="E14" s="66" t="s">
        <v>107</v>
      </c>
      <c r="F14" s="103" t="s">
        <v>43</v>
      </c>
      <c r="G14" s="86" t="s">
        <v>108</v>
      </c>
      <c r="H14" s="78" t="s">
        <v>45</v>
      </c>
      <c r="I14" s="79" t="s">
        <v>109</v>
      </c>
      <c r="J14" s="109" t="s">
        <v>57</v>
      </c>
      <c r="K14" s="68" t="s">
        <v>48</v>
      </c>
      <c r="L14" s="92" t="s">
        <v>934</v>
      </c>
      <c r="M14" s="88">
        <v>181</v>
      </c>
      <c r="N14" s="80"/>
      <c r="O14" s="114" t="s">
        <v>49</v>
      </c>
      <c r="P14" s="68" t="s">
        <v>48</v>
      </c>
      <c r="Q14" s="81"/>
      <c r="R14" s="80"/>
      <c r="S14" s="96" t="s">
        <v>48</v>
      </c>
      <c r="T14" s="119">
        <v>1047.5680801764397</v>
      </c>
      <c r="U14" s="83"/>
      <c r="V14" s="83"/>
      <c r="W14" s="100"/>
      <c r="X14" s="65">
        <f>IF(OR(K14="YES",TRIM(L14)="YES"),1,0)</f>
        <v>1</v>
      </c>
      <c r="Y14" s="66">
        <f>IF(OR(AND(ISNUMBER(M14),AND(M14&gt;0,M14&lt;600)),AND(ISNUMBER(M14),AND(M14&gt;0,N14="YES"))),1,0)</f>
        <v>1</v>
      </c>
      <c r="Z14" s="66">
        <f>IF(AND(OR(K14="YES",TRIM(L14)="YES"),(X14=0)),"Trouble",0)</f>
        <v>0</v>
      </c>
      <c r="AA14" s="66">
        <f>IF(AND(OR(AND(ISNUMBER(M14),AND(M14&gt;0,M14&lt;600)),AND(ISNUMBER(M14),AND(M14&gt;0,N14="YES"))),(Y14=0)),"Trouble",0)</f>
        <v>0</v>
      </c>
      <c r="AB14" s="67" t="str">
        <f>IF(AND(X14=1,Y14=1),"SRSA","-")</f>
        <v>SRSA</v>
      </c>
      <c r="AC14" s="65">
        <f>IF(S14="YES",1,0)</f>
        <v>0</v>
      </c>
      <c r="AD14" s="66">
        <f>IF(OR(AND(ISNUMBER(Q14),Q14&gt;=20),(AND(ISNUMBER(Q14)=FALSE,AND(ISNUMBER(O14),O14&gt;=20)))),1,0)</f>
        <v>0</v>
      </c>
      <c r="AE14" s="66">
        <f>IF(AND(AC14=1,AD14=1),"Initial",0)</f>
        <v>0</v>
      </c>
      <c r="AF14" s="67" t="str">
        <f>IF(AND(AND(AE14="Initial",AG14=0),AND(ISNUMBER(M14),M14&gt;0)),"RLIS","-")</f>
        <v>-</v>
      </c>
      <c r="AG14" s="65">
        <f>IF(AND(AB14="SRSA",AE14="Initial"),"SRSA",0)</f>
        <v>0</v>
      </c>
      <c r="AH14" s="84" t="s">
        <v>50</v>
      </c>
    </row>
    <row r="15" spans="1:34" ht="12.75" customHeight="1">
      <c r="A15" s="102" t="s">
        <v>110</v>
      </c>
      <c r="B15" s="103" t="s">
        <v>111</v>
      </c>
      <c r="C15" s="65" t="s">
        <v>112</v>
      </c>
      <c r="D15" s="66" t="s">
        <v>113</v>
      </c>
      <c r="E15" s="66" t="s">
        <v>114</v>
      </c>
      <c r="F15" s="103" t="s">
        <v>43</v>
      </c>
      <c r="G15" s="86" t="s">
        <v>115</v>
      </c>
      <c r="H15" s="78" t="s">
        <v>45</v>
      </c>
      <c r="I15" s="79" t="s">
        <v>116</v>
      </c>
      <c r="J15" s="109" t="s">
        <v>117</v>
      </c>
      <c r="K15" s="68" t="s">
        <v>48</v>
      </c>
      <c r="L15" s="92" t="s">
        <v>934</v>
      </c>
      <c r="M15" s="88">
        <v>1516</v>
      </c>
      <c r="N15" s="80"/>
      <c r="O15" s="114">
        <v>12.6451612903226</v>
      </c>
      <c r="P15" s="68" t="s">
        <v>48</v>
      </c>
      <c r="Q15" s="81"/>
      <c r="R15" s="80"/>
      <c r="S15" s="96" t="s">
        <v>118</v>
      </c>
      <c r="T15" s="119">
        <v>47483.34526112814</v>
      </c>
      <c r="U15" s="83"/>
      <c r="V15" s="83"/>
      <c r="W15" s="100"/>
      <c r="X15" s="65">
        <f>IF(OR(K15="YES",TRIM(L15)="YES"),1,0)</f>
        <v>1</v>
      </c>
      <c r="Y15" s="66">
        <f>IF(OR(AND(ISNUMBER(M15),AND(M15&gt;0,M15&lt;600)),AND(ISNUMBER(M15),AND(M15&gt;0,N15="YES"))),1,0)</f>
        <v>0</v>
      </c>
      <c r="Z15" s="66">
        <f>IF(AND(OR(K15="YES",TRIM(L15)="YES"),(X15=0)),"Trouble",0)</f>
        <v>0</v>
      </c>
      <c r="AA15" s="66">
        <f>IF(AND(OR(AND(ISNUMBER(M15),AND(M15&gt;0,M15&lt;600)),AND(ISNUMBER(M15),AND(M15&gt;0,N15="YES"))),(Y15=0)),"Trouble",0)</f>
        <v>0</v>
      </c>
      <c r="AB15" s="67" t="str">
        <f>IF(AND(X15=1,Y15=1),"SRSA","-")</f>
        <v>-</v>
      </c>
      <c r="AC15" s="65">
        <f>IF(S15="YES",1,0)</f>
        <v>1</v>
      </c>
      <c r="AD15" s="66">
        <f>IF(OR(AND(ISNUMBER(Q15),Q15&gt;=20),(AND(ISNUMBER(Q15)=FALSE,AND(ISNUMBER(O15),O15&gt;=20)))),1,0)</f>
        <v>0</v>
      </c>
      <c r="AE15" s="66">
        <f>IF(AND(AC15=1,AD15=1),"Initial",0)</f>
        <v>0</v>
      </c>
      <c r="AF15" s="67" t="str">
        <f>IF(AND(AND(AE15="Initial",AG15=0),AND(ISNUMBER(M15),M15&gt;0)),"RLIS","-")</f>
        <v>-</v>
      </c>
      <c r="AG15" s="65">
        <f>IF(AND(AB15="SRSA",AE15="Initial"),"SRSA",0)</f>
        <v>0</v>
      </c>
      <c r="AH15" s="84" t="s">
        <v>50</v>
      </c>
    </row>
    <row r="16" spans="1:34" ht="12.75" customHeight="1">
      <c r="A16" s="102" t="s">
        <v>119</v>
      </c>
      <c r="B16" s="103" t="s">
        <v>120</v>
      </c>
      <c r="C16" s="65" t="s">
        <v>121</v>
      </c>
      <c r="D16" s="66" t="s">
        <v>122</v>
      </c>
      <c r="E16" s="66" t="s">
        <v>123</v>
      </c>
      <c r="F16" s="103" t="s">
        <v>43</v>
      </c>
      <c r="G16" s="86" t="s">
        <v>124</v>
      </c>
      <c r="H16" s="78" t="s">
        <v>45</v>
      </c>
      <c r="I16" s="79" t="s">
        <v>125</v>
      </c>
      <c r="J16" s="109" t="s">
        <v>47</v>
      </c>
      <c r="K16" s="68" t="s">
        <v>48</v>
      </c>
      <c r="L16" s="92"/>
      <c r="M16" s="88">
        <v>290</v>
      </c>
      <c r="N16" s="80"/>
      <c r="O16" s="114" t="s">
        <v>49</v>
      </c>
      <c r="P16" s="68" t="s">
        <v>48</v>
      </c>
      <c r="Q16" s="81"/>
      <c r="R16" s="80"/>
      <c r="S16" s="96" t="s">
        <v>48</v>
      </c>
      <c r="T16" s="119">
        <v>5457.989796391878</v>
      </c>
      <c r="U16" s="83"/>
      <c r="V16" s="83"/>
      <c r="W16" s="100"/>
      <c r="X16" s="65">
        <f>IF(OR(K16="YES",TRIM(L16)="YES"),1,0)</f>
        <v>0</v>
      </c>
      <c r="Y16" s="66">
        <f>IF(OR(AND(ISNUMBER(M16),AND(M16&gt;0,M16&lt;600)),AND(ISNUMBER(M16),AND(M16&gt;0,N16="YES"))),1,0)</f>
        <v>1</v>
      </c>
      <c r="Z16" s="66">
        <f>IF(AND(OR(K16="YES",TRIM(L16)="YES"),(X16=0)),"Trouble",0)</f>
        <v>0</v>
      </c>
      <c r="AA16" s="66">
        <f>IF(AND(OR(AND(ISNUMBER(M16),AND(M16&gt;0,M16&lt;600)),AND(ISNUMBER(M16),AND(M16&gt;0,N16="YES"))),(Y16=0)),"Trouble",0)</f>
        <v>0</v>
      </c>
      <c r="AB16" s="67" t="str">
        <f>IF(AND(X16=1,Y16=1),"SRSA","-")</f>
        <v>-</v>
      </c>
      <c r="AC16" s="65">
        <f>IF(S16="YES",1,0)</f>
        <v>0</v>
      </c>
      <c r="AD16" s="66">
        <f>IF(OR(AND(ISNUMBER(Q16),Q16&gt;=20),(AND(ISNUMBER(Q16)=FALSE,AND(ISNUMBER(O16),O16&gt;=20)))),1,0)</f>
        <v>0</v>
      </c>
      <c r="AE16" s="66">
        <f>IF(AND(AC16=1,AD16=1),"Initial",0)</f>
        <v>0</v>
      </c>
      <c r="AF16" s="67" t="str">
        <f>IF(AND(AND(AE16="Initial",AG16=0),AND(ISNUMBER(M16),M16&gt;0)),"RLIS","-")</f>
        <v>-</v>
      </c>
      <c r="AG16" s="65">
        <f>IF(AND(AB16="SRSA",AE16="Initial"),"SRSA",0)</f>
        <v>0</v>
      </c>
      <c r="AH16" s="84" t="s">
        <v>50</v>
      </c>
    </row>
    <row r="17" spans="1:34" ht="12.75" customHeight="1">
      <c r="A17" s="102" t="s">
        <v>126</v>
      </c>
      <c r="B17" s="103" t="s">
        <v>127</v>
      </c>
      <c r="C17" s="65" t="s">
        <v>128</v>
      </c>
      <c r="D17" s="66" t="s">
        <v>129</v>
      </c>
      <c r="E17" s="66" t="s">
        <v>130</v>
      </c>
      <c r="F17" s="103" t="s">
        <v>43</v>
      </c>
      <c r="G17" s="86" t="s">
        <v>131</v>
      </c>
      <c r="H17" s="78" t="s">
        <v>45</v>
      </c>
      <c r="I17" s="79" t="s">
        <v>132</v>
      </c>
      <c r="J17" s="109" t="s">
        <v>133</v>
      </c>
      <c r="K17" s="68" t="s">
        <v>48</v>
      </c>
      <c r="L17" s="92" t="s">
        <v>934</v>
      </c>
      <c r="M17" s="88">
        <v>11238</v>
      </c>
      <c r="N17" s="80"/>
      <c r="O17" s="114">
        <v>12.3394157597578</v>
      </c>
      <c r="P17" s="68" t="s">
        <v>48</v>
      </c>
      <c r="Q17" s="81"/>
      <c r="R17" s="80"/>
      <c r="S17" s="96" t="s">
        <v>48</v>
      </c>
      <c r="T17" s="119">
        <v>257839.05210012425</v>
      </c>
      <c r="U17" s="83"/>
      <c r="V17" s="83"/>
      <c r="W17" s="100"/>
      <c r="X17" s="65">
        <f>IF(OR(K17="YES",TRIM(L17)="YES"),1,0)</f>
        <v>1</v>
      </c>
      <c r="Y17" s="66">
        <f>IF(OR(AND(ISNUMBER(M17),AND(M17&gt;0,M17&lt;600)),AND(ISNUMBER(M17),AND(M17&gt;0,N17="YES"))),1,0)</f>
        <v>0</v>
      </c>
      <c r="Z17" s="66">
        <f>IF(AND(OR(K17="YES",TRIM(L17)="YES"),(X17=0)),"Trouble",0)</f>
        <v>0</v>
      </c>
      <c r="AA17" s="66">
        <f>IF(AND(OR(AND(ISNUMBER(M17),AND(M17&gt;0,M17&lt;600)),AND(ISNUMBER(M17),AND(M17&gt;0,N17="YES"))),(Y17=0)),"Trouble",0)</f>
        <v>0</v>
      </c>
      <c r="AB17" s="67" t="str">
        <f>IF(AND(X17=1,Y17=1),"SRSA","-")</f>
        <v>-</v>
      </c>
      <c r="AC17" s="65">
        <f>IF(S17="YES",1,0)</f>
        <v>0</v>
      </c>
      <c r="AD17" s="66">
        <f>IF(OR(AND(ISNUMBER(Q17),Q17&gt;=20),(AND(ISNUMBER(Q17)=FALSE,AND(ISNUMBER(O17),O17&gt;=20)))),1,0)</f>
        <v>0</v>
      </c>
      <c r="AE17" s="66">
        <f>IF(AND(AC17=1,AD17=1),"Initial",0)</f>
        <v>0</v>
      </c>
      <c r="AF17" s="67" t="str">
        <f>IF(AND(AND(AE17="Initial",AG17=0),AND(ISNUMBER(M17),M17&gt;0)),"RLIS","-")</f>
        <v>-</v>
      </c>
      <c r="AG17" s="65">
        <f>IF(AND(AB17="SRSA",AE17="Initial"),"SRSA",0)</f>
        <v>0</v>
      </c>
      <c r="AH17" s="84" t="s">
        <v>50</v>
      </c>
    </row>
    <row r="18" spans="1:34" ht="12.75" customHeight="1">
      <c r="A18" s="102" t="s">
        <v>134</v>
      </c>
      <c r="B18" s="103" t="s">
        <v>135</v>
      </c>
      <c r="C18" s="65" t="s">
        <v>136</v>
      </c>
      <c r="D18" s="66" t="s">
        <v>137</v>
      </c>
      <c r="E18" s="66" t="s">
        <v>107</v>
      </c>
      <c r="F18" s="103" t="s">
        <v>43</v>
      </c>
      <c r="G18" s="86" t="s">
        <v>138</v>
      </c>
      <c r="H18" s="78" t="s">
        <v>45</v>
      </c>
      <c r="I18" s="79" t="s">
        <v>139</v>
      </c>
      <c r="J18" s="109" t="s">
        <v>65</v>
      </c>
      <c r="K18" s="68" t="s">
        <v>48</v>
      </c>
      <c r="L18" s="92" t="s">
        <v>934</v>
      </c>
      <c r="M18" s="88">
        <v>16457</v>
      </c>
      <c r="N18" s="80"/>
      <c r="O18" s="114">
        <v>10.226019845645</v>
      </c>
      <c r="P18" s="68" t="s">
        <v>48</v>
      </c>
      <c r="Q18" s="81"/>
      <c r="R18" s="80"/>
      <c r="S18" s="96" t="s">
        <v>48</v>
      </c>
      <c r="T18" s="119">
        <v>277630.75807934086</v>
      </c>
      <c r="U18" s="83"/>
      <c r="V18" s="83"/>
      <c r="W18" s="100"/>
      <c r="X18" s="65">
        <f>IF(OR(K18="YES",TRIM(L18)="YES"),1,0)</f>
        <v>1</v>
      </c>
      <c r="Y18" s="66">
        <f>IF(OR(AND(ISNUMBER(M18),AND(M18&gt;0,M18&lt;600)),AND(ISNUMBER(M18),AND(M18&gt;0,N18="YES"))),1,0)</f>
        <v>0</v>
      </c>
      <c r="Z18" s="66">
        <f>IF(AND(OR(K18="YES",TRIM(L18)="YES"),(X18=0)),"Trouble",0)</f>
        <v>0</v>
      </c>
      <c r="AA18" s="66">
        <f>IF(AND(OR(AND(ISNUMBER(M18),AND(M18&gt;0,M18&lt;600)),AND(ISNUMBER(M18),AND(M18&gt;0,N18="YES"))),(Y18=0)),"Trouble",0)</f>
        <v>0</v>
      </c>
      <c r="AB18" s="67" t="str">
        <f>IF(AND(X18=1,Y18=1),"SRSA","-")</f>
        <v>-</v>
      </c>
      <c r="AC18" s="65">
        <f>IF(S18="YES",1,0)</f>
        <v>0</v>
      </c>
      <c r="AD18" s="66">
        <f>IF(OR(AND(ISNUMBER(Q18),Q18&gt;=20),(AND(ISNUMBER(Q18)=FALSE,AND(ISNUMBER(O18),O18&gt;=20)))),1,0)</f>
        <v>0</v>
      </c>
      <c r="AE18" s="66">
        <f>IF(AND(AC18=1,AD18=1),"Initial",0)</f>
        <v>0</v>
      </c>
      <c r="AF18" s="67" t="str">
        <f>IF(AND(AND(AE18="Initial",AG18=0),AND(ISNUMBER(M18),M18&gt;0)),"RLIS","-")</f>
        <v>-</v>
      </c>
      <c r="AG18" s="65">
        <f>IF(AND(AB18="SRSA",AE18="Initial"),"SRSA",0)</f>
        <v>0</v>
      </c>
      <c r="AH18" s="84" t="s">
        <v>50</v>
      </c>
    </row>
    <row r="19" spans="1:34" ht="12.75" customHeight="1">
      <c r="A19" s="102" t="s">
        <v>140</v>
      </c>
      <c r="B19" s="103" t="s">
        <v>141</v>
      </c>
      <c r="C19" s="65" t="s">
        <v>142</v>
      </c>
      <c r="D19" s="66" t="s">
        <v>143</v>
      </c>
      <c r="E19" s="66" t="s">
        <v>144</v>
      </c>
      <c r="F19" s="103" t="s">
        <v>43</v>
      </c>
      <c r="G19" s="86" t="s">
        <v>145</v>
      </c>
      <c r="H19" s="78" t="s">
        <v>45</v>
      </c>
      <c r="I19" s="79" t="s">
        <v>146</v>
      </c>
      <c r="J19" s="109" t="s">
        <v>47</v>
      </c>
      <c r="K19" s="68" t="s">
        <v>48</v>
      </c>
      <c r="L19" s="92"/>
      <c r="M19" s="88">
        <v>451</v>
      </c>
      <c r="N19" s="80"/>
      <c r="O19" s="114" t="s">
        <v>49</v>
      </c>
      <c r="P19" s="68" t="s">
        <v>48</v>
      </c>
      <c r="Q19" s="81"/>
      <c r="R19" s="80"/>
      <c r="S19" s="96" t="s">
        <v>48</v>
      </c>
      <c r="T19" s="119">
        <v>8346.609554459292</v>
      </c>
      <c r="U19" s="83"/>
      <c r="V19" s="83"/>
      <c r="W19" s="100"/>
      <c r="X19" s="65">
        <f>IF(OR(K19="YES",TRIM(L19)="YES"),1,0)</f>
        <v>0</v>
      </c>
      <c r="Y19" s="66">
        <f>IF(OR(AND(ISNUMBER(M19),AND(M19&gt;0,M19&lt;600)),AND(ISNUMBER(M19),AND(M19&gt;0,N19="YES"))),1,0)</f>
        <v>1</v>
      </c>
      <c r="Z19" s="66">
        <f>IF(AND(OR(K19="YES",TRIM(L19)="YES"),(X19=0)),"Trouble",0)</f>
        <v>0</v>
      </c>
      <c r="AA19" s="66">
        <f>IF(AND(OR(AND(ISNUMBER(M19),AND(M19&gt;0,M19&lt;600)),AND(ISNUMBER(M19),AND(M19&gt;0,N19="YES"))),(Y19=0)),"Trouble",0)</f>
        <v>0</v>
      </c>
      <c r="AB19" s="67" t="str">
        <f>IF(AND(X19=1,Y19=1),"SRSA","-")</f>
        <v>-</v>
      </c>
      <c r="AC19" s="65">
        <f>IF(S19="YES",1,0)</f>
        <v>0</v>
      </c>
      <c r="AD19" s="66">
        <f>IF(OR(AND(ISNUMBER(Q19),Q19&gt;=20),(AND(ISNUMBER(Q19)=FALSE,AND(ISNUMBER(O19),O19&gt;=20)))),1,0)</f>
        <v>0</v>
      </c>
      <c r="AE19" s="66">
        <f>IF(AND(AC19=1,AD19=1),"Initial",0)</f>
        <v>0</v>
      </c>
      <c r="AF19" s="67" t="str">
        <f>IF(AND(AND(AE19="Initial",AG19=0),AND(ISNUMBER(M19),M19&gt;0)),"RLIS","-")</f>
        <v>-</v>
      </c>
      <c r="AG19" s="65">
        <f>IF(AND(AB19="SRSA",AE19="Initial"),"SRSA",0)</f>
        <v>0</v>
      </c>
      <c r="AH19" s="84" t="s">
        <v>50</v>
      </c>
    </row>
    <row r="20" spans="1:34" ht="12.75" customHeight="1">
      <c r="A20" s="102" t="s">
        <v>147</v>
      </c>
      <c r="B20" s="103" t="s">
        <v>148</v>
      </c>
      <c r="C20" s="65" t="s">
        <v>149</v>
      </c>
      <c r="D20" s="66" t="s">
        <v>150</v>
      </c>
      <c r="E20" s="66" t="s">
        <v>42</v>
      </c>
      <c r="F20" s="103" t="s">
        <v>43</v>
      </c>
      <c r="G20" s="86" t="s">
        <v>151</v>
      </c>
      <c r="H20" s="78" t="s">
        <v>45</v>
      </c>
      <c r="I20" s="79" t="s">
        <v>152</v>
      </c>
      <c r="J20" s="109" t="s">
        <v>47</v>
      </c>
      <c r="K20" s="68" t="s">
        <v>48</v>
      </c>
      <c r="L20" s="92"/>
      <c r="M20" s="88">
        <v>531</v>
      </c>
      <c r="N20" s="80"/>
      <c r="O20" s="114" t="s">
        <v>49</v>
      </c>
      <c r="P20" s="68" t="s">
        <v>48</v>
      </c>
      <c r="Q20" s="81"/>
      <c r="R20" s="80"/>
      <c r="S20" s="96" t="s">
        <v>48</v>
      </c>
      <c r="T20" s="119">
        <v>6479.880402955764</v>
      </c>
      <c r="U20" s="83"/>
      <c r="V20" s="83"/>
      <c r="W20" s="100"/>
      <c r="X20" s="65">
        <f>IF(OR(K20="YES",TRIM(L20)="YES"),1,0)</f>
        <v>0</v>
      </c>
      <c r="Y20" s="66">
        <f>IF(OR(AND(ISNUMBER(M20),AND(M20&gt;0,M20&lt;600)),AND(ISNUMBER(M20),AND(M20&gt;0,N20="YES"))),1,0)</f>
        <v>1</v>
      </c>
      <c r="Z20" s="66">
        <f>IF(AND(OR(K20="YES",TRIM(L20)="YES"),(X20=0)),"Trouble",0)</f>
        <v>0</v>
      </c>
      <c r="AA20" s="66">
        <f>IF(AND(OR(AND(ISNUMBER(M20),AND(M20&gt;0,M20&lt;600)),AND(ISNUMBER(M20),AND(M20&gt;0,N20="YES"))),(Y20=0)),"Trouble",0)</f>
        <v>0</v>
      </c>
      <c r="AB20" s="67" t="str">
        <f>IF(AND(X20=1,Y20=1),"SRSA","-")</f>
        <v>-</v>
      </c>
      <c r="AC20" s="65">
        <f>IF(S20="YES",1,0)</f>
        <v>0</v>
      </c>
      <c r="AD20" s="66">
        <f>IF(OR(AND(ISNUMBER(Q20),Q20&gt;=20),(AND(ISNUMBER(Q20)=FALSE,AND(ISNUMBER(O20),O20&gt;=20)))),1,0)</f>
        <v>0</v>
      </c>
      <c r="AE20" s="66">
        <f>IF(AND(AC20=1,AD20=1),"Initial",0)</f>
        <v>0</v>
      </c>
      <c r="AF20" s="67" t="str">
        <f>IF(AND(AND(AE20="Initial",AG20=0),AND(ISNUMBER(M20),M20&gt;0)),"RLIS","-")</f>
        <v>-</v>
      </c>
      <c r="AG20" s="65">
        <f>IF(AND(AB20="SRSA",AE20="Initial"),"SRSA",0)</f>
        <v>0</v>
      </c>
      <c r="AH20" s="84" t="s">
        <v>50</v>
      </c>
    </row>
    <row r="21" spans="1:34" ht="12.75" customHeight="1">
      <c r="A21" s="102" t="s">
        <v>153</v>
      </c>
      <c r="B21" s="103" t="s">
        <v>154</v>
      </c>
      <c r="C21" s="65" t="s">
        <v>155</v>
      </c>
      <c r="D21" s="66" t="s">
        <v>156</v>
      </c>
      <c r="E21" s="66" t="s">
        <v>123</v>
      </c>
      <c r="F21" s="103" t="s">
        <v>43</v>
      </c>
      <c r="G21" s="86" t="s">
        <v>157</v>
      </c>
      <c r="H21" s="78" t="s">
        <v>45</v>
      </c>
      <c r="I21" s="79" t="s">
        <v>158</v>
      </c>
      <c r="J21" s="109" t="s">
        <v>133</v>
      </c>
      <c r="K21" s="68" t="s">
        <v>48</v>
      </c>
      <c r="L21" s="92"/>
      <c r="M21" s="88">
        <v>33676</v>
      </c>
      <c r="N21" s="80"/>
      <c r="O21" s="114">
        <v>10.2572399288141</v>
      </c>
      <c r="P21" s="68" t="s">
        <v>48</v>
      </c>
      <c r="Q21" s="81"/>
      <c r="R21" s="80"/>
      <c r="S21" s="96" t="s">
        <v>48</v>
      </c>
      <c r="T21" s="119">
        <v>656600.6181317254</v>
      </c>
      <c r="U21" s="83"/>
      <c r="V21" s="83"/>
      <c r="W21" s="100"/>
      <c r="X21" s="65">
        <f>IF(OR(K21="YES",TRIM(L21)="YES"),1,0)</f>
        <v>0</v>
      </c>
      <c r="Y21" s="66">
        <f>IF(OR(AND(ISNUMBER(M21),AND(M21&gt;0,M21&lt;600)),AND(ISNUMBER(M21),AND(M21&gt;0,N21="YES"))),1,0)</f>
        <v>0</v>
      </c>
      <c r="Z21" s="66">
        <f>IF(AND(OR(K21="YES",TRIM(L21)="YES"),(X21=0)),"Trouble",0)</f>
        <v>0</v>
      </c>
      <c r="AA21" s="66">
        <f>IF(AND(OR(AND(ISNUMBER(M21),AND(M21&gt;0,M21&lt;600)),AND(ISNUMBER(M21),AND(M21&gt;0,N21="YES"))),(Y21=0)),"Trouble",0)</f>
        <v>0</v>
      </c>
      <c r="AB21" s="67" t="str">
        <f>IF(AND(X21=1,Y21=1),"SRSA","-")</f>
        <v>-</v>
      </c>
      <c r="AC21" s="65">
        <f>IF(S21="YES",1,0)</f>
        <v>0</v>
      </c>
      <c r="AD21" s="66">
        <f>IF(OR(AND(ISNUMBER(Q21),Q21&gt;=20),(AND(ISNUMBER(Q21)=FALSE,AND(ISNUMBER(O21),O21&gt;=20)))),1,0)</f>
        <v>0</v>
      </c>
      <c r="AE21" s="66">
        <f>IF(AND(AC21=1,AD21=1),"Initial",0)</f>
        <v>0</v>
      </c>
      <c r="AF21" s="67" t="str">
        <f>IF(AND(AND(AE21="Initial",AG21=0),AND(ISNUMBER(M21),M21&gt;0)),"RLIS","-")</f>
        <v>-</v>
      </c>
      <c r="AG21" s="65">
        <f>IF(AND(AB21="SRSA",AE21="Initial"),"SRSA",0)</f>
        <v>0</v>
      </c>
      <c r="AH21" s="84" t="s">
        <v>50</v>
      </c>
    </row>
    <row r="22" spans="1:34" ht="12.75" customHeight="1">
      <c r="A22" s="102" t="s">
        <v>159</v>
      </c>
      <c r="B22" s="103" t="s">
        <v>160</v>
      </c>
      <c r="C22" s="65" t="s">
        <v>161</v>
      </c>
      <c r="D22" s="66" t="s">
        <v>162</v>
      </c>
      <c r="E22" s="66" t="s">
        <v>163</v>
      </c>
      <c r="F22" s="103" t="s">
        <v>43</v>
      </c>
      <c r="G22" s="86" t="s">
        <v>164</v>
      </c>
      <c r="H22" s="78" t="s">
        <v>45</v>
      </c>
      <c r="I22" s="79" t="s">
        <v>165</v>
      </c>
      <c r="J22" s="109" t="s">
        <v>117</v>
      </c>
      <c r="K22" s="68" t="s">
        <v>48</v>
      </c>
      <c r="L22" s="92" t="s">
        <v>934</v>
      </c>
      <c r="M22" s="88">
        <v>3384</v>
      </c>
      <c r="N22" s="80"/>
      <c r="O22" s="114">
        <v>17.9811507936508</v>
      </c>
      <c r="P22" s="68" t="s">
        <v>48</v>
      </c>
      <c r="Q22" s="81"/>
      <c r="R22" s="80"/>
      <c r="S22" s="96" t="s">
        <v>118</v>
      </c>
      <c r="T22" s="119">
        <v>173713.5615769996</v>
      </c>
      <c r="U22" s="83"/>
      <c r="V22" s="83"/>
      <c r="W22" s="100"/>
      <c r="X22" s="65">
        <f>IF(OR(K22="YES",TRIM(L22)="YES"),1,0)</f>
        <v>1</v>
      </c>
      <c r="Y22" s="66">
        <f>IF(OR(AND(ISNUMBER(M22),AND(M22&gt;0,M22&lt;600)),AND(ISNUMBER(M22),AND(M22&gt;0,N22="YES"))),1,0)</f>
        <v>0</v>
      </c>
      <c r="Z22" s="66">
        <f>IF(AND(OR(K22="YES",TRIM(L22)="YES"),(X22=0)),"Trouble",0)</f>
        <v>0</v>
      </c>
      <c r="AA22" s="66">
        <f>IF(AND(OR(AND(ISNUMBER(M22),AND(M22&gt;0,M22&lt;600)),AND(ISNUMBER(M22),AND(M22&gt;0,N22="YES"))),(Y22=0)),"Trouble",0)</f>
        <v>0</v>
      </c>
      <c r="AB22" s="67" t="str">
        <f>IF(AND(X22=1,Y22=1),"SRSA","-")</f>
        <v>-</v>
      </c>
      <c r="AC22" s="65">
        <f>IF(S22="YES",1,0)</f>
        <v>1</v>
      </c>
      <c r="AD22" s="66">
        <f>IF(OR(AND(ISNUMBER(Q22),Q22&gt;=20),(AND(ISNUMBER(Q22)=FALSE,AND(ISNUMBER(O22),O22&gt;=20)))),1,0)</f>
        <v>0</v>
      </c>
      <c r="AE22" s="66">
        <f>IF(AND(AC22=1,AD22=1),"Initial",0)</f>
        <v>0</v>
      </c>
      <c r="AF22" s="67" t="str">
        <f>IF(AND(AND(AE22="Initial",AG22=0),AND(ISNUMBER(M22),M22&gt;0)),"RLIS","-")</f>
        <v>-</v>
      </c>
      <c r="AG22" s="65">
        <f>IF(AND(AB22="SRSA",AE22="Initial"),"SRSA",0)</f>
        <v>0</v>
      </c>
      <c r="AH22" s="84" t="s">
        <v>50</v>
      </c>
    </row>
    <row r="23" spans="1:34" ht="12.75" customHeight="1">
      <c r="A23" s="102" t="s">
        <v>168</v>
      </c>
      <c r="B23" s="103" t="s">
        <v>169</v>
      </c>
      <c r="C23" s="65" t="s">
        <v>170</v>
      </c>
      <c r="D23" s="66" t="s">
        <v>171</v>
      </c>
      <c r="E23" s="66" t="s">
        <v>85</v>
      </c>
      <c r="F23" s="103" t="s">
        <v>43</v>
      </c>
      <c r="G23" s="86" t="s">
        <v>86</v>
      </c>
      <c r="H23" s="78" t="s">
        <v>45</v>
      </c>
      <c r="I23" s="79" t="s">
        <v>172</v>
      </c>
      <c r="J23" s="109" t="s">
        <v>47</v>
      </c>
      <c r="K23" s="68" t="s">
        <v>48</v>
      </c>
      <c r="L23" s="92"/>
      <c r="M23" s="88">
        <v>661</v>
      </c>
      <c r="N23" s="80"/>
      <c r="O23" s="114" t="s">
        <v>49</v>
      </c>
      <c r="P23" s="68" t="s">
        <v>48</v>
      </c>
      <c r="Q23" s="81"/>
      <c r="R23" s="80"/>
      <c r="S23" s="96" t="s">
        <v>48</v>
      </c>
      <c r="T23" s="119">
        <v>7779.9225903757315</v>
      </c>
      <c r="U23" s="83"/>
      <c r="V23" s="83"/>
      <c r="W23" s="100"/>
      <c r="X23" s="65">
        <f>IF(OR(K23="YES",TRIM(L23)="YES"),1,0)</f>
        <v>0</v>
      </c>
      <c r="Y23" s="66">
        <f>IF(OR(AND(ISNUMBER(M23),AND(M23&gt;0,M23&lt;600)),AND(ISNUMBER(M23),AND(M23&gt;0,N23="YES"))),1,0)</f>
        <v>0</v>
      </c>
      <c r="Z23" s="66">
        <f>IF(AND(OR(K23="YES",TRIM(L23)="YES"),(X23=0)),"Trouble",0)</f>
        <v>0</v>
      </c>
      <c r="AA23" s="66">
        <f>IF(AND(OR(AND(ISNUMBER(M23),AND(M23&gt;0,M23&lt;600)),AND(ISNUMBER(M23),AND(M23&gt;0,N23="YES"))),(Y23=0)),"Trouble",0)</f>
        <v>0</v>
      </c>
      <c r="AB23" s="67" t="str">
        <f>IF(AND(X23=1,Y23=1),"SRSA","-")</f>
        <v>-</v>
      </c>
      <c r="AC23" s="65">
        <f>IF(S23="YES",1,0)</f>
        <v>0</v>
      </c>
      <c r="AD23" s="66">
        <f>IF(OR(AND(ISNUMBER(Q23),Q23&gt;=20),(AND(ISNUMBER(Q23)=FALSE,AND(ISNUMBER(O23),O23&gt;=20)))),1,0)</f>
        <v>0</v>
      </c>
      <c r="AE23" s="66">
        <f>IF(AND(AC23=1,AD23=1),"Initial",0)</f>
        <v>0</v>
      </c>
      <c r="AF23" s="67" t="str">
        <f>IF(AND(AND(AE23="Initial",AG23=0),AND(ISNUMBER(M23),M23&gt;0)),"RLIS","-")</f>
        <v>-</v>
      </c>
      <c r="AG23" s="65">
        <f>IF(AND(AB23="SRSA",AE23="Initial"),"SRSA",0)</f>
        <v>0</v>
      </c>
      <c r="AH23" s="84" t="s">
        <v>50</v>
      </c>
    </row>
    <row r="24" spans="1:34" ht="12.75" customHeight="1">
      <c r="A24" s="102" t="s">
        <v>173</v>
      </c>
      <c r="B24" s="103" t="s">
        <v>174</v>
      </c>
      <c r="C24" s="65" t="s">
        <v>175</v>
      </c>
      <c r="D24" s="66" t="s">
        <v>176</v>
      </c>
      <c r="E24" s="66" t="s">
        <v>42</v>
      </c>
      <c r="F24" s="103" t="s">
        <v>43</v>
      </c>
      <c r="G24" s="86" t="s">
        <v>177</v>
      </c>
      <c r="H24" s="78" t="s">
        <v>45</v>
      </c>
      <c r="I24" s="79" t="s">
        <v>178</v>
      </c>
      <c r="J24" s="109" t="s">
        <v>57</v>
      </c>
      <c r="K24" s="68" t="s">
        <v>48</v>
      </c>
      <c r="L24" s="92"/>
      <c r="M24" s="88">
        <v>227</v>
      </c>
      <c r="N24" s="80"/>
      <c r="O24" s="114" t="s">
        <v>49</v>
      </c>
      <c r="P24" s="68" t="s">
        <v>48</v>
      </c>
      <c r="Q24" s="81"/>
      <c r="R24" s="80"/>
      <c r="S24" s="96" t="s">
        <v>48</v>
      </c>
      <c r="T24" s="119">
        <v>5353.692114401214</v>
      </c>
      <c r="U24" s="83"/>
      <c r="V24" s="83"/>
      <c r="W24" s="100"/>
      <c r="X24" s="65">
        <f>IF(OR(K24="YES",TRIM(L24)="YES"),1,0)</f>
        <v>0</v>
      </c>
      <c r="Y24" s="66">
        <f>IF(OR(AND(ISNUMBER(M24),AND(M24&gt;0,M24&lt;600)),AND(ISNUMBER(M24),AND(M24&gt;0,N24="YES"))),1,0)</f>
        <v>1</v>
      </c>
      <c r="Z24" s="66">
        <f>IF(AND(OR(K24="YES",TRIM(L24)="YES"),(X24=0)),"Trouble",0)</f>
        <v>0</v>
      </c>
      <c r="AA24" s="66">
        <f>IF(AND(OR(AND(ISNUMBER(M24),AND(M24&gt;0,M24&lt;600)),AND(ISNUMBER(M24),AND(M24&gt;0,N24="YES"))),(Y24=0)),"Trouble",0)</f>
        <v>0</v>
      </c>
      <c r="AB24" s="67" t="str">
        <f>IF(AND(X24=1,Y24=1),"SRSA","-")</f>
        <v>-</v>
      </c>
      <c r="AC24" s="65">
        <f>IF(S24="YES",1,0)</f>
        <v>0</v>
      </c>
      <c r="AD24" s="66">
        <f>IF(OR(AND(ISNUMBER(Q24),Q24&gt;=20),(AND(ISNUMBER(Q24)=FALSE,AND(ISNUMBER(O24),O24&gt;=20)))),1,0)</f>
        <v>0</v>
      </c>
      <c r="AE24" s="66">
        <f>IF(AND(AC24=1,AD24=1),"Initial",0)</f>
        <v>0</v>
      </c>
      <c r="AF24" s="67" t="str">
        <f>IF(AND(AND(AE24="Initial",AG24=0),AND(ISNUMBER(M24),M24&gt;0)),"RLIS","-")</f>
        <v>-</v>
      </c>
      <c r="AG24" s="65">
        <f>IF(AND(AB24="SRSA",AE24="Initial"),"SRSA",0)</f>
        <v>0</v>
      </c>
      <c r="AH24" s="84" t="s">
        <v>50</v>
      </c>
    </row>
    <row r="25" spans="1:34" ht="12.75" customHeight="1">
      <c r="A25" s="102" t="s">
        <v>179</v>
      </c>
      <c r="B25" s="103" t="s">
        <v>180</v>
      </c>
      <c r="C25" s="65" t="s">
        <v>181</v>
      </c>
      <c r="D25" s="66" t="s">
        <v>182</v>
      </c>
      <c r="E25" s="66" t="s">
        <v>183</v>
      </c>
      <c r="F25" s="103" t="s">
        <v>43</v>
      </c>
      <c r="G25" s="86" t="s">
        <v>184</v>
      </c>
      <c r="H25" s="78" t="s">
        <v>45</v>
      </c>
      <c r="I25" s="79" t="s">
        <v>185</v>
      </c>
      <c r="J25" s="109" t="s">
        <v>47</v>
      </c>
      <c r="K25" s="68" t="s">
        <v>48</v>
      </c>
      <c r="L25" s="92"/>
      <c r="M25" s="88">
        <v>278</v>
      </c>
      <c r="N25" s="80"/>
      <c r="O25" s="114" t="s">
        <v>49</v>
      </c>
      <c r="P25" s="68" t="s">
        <v>48</v>
      </c>
      <c r="Q25" s="81"/>
      <c r="R25" s="80"/>
      <c r="S25" s="96" t="s">
        <v>48</v>
      </c>
      <c r="T25" s="119">
        <v>8125.004822014018</v>
      </c>
      <c r="U25" s="83"/>
      <c r="V25" s="83"/>
      <c r="W25" s="100"/>
      <c r="X25" s="65">
        <f>IF(OR(K25="YES",TRIM(L25)="YES"),1,0)</f>
        <v>0</v>
      </c>
      <c r="Y25" s="66">
        <f>IF(OR(AND(ISNUMBER(M25),AND(M25&gt;0,M25&lt;600)),AND(ISNUMBER(M25),AND(M25&gt;0,N25="YES"))),1,0)</f>
        <v>1</v>
      </c>
      <c r="Z25" s="66">
        <f>IF(AND(OR(K25="YES",TRIM(L25)="YES"),(X25=0)),"Trouble",0)</f>
        <v>0</v>
      </c>
      <c r="AA25" s="66">
        <f>IF(AND(OR(AND(ISNUMBER(M25),AND(M25&gt;0,M25&lt;600)),AND(ISNUMBER(M25),AND(M25&gt;0,N25="YES"))),(Y25=0)),"Trouble",0)</f>
        <v>0</v>
      </c>
      <c r="AB25" s="67" t="str">
        <f>IF(AND(X25=1,Y25=1),"SRSA","-")</f>
        <v>-</v>
      </c>
      <c r="AC25" s="65">
        <f>IF(S25="YES",1,0)</f>
        <v>0</v>
      </c>
      <c r="AD25" s="66">
        <f>IF(OR(AND(ISNUMBER(Q25),Q25&gt;=20),(AND(ISNUMBER(Q25)=FALSE,AND(ISNUMBER(O25),O25&gt;=20)))),1,0)</f>
        <v>0</v>
      </c>
      <c r="AE25" s="66">
        <f>IF(AND(AC25=1,AD25=1),"Initial",0)</f>
        <v>0</v>
      </c>
      <c r="AF25" s="67" t="str">
        <f>IF(AND(AND(AE25="Initial",AG25=0),AND(ISNUMBER(M25),M25&gt;0)),"RLIS","-")</f>
        <v>-</v>
      </c>
      <c r="AG25" s="65">
        <f>IF(AND(AB25="SRSA",AE25="Initial"),"SRSA",0)</f>
        <v>0</v>
      </c>
      <c r="AH25" s="84" t="s">
        <v>50</v>
      </c>
    </row>
    <row r="26" spans="1:34" ht="12.75" customHeight="1">
      <c r="A26" s="102" t="s">
        <v>186</v>
      </c>
      <c r="B26" s="103" t="s">
        <v>187</v>
      </c>
      <c r="C26" s="65" t="s">
        <v>188</v>
      </c>
      <c r="D26" s="66" t="s">
        <v>189</v>
      </c>
      <c r="E26" s="66" t="s">
        <v>190</v>
      </c>
      <c r="F26" s="103" t="s">
        <v>43</v>
      </c>
      <c r="G26" s="86" t="s">
        <v>191</v>
      </c>
      <c r="H26" s="78" t="s">
        <v>45</v>
      </c>
      <c r="I26" s="79" t="s">
        <v>192</v>
      </c>
      <c r="J26" s="109" t="s">
        <v>193</v>
      </c>
      <c r="K26" s="68" t="s">
        <v>118</v>
      </c>
      <c r="L26" s="92" t="s">
        <v>934</v>
      </c>
      <c r="M26" s="88">
        <v>174</v>
      </c>
      <c r="N26" s="80"/>
      <c r="O26" s="114">
        <v>7.04225352112676</v>
      </c>
      <c r="P26" s="68" t="s">
        <v>48</v>
      </c>
      <c r="Q26" s="81"/>
      <c r="R26" s="80"/>
      <c r="S26" s="96" t="s">
        <v>118</v>
      </c>
      <c r="T26" s="119">
        <v>6365.311211129569</v>
      </c>
      <c r="U26" s="83"/>
      <c r="V26" s="83"/>
      <c r="W26" s="100"/>
      <c r="X26" s="65">
        <f>IF(OR(K26="YES",TRIM(L26)="YES"),1,0)</f>
        <v>1</v>
      </c>
      <c r="Y26" s="66">
        <f>IF(OR(AND(ISNUMBER(M26),AND(M26&gt;0,M26&lt;600)),AND(ISNUMBER(M26),AND(M26&gt;0,N26="YES"))),1,0)</f>
        <v>1</v>
      </c>
      <c r="Z26" s="66">
        <f>IF(AND(OR(K26="YES",TRIM(L26)="YES"),(X26=0)),"Trouble",0)</f>
        <v>0</v>
      </c>
      <c r="AA26" s="66">
        <f>IF(AND(OR(AND(ISNUMBER(M26),AND(M26&gt;0,M26&lt;600)),AND(ISNUMBER(M26),AND(M26&gt;0,N26="YES"))),(Y26=0)),"Trouble",0)</f>
        <v>0</v>
      </c>
      <c r="AB26" s="67" t="str">
        <f>IF(AND(X26=1,Y26=1),"SRSA","-")</f>
        <v>SRSA</v>
      </c>
      <c r="AC26" s="65">
        <f>IF(S26="YES",1,0)</f>
        <v>1</v>
      </c>
      <c r="AD26" s="66">
        <f>IF(OR(AND(ISNUMBER(Q26),Q26&gt;=20),(AND(ISNUMBER(Q26)=FALSE,AND(ISNUMBER(O26),O26&gt;=20)))),1,0)</f>
        <v>0</v>
      </c>
      <c r="AE26" s="66">
        <f>IF(AND(AC26=1,AD26=1),"Initial",0)</f>
        <v>0</v>
      </c>
      <c r="AF26" s="67" t="str">
        <f>IF(AND(AND(AE26="Initial",AG26=0),AND(ISNUMBER(M26),M26&gt;0)),"RLIS","-")</f>
        <v>-</v>
      </c>
      <c r="AG26" s="65">
        <f>IF(AND(AB26="SRSA",AE26="Initial"),"SRSA",0)</f>
        <v>0</v>
      </c>
      <c r="AH26" s="84" t="s">
        <v>50</v>
      </c>
    </row>
    <row r="27" spans="1:34" ht="12.75" customHeight="1">
      <c r="A27" s="102" t="s">
        <v>194</v>
      </c>
      <c r="B27" s="103" t="s">
        <v>195</v>
      </c>
      <c r="C27" s="65" t="s">
        <v>196</v>
      </c>
      <c r="D27" s="66" t="s">
        <v>197</v>
      </c>
      <c r="E27" s="66" t="s">
        <v>198</v>
      </c>
      <c r="F27" s="103" t="s">
        <v>43</v>
      </c>
      <c r="G27" s="86" t="s">
        <v>199</v>
      </c>
      <c r="H27" s="78" t="s">
        <v>45</v>
      </c>
      <c r="I27" s="79" t="s">
        <v>200</v>
      </c>
      <c r="J27" s="109" t="s">
        <v>57</v>
      </c>
      <c r="K27" s="68" t="s">
        <v>48</v>
      </c>
      <c r="L27" s="92"/>
      <c r="M27" s="88">
        <v>1098</v>
      </c>
      <c r="N27" s="80"/>
      <c r="O27" s="114" t="s">
        <v>49</v>
      </c>
      <c r="P27" s="68" t="s">
        <v>48</v>
      </c>
      <c r="Q27" s="81"/>
      <c r="R27" s="80"/>
      <c r="S27" s="96" t="s">
        <v>48</v>
      </c>
      <c r="T27" s="119">
        <v>19560.529785289225</v>
      </c>
      <c r="U27" s="83"/>
      <c r="V27" s="83"/>
      <c r="W27" s="100"/>
      <c r="X27" s="65">
        <f>IF(OR(K27="YES",TRIM(L27)="YES"),1,0)</f>
        <v>0</v>
      </c>
      <c r="Y27" s="66">
        <f>IF(OR(AND(ISNUMBER(M27),AND(M27&gt;0,M27&lt;600)),AND(ISNUMBER(M27),AND(M27&gt;0,N27="YES"))),1,0)</f>
        <v>0</v>
      </c>
      <c r="Z27" s="66">
        <f>IF(AND(OR(K27="YES",TRIM(L27)="YES"),(X27=0)),"Trouble",0)</f>
        <v>0</v>
      </c>
      <c r="AA27" s="66">
        <f>IF(AND(OR(AND(ISNUMBER(M27),AND(M27&gt;0,M27&lt;600)),AND(ISNUMBER(M27),AND(M27&gt;0,N27="YES"))),(Y27=0)),"Trouble",0)</f>
        <v>0</v>
      </c>
      <c r="AB27" s="67" t="str">
        <f>IF(AND(X27=1,Y27=1),"SRSA","-")</f>
        <v>-</v>
      </c>
      <c r="AC27" s="65">
        <f>IF(S27="YES",1,0)</f>
        <v>0</v>
      </c>
      <c r="AD27" s="66">
        <f>IF(OR(AND(ISNUMBER(Q27),Q27&gt;=20),(AND(ISNUMBER(Q27)=FALSE,AND(ISNUMBER(O27),O27&gt;=20)))),1,0)</f>
        <v>0</v>
      </c>
      <c r="AE27" s="66">
        <f>IF(AND(AC27=1,AD27=1),"Initial",0)</f>
        <v>0</v>
      </c>
      <c r="AF27" s="67" t="str">
        <f>IF(AND(AND(AE27="Initial",AG27=0),AND(ISNUMBER(M27),M27&gt;0)),"RLIS","-")</f>
        <v>-</v>
      </c>
      <c r="AG27" s="65">
        <f>IF(AND(AB27="SRSA",AE27="Initial"),"SRSA",0)</f>
        <v>0</v>
      </c>
      <c r="AH27" s="84" t="s">
        <v>50</v>
      </c>
    </row>
    <row r="28" spans="1:34" ht="12.75" customHeight="1">
      <c r="A28" s="102" t="s">
        <v>201</v>
      </c>
      <c r="B28" s="103" t="s">
        <v>202</v>
      </c>
      <c r="C28" s="65" t="s">
        <v>203</v>
      </c>
      <c r="D28" s="66" t="s">
        <v>204</v>
      </c>
      <c r="E28" s="66" t="s">
        <v>205</v>
      </c>
      <c r="F28" s="103" t="s">
        <v>43</v>
      </c>
      <c r="G28" s="86" t="s">
        <v>206</v>
      </c>
      <c r="H28" s="78" t="s">
        <v>45</v>
      </c>
      <c r="I28" s="79" t="s">
        <v>207</v>
      </c>
      <c r="J28" s="109" t="s">
        <v>65</v>
      </c>
      <c r="K28" s="68" t="s">
        <v>48</v>
      </c>
      <c r="L28" s="92"/>
      <c r="M28" s="88">
        <v>69139</v>
      </c>
      <c r="N28" s="80"/>
      <c r="O28" s="114">
        <v>8.60725048637514</v>
      </c>
      <c r="P28" s="68" t="s">
        <v>48</v>
      </c>
      <c r="Q28" s="81"/>
      <c r="R28" s="80"/>
      <c r="S28" s="96" t="s">
        <v>48</v>
      </c>
      <c r="T28" s="119">
        <v>1166953.2275377922</v>
      </c>
      <c r="U28" s="83"/>
      <c r="V28" s="83"/>
      <c r="W28" s="100"/>
      <c r="X28" s="65">
        <f>IF(OR(K28="YES",TRIM(L28)="YES"),1,0)</f>
        <v>0</v>
      </c>
      <c r="Y28" s="66">
        <f>IF(OR(AND(ISNUMBER(M28),AND(M28&gt;0,M28&lt;600)),AND(ISNUMBER(M28),AND(M28&gt;0,N28="YES"))),1,0)</f>
        <v>0</v>
      </c>
      <c r="Z28" s="66">
        <f>IF(AND(OR(K28="YES",TRIM(L28)="YES"),(X28=0)),"Trouble",0)</f>
        <v>0</v>
      </c>
      <c r="AA28" s="66">
        <f>IF(AND(OR(AND(ISNUMBER(M28),AND(M28&gt;0,M28&lt;600)),AND(ISNUMBER(M28),AND(M28&gt;0,N28="YES"))),(Y28=0)),"Trouble",0)</f>
        <v>0</v>
      </c>
      <c r="AB28" s="67" t="str">
        <f>IF(AND(X28=1,Y28=1),"SRSA","-")</f>
        <v>-</v>
      </c>
      <c r="AC28" s="65">
        <f>IF(S28="YES",1,0)</f>
        <v>0</v>
      </c>
      <c r="AD28" s="66">
        <f>IF(OR(AND(ISNUMBER(Q28),Q28&gt;=20),(AND(ISNUMBER(Q28)=FALSE,AND(ISNUMBER(O28),O28&gt;=20)))),1,0)</f>
        <v>0</v>
      </c>
      <c r="AE28" s="66">
        <f>IF(AND(AC28=1,AD28=1),"Initial",0)</f>
        <v>0</v>
      </c>
      <c r="AF28" s="67" t="str">
        <f>IF(AND(AND(AE28="Initial",AG28=0),AND(ISNUMBER(M28),M28&gt;0)),"RLIS","-")</f>
        <v>-</v>
      </c>
      <c r="AG28" s="65">
        <f>IF(AND(AB28="SRSA",AE28="Initial"),"SRSA",0)</f>
        <v>0</v>
      </c>
      <c r="AH28" s="84" t="s">
        <v>50</v>
      </c>
    </row>
    <row r="29" spans="1:34" ht="12.75" customHeight="1">
      <c r="A29" s="102" t="s">
        <v>208</v>
      </c>
      <c r="B29" s="103" t="s">
        <v>209</v>
      </c>
      <c r="C29" s="65" t="s">
        <v>210</v>
      </c>
      <c r="D29" s="66" t="s">
        <v>211</v>
      </c>
      <c r="E29" s="66" t="s">
        <v>212</v>
      </c>
      <c r="F29" s="103" t="s">
        <v>43</v>
      </c>
      <c r="G29" s="86" t="s">
        <v>213</v>
      </c>
      <c r="H29" s="78" t="s">
        <v>45</v>
      </c>
      <c r="I29" s="79" t="s">
        <v>214</v>
      </c>
      <c r="J29" s="109" t="s">
        <v>57</v>
      </c>
      <c r="K29" s="68" t="s">
        <v>48</v>
      </c>
      <c r="L29" s="92" t="s">
        <v>934</v>
      </c>
      <c r="M29" s="88">
        <v>414</v>
      </c>
      <c r="N29" s="80"/>
      <c r="O29" s="114" t="s">
        <v>49</v>
      </c>
      <c r="P29" s="68" t="s">
        <v>48</v>
      </c>
      <c r="Q29" s="81"/>
      <c r="R29" s="80"/>
      <c r="S29" s="96" t="s">
        <v>48</v>
      </c>
      <c r="T29" s="119">
        <v>8250.329553385507</v>
      </c>
      <c r="U29" s="83"/>
      <c r="V29" s="83"/>
      <c r="W29" s="100"/>
      <c r="X29" s="65">
        <f>IF(OR(K29="YES",TRIM(L29)="YES"),1,0)</f>
        <v>1</v>
      </c>
      <c r="Y29" s="66">
        <f>IF(OR(AND(ISNUMBER(M29),AND(M29&gt;0,M29&lt;600)),AND(ISNUMBER(M29),AND(M29&gt;0,N29="YES"))),1,0)</f>
        <v>1</v>
      </c>
      <c r="Z29" s="66">
        <f>IF(AND(OR(K29="YES",TRIM(L29)="YES"),(X29=0)),"Trouble",0)</f>
        <v>0</v>
      </c>
      <c r="AA29" s="66">
        <f>IF(AND(OR(AND(ISNUMBER(M29),AND(M29&gt;0,M29&lt;600)),AND(ISNUMBER(M29),AND(M29&gt;0,N29="YES"))),(Y29=0)),"Trouble",0)</f>
        <v>0</v>
      </c>
      <c r="AB29" s="67" t="str">
        <f>IF(AND(X29=1,Y29=1),"SRSA","-")</f>
        <v>SRSA</v>
      </c>
      <c r="AC29" s="65">
        <f>IF(S29="YES",1,0)</f>
        <v>0</v>
      </c>
      <c r="AD29" s="66">
        <f>IF(OR(AND(ISNUMBER(Q29),Q29&gt;=20),(AND(ISNUMBER(Q29)=FALSE,AND(ISNUMBER(O29),O29&gt;=20)))),1,0)</f>
        <v>0</v>
      </c>
      <c r="AE29" s="66">
        <f>IF(AND(AC29=1,AD29=1),"Initial",0)</f>
        <v>0</v>
      </c>
      <c r="AF29" s="67" t="str">
        <f>IF(AND(AND(AE29="Initial",AG29=0),AND(ISNUMBER(M29),M29&gt;0)),"RLIS","-")</f>
        <v>-</v>
      </c>
      <c r="AG29" s="65">
        <f>IF(AND(AB29="SRSA",AE29="Initial"),"SRSA",0)</f>
        <v>0</v>
      </c>
      <c r="AH29" s="84" t="s">
        <v>73</v>
      </c>
    </row>
    <row r="30" spans="1:34" ht="12.75" customHeight="1">
      <c r="A30" s="102" t="s">
        <v>215</v>
      </c>
      <c r="B30" s="103" t="s">
        <v>216</v>
      </c>
      <c r="C30" s="65" t="s">
        <v>217</v>
      </c>
      <c r="D30" s="66" t="s">
        <v>218</v>
      </c>
      <c r="E30" s="66" t="s">
        <v>42</v>
      </c>
      <c r="F30" s="103" t="s">
        <v>43</v>
      </c>
      <c r="G30" s="86" t="s">
        <v>219</v>
      </c>
      <c r="H30" s="78" t="s">
        <v>45</v>
      </c>
      <c r="I30" s="79" t="s">
        <v>220</v>
      </c>
      <c r="J30" s="109" t="s">
        <v>57</v>
      </c>
      <c r="K30" s="68" t="s">
        <v>48</v>
      </c>
      <c r="L30" s="92"/>
      <c r="M30" s="88">
        <v>474</v>
      </c>
      <c r="N30" s="80"/>
      <c r="O30" s="114" t="s">
        <v>49</v>
      </c>
      <c r="P30" s="68" t="s">
        <v>48</v>
      </c>
      <c r="Q30" s="81"/>
      <c r="R30" s="80"/>
      <c r="S30" s="96" t="s">
        <v>48</v>
      </c>
      <c r="T30" s="119">
        <v>16921.950249977042</v>
      </c>
      <c r="U30" s="83"/>
      <c r="V30" s="83"/>
      <c r="W30" s="100"/>
      <c r="X30" s="65">
        <f>IF(OR(K30="YES",TRIM(L30)="YES"),1,0)</f>
        <v>0</v>
      </c>
      <c r="Y30" s="66">
        <f>IF(OR(AND(ISNUMBER(M30),AND(M30&gt;0,M30&lt;600)),AND(ISNUMBER(M30),AND(M30&gt;0,N30="YES"))),1,0)</f>
        <v>1</v>
      </c>
      <c r="Z30" s="66">
        <f>IF(AND(OR(K30="YES",TRIM(L30)="YES"),(X30=0)),"Trouble",0)</f>
        <v>0</v>
      </c>
      <c r="AA30" s="66">
        <f>IF(AND(OR(AND(ISNUMBER(M30),AND(M30&gt;0,M30&lt;600)),AND(ISNUMBER(M30),AND(M30&gt;0,N30="YES"))),(Y30=0)),"Trouble",0)</f>
        <v>0</v>
      </c>
      <c r="AB30" s="67" t="str">
        <f>IF(AND(X30=1,Y30=1),"SRSA","-")</f>
        <v>-</v>
      </c>
      <c r="AC30" s="65">
        <f>IF(S30="YES",1,0)</f>
        <v>0</v>
      </c>
      <c r="AD30" s="66">
        <f>IF(OR(AND(ISNUMBER(Q30),Q30&gt;=20),(AND(ISNUMBER(Q30)=FALSE,AND(ISNUMBER(O30),O30&gt;=20)))),1,0)</f>
        <v>0</v>
      </c>
      <c r="AE30" s="66">
        <f>IF(AND(AC30=1,AD30=1),"Initial",0)</f>
        <v>0</v>
      </c>
      <c r="AF30" s="67" t="str">
        <f>IF(AND(AND(AE30="Initial",AG30=0),AND(ISNUMBER(M30),M30&gt;0)),"RLIS","-")</f>
        <v>-</v>
      </c>
      <c r="AG30" s="65">
        <f>IF(AND(AB30="SRSA",AE30="Initial"),"SRSA",0)</f>
        <v>0</v>
      </c>
      <c r="AH30" s="84" t="s">
        <v>50</v>
      </c>
    </row>
    <row r="31" spans="1:34" ht="12.75" customHeight="1">
      <c r="A31" s="102" t="s">
        <v>221</v>
      </c>
      <c r="B31" s="103" t="s">
        <v>222</v>
      </c>
      <c r="C31" s="65" t="s">
        <v>223</v>
      </c>
      <c r="D31" s="66" t="s">
        <v>224</v>
      </c>
      <c r="E31" s="66" t="s">
        <v>225</v>
      </c>
      <c r="F31" s="103" t="s">
        <v>43</v>
      </c>
      <c r="G31" s="86" t="s">
        <v>226</v>
      </c>
      <c r="H31" s="78" t="s">
        <v>45</v>
      </c>
      <c r="I31" s="79" t="s">
        <v>227</v>
      </c>
      <c r="J31" s="109" t="s">
        <v>117</v>
      </c>
      <c r="K31" s="68" t="s">
        <v>48</v>
      </c>
      <c r="L31" s="92" t="s">
        <v>934</v>
      </c>
      <c r="M31" s="88">
        <v>5170</v>
      </c>
      <c r="N31" s="80"/>
      <c r="O31" s="114">
        <v>11.7234262125903</v>
      </c>
      <c r="P31" s="68" t="s">
        <v>48</v>
      </c>
      <c r="Q31" s="81"/>
      <c r="R31" s="80"/>
      <c r="S31" s="96" t="s">
        <v>118</v>
      </c>
      <c r="T31" s="119">
        <v>183391.61941668365</v>
      </c>
      <c r="U31" s="83"/>
      <c r="V31" s="83"/>
      <c r="W31" s="100"/>
      <c r="X31" s="65">
        <f>IF(OR(K31="YES",TRIM(L31)="YES"),1,0)</f>
        <v>1</v>
      </c>
      <c r="Y31" s="66">
        <f>IF(OR(AND(ISNUMBER(M31),AND(M31&gt;0,M31&lt;600)),AND(ISNUMBER(M31),AND(M31&gt;0,N31="YES"))),1,0)</f>
        <v>0</v>
      </c>
      <c r="Z31" s="66">
        <f>IF(AND(OR(K31="YES",TRIM(L31)="YES"),(X31=0)),"Trouble",0)</f>
        <v>0</v>
      </c>
      <c r="AA31" s="66">
        <f>IF(AND(OR(AND(ISNUMBER(M31),AND(M31&gt;0,M31&lt;600)),AND(ISNUMBER(M31),AND(M31&gt;0,N31="YES"))),(Y31=0)),"Trouble",0)</f>
        <v>0</v>
      </c>
      <c r="AB31" s="67" t="str">
        <f>IF(AND(X31=1,Y31=1),"SRSA","-")</f>
        <v>-</v>
      </c>
      <c r="AC31" s="65">
        <f>IF(S31="YES",1,0)</f>
        <v>1</v>
      </c>
      <c r="AD31" s="66">
        <f>IF(OR(AND(ISNUMBER(Q31),Q31&gt;=20),(AND(ISNUMBER(Q31)=FALSE,AND(ISNUMBER(O31),O31&gt;=20)))),1,0)</f>
        <v>0</v>
      </c>
      <c r="AE31" s="66">
        <f>IF(AND(AC31=1,AD31=1),"Initial",0)</f>
        <v>0</v>
      </c>
      <c r="AF31" s="67" t="str">
        <f>IF(AND(AND(AE31="Initial",AG31=0),AND(ISNUMBER(M31),M31&gt;0)),"RLIS","-")</f>
        <v>-</v>
      </c>
      <c r="AG31" s="65">
        <f>IF(AND(AB31="SRSA",AE31="Initial"),"SRSA",0)</f>
        <v>0</v>
      </c>
      <c r="AH31" s="84" t="s">
        <v>50</v>
      </c>
    </row>
    <row r="32" spans="1:34" ht="12.75" customHeight="1">
      <c r="A32" s="102" t="s">
        <v>228</v>
      </c>
      <c r="B32" s="103" t="s">
        <v>229</v>
      </c>
      <c r="C32" s="65" t="s">
        <v>230</v>
      </c>
      <c r="D32" s="66" t="s">
        <v>231</v>
      </c>
      <c r="E32" s="66" t="s">
        <v>232</v>
      </c>
      <c r="F32" s="103" t="s">
        <v>43</v>
      </c>
      <c r="G32" s="86" t="s">
        <v>233</v>
      </c>
      <c r="H32" s="78" t="s">
        <v>45</v>
      </c>
      <c r="I32" s="79" t="s">
        <v>234</v>
      </c>
      <c r="J32" s="109" t="s">
        <v>235</v>
      </c>
      <c r="K32" s="68" t="s">
        <v>118</v>
      </c>
      <c r="L32" s="92"/>
      <c r="M32" s="88">
        <v>753</v>
      </c>
      <c r="N32" s="80"/>
      <c r="O32" s="114" t="s">
        <v>49</v>
      </c>
      <c r="P32" s="68" t="s">
        <v>48</v>
      </c>
      <c r="Q32" s="81"/>
      <c r="R32" s="80"/>
      <c r="S32" s="96" t="s">
        <v>118</v>
      </c>
      <c r="T32" s="119">
        <v>6829.762640536871</v>
      </c>
      <c r="U32" s="83"/>
      <c r="V32" s="83"/>
      <c r="W32" s="100"/>
      <c r="X32" s="65">
        <f>IF(OR(K32="YES",TRIM(L32)="YES"),1,0)</f>
        <v>1</v>
      </c>
      <c r="Y32" s="66">
        <f>IF(OR(AND(ISNUMBER(M32),AND(M32&gt;0,M32&lt;600)),AND(ISNUMBER(M32),AND(M32&gt;0,N32="YES"))),1,0)</f>
        <v>0</v>
      </c>
      <c r="Z32" s="66">
        <f>IF(AND(OR(K32="YES",TRIM(L32)="YES"),(X32=0)),"Trouble",0)</f>
        <v>0</v>
      </c>
      <c r="AA32" s="66">
        <f>IF(AND(OR(AND(ISNUMBER(M32),AND(M32&gt;0,M32&lt;600)),AND(ISNUMBER(M32),AND(M32&gt;0,N32="YES"))),(Y32=0)),"Trouble",0)</f>
        <v>0</v>
      </c>
      <c r="AB32" s="67" t="str">
        <f>IF(AND(X32=1,Y32=1),"SRSA","-")</f>
        <v>-</v>
      </c>
      <c r="AC32" s="65">
        <f>IF(S32="YES",1,0)</f>
        <v>1</v>
      </c>
      <c r="AD32" s="66">
        <f>IF(OR(AND(ISNUMBER(Q32),Q32&gt;=20),(AND(ISNUMBER(Q32)=FALSE,AND(ISNUMBER(O32),O32&gt;=20)))),1,0)</f>
        <v>0</v>
      </c>
      <c r="AE32" s="66">
        <f>IF(AND(AC32=1,AD32=1),"Initial",0)</f>
        <v>0</v>
      </c>
      <c r="AF32" s="67" t="str">
        <f>IF(AND(AND(AE32="Initial",AG32=0),AND(ISNUMBER(M32),M32&gt;0)),"RLIS","-")</f>
        <v>-</v>
      </c>
      <c r="AG32" s="65">
        <f>IF(AND(AB32="SRSA",AE32="Initial"),"SRSA",0)</f>
        <v>0</v>
      </c>
      <c r="AH32" s="84" t="s">
        <v>50</v>
      </c>
    </row>
    <row r="33" spans="1:34" ht="12.75" customHeight="1">
      <c r="A33" s="102" t="s">
        <v>236</v>
      </c>
      <c r="B33" s="103" t="s">
        <v>237</v>
      </c>
      <c r="C33" s="65" t="s">
        <v>238</v>
      </c>
      <c r="D33" s="66" t="s">
        <v>239</v>
      </c>
      <c r="E33" s="66" t="s">
        <v>240</v>
      </c>
      <c r="F33" s="103" t="s">
        <v>43</v>
      </c>
      <c r="G33" s="86" t="s">
        <v>241</v>
      </c>
      <c r="H33" s="78" t="s">
        <v>45</v>
      </c>
      <c r="I33" s="79" t="s">
        <v>242</v>
      </c>
      <c r="J33" s="109" t="s">
        <v>47</v>
      </c>
      <c r="K33" s="68" t="s">
        <v>48</v>
      </c>
      <c r="L33" s="92"/>
      <c r="M33" s="88">
        <v>333</v>
      </c>
      <c r="N33" s="80"/>
      <c r="O33" s="114" t="s">
        <v>49</v>
      </c>
      <c r="P33" s="68" t="s">
        <v>48</v>
      </c>
      <c r="Q33" s="81"/>
      <c r="R33" s="80"/>
      <c r="S33" s="96" t="s">
        <v>48</v>
      </c>
      <c r="T33" s="119">
        <v>6978.0715163945915</v>
      </c>
      <c r="U33" s="83"/>
      <c r="V33" s="83"/>
      <c r="W33" s="100"/>
      <c r="X33" s="65">
        <f>IF(OR(K33="YES",TRIM(L33)="YES"),1,0)</f>
        <v>0</v>
      </c>
      <c r="Y33" s="66">
        <f>IF(OR(AND(ISNUMBER(M33),AND(M33&gt;0,M33&lt;600)),AND(ISNUMBER(M33),AND(M33&gt;0,N33="YES"))),1,0)</f>
        <v>1</v>
      </c>
      <c r="Z33" s="66">
        <f>IF(AND(OR(K33="YES",TRIM(L33)="YES"),(X33=0)),"Trouble",0)</f>
        <v>0</v>
      </c>
      <c r="AA33" s="66">
        <f>IF(AND(OR(AND(ISNUMBER(M33),AND(M33&gt;0,M33&lt;600)),AND(ISNUMBER(M33),AND(M33&gt;0,N33="YES"))),(Y33=0)),"Trouble",0)</f>
        <v>0</v>
      </c>
      <c r="AB33" s="67" t="str">
        <f>IF(AND(X33=1,Y33=1),"SRSA","-")</f>
        <v>-</v>
      </c>
      <c r="AC33" s="65">
        <f>IF(S33="YES",1,0)</f>
        <v>0</v>
      </c>
      <c r="AD33" s="66">
        <f>IF(OR(AND(ISNUMBER(Q33),Q33&gt;=20),(AND(ISNUMBER(Q33)=FALSE,AND(ISNUMBER(O33),O33&gt;=20)))),1,0)</f>
        <v>0</v>
      </c>
      <c r="AE33" s="66">
        <f>IF(AND(AC33=1,AD33=1),"Initial",0)</f>
        <v>0</v>
      </c>
      <c r="AF33" s="67" t="str">
        <f>IF(AND(AND(AE33="Initial",AG33=0),AND(ISNUMBER(M33),M33&gt;0)),"RLIS","-")</f>
        <v>-</v>
      </c>
      <c r="AG33" s="65">
        <f>IF(AND(AB33="SRSA",AE33="Initial"),"SRSA",0)</f>
        <v>0</v>
      </c>
      <c r="AH33" s="84" t="s">
        <v>50</v>
      </c>
    </row>
    <row r="34" spans="1:34" ht="12.75" customHeight="1">
      <c r="A34" s="102" t="s">
        <v>243</v>
      </c>
      <c r="B34" s="103" t="s">
        <v>244</v>
      </c>
      <c r="C34" s="65" t="s">
        <v>245</v>
      </c>
      <c r="D34" s="66" t="s">
        <v>246</v>
      </c>
      <c r="E34" s="66" t="s">
        <v>107</v>
      </c>
      <c r="F34" s="103" t="s">
        <v>43</v>
      </c>
      <c r="G34" s="86" t="s">
        <v>247</v>
      </c>
      <c r="H34" s="78" t="s">
        <v>45</v>
      </c>
      <c r="I34" s="79" t="s">
        <v>248</v>
      </c>
      <c r="J34" s="109" t="s">
        <v>57</v>
      </c>
      <c r="K34" s="68" t="s">
        <v>48</v>
      </c>
      <c r="L34" s="92" t="s">
        <v>934</v>
      </c>
      <c r="M34" s="88">
        <v>301</v>
      </c>
      <c r="N34" s="80"/>
      <c r="O34" s="114" t="s">
        <v>49</v>
      </c>
      <c r="P34" s="68" t="s">
        <v>48</v>
      </c>
      <c r="Q34" s="81"/>
      <c r="R34" s="80"/>
      <c r="S34" s="96" t="s">
        <v>48</v>
      </c>
      <c r="T34" s="119">
        <v>5715.937837137053</v>
      </c>
      <c r="U34" s="83"/>
      <c r="V34" s="83"/>
      <c r="W34" s="100"/>
      <c r="X34" s="65">
        <f>IF(OR(K34="YES",TRIM(L34)="YES"),1,0)</f>
        <v>1</v>
      </c>
      <c r="Y34" s="66">
        <f>IF(OR(AND(ISNUMBER(M34),AND(M34&gt;0,M34&lt;600)),AND(ISNUMBER(M34),AND(M34&gt;0,N34="YES"))),1,0)</f>
        <v>1</v>
      </c>
      <c r="Z34" s="66">
        <f>IF(AND(OR(K34="YES",TRIM(L34)="YES"),(X34=0)),"Trouble",0)</f>
        <v>0</v>
      </c>
      <c r="AA34" s="66">
        <f>IF(AND(OR(AND(ISNUMBER(M34),AND(M34&gt;0,M34&lt;600)),AND(ISNUMBER(M34),AND(M34&gt;0,N34="YES"))),(Y34=0)),"Trouble",0)</f>
        <v>0</v>
      </c>
      <c r="AB34" s="67" t="str">
        <f>IF(AND(X34=1,Y34=1),"SRSA","-")</f>
        <v>SRSA</v>
      </c>
      <c r="AC34" s="65">
        <f>IF(S34="YES",1,0)</f>
        <v>0</v>
      </c>
      <c r="AD34" s="66">
        <f>IF(OR(AND(ISNUMBER(Q34),Q34&gt;=20),(AND(ISNUMBER(Q34)=FALSE,AND(ISNUMBER(O34),O34&gt;=20)))),1,0)</f>
        <v>0</v>
      </c>
      <c r="AE34" s="66">
        <f>IF(AND(AC34=1,AD34=1),"Initial",0)</f>
        <v>0</v>
      </c>
      <c r="AF34" s="67" t="str">
        <f>IF(AND(AND(AE34="Initial",AG34=0),AND(ISNUMBER(M34),M34&gt;0)),"RLIS","-")</f>
        <v>-</v>
      </c>
      <c r="AG34" s="65">
        <f>IF(AND(AB34="SRSA",AE34="Initial"),"SRSA",0)</f>
        <v>0</v>
      </c>
      <c r="AH34" s="84" t="s">
        <v>50</v>
      </c>
    </row>
    <row r="35" spans="1:34" ht="12.75" customHeight="1">
      <c r="A35" s="102" t="s">
        <v>249</v>
      </c>
      <c r="B35" s="103" t="s">
        <v>250</v>
      </c>
      <c r="C35" s="65" t="s">
        <v>251</v>
      </c>
      <c r="D35" s="66" t="s">
        <v>252</v>
      </c>
      <c r="E35" s="66" t="s">
        <v>253</v>
      </c>
      <c r="F35" s="103" t="s">
        <v>43</v>
      </c>
      <c r="G35" s="86" t="s">
        <v>254</v>
      </c>
      <c r="H35" s="78" t="s">
        <v>45</v>
      </c>
      <c r="I35" s="79" t="s">
        <v>255</v>
      </c>
      <c r="J35" s="109" t="s">
        <v>193</v>
      </c>
      <c r="K35" s="68" t="s">
        <v>118</v>
      </c>
      <c r="L35" s="92" t="s">
        <v>934</v>
      </c>
      <c r="M35" s="88">
        <v>2281</v>
      </c>
      <c r="N35" s="80"/>
      <c r="O35" s="114">
        <v>15.9840954274354</v>
      </c>
      <c r="P35" s="68" t="s">
        <v>48</v>
      </c>
      <c r="Q35" s="81"/>
      <c r="R35" s="80"/>
      <c r="S35" s="96" t="s">
        <v>118</v>
      </c>
      <c r="T35" s="119">
        <v>95026.99703569381</v>
      </c>
      <c r="U35" s="83"/>
      <c r="V35" s="83"/>
      <c r="W35" s="100"/>
      <c r="X35" s="65">
        <f>IF(OR(K35="YES",TRIM(L35)="YES"),1,0)</f>
        <v>1</v>
      </c>
      <c r="Y35" s="66">
        <f>IF(OR(AND(ISNUMBER(M35),AND(M35&gt;0,M35&lt;600)),AND(ISNUMBER(M35),AND(M35&gt;0,N35="YES"))),1,0)</f>
        <v>0</v>
      </c>
      <c r="Z35" s="66">
        <f>IF(AND(OR(K35="YES",TRIM(L35)="YES"),(X35=0)),"Trouble",0)</f>
        <v>0</v>
      </c>
      <c r="AA35" s="66">
        <f>IF(AND(OR(AND(ISNUMBER(M35),AND(M35&gt;0,M35&lt;600)),AND(ISNUMBER(M35),AND(M35&gt;0,N35="YES"))),(Y35=0)),"Trouble",0)</f>
        <v>0</v>
      </c>
      <c r="AB35" s="67" t="str">
        <f>IF(AND(X35=1,Y35=1),"SRSA","-")</f>
        <v>-</v>
      </c>
      <c r="AC35" s="65">
        <f>IF(S35="YES",1,0)</f>
        <v>1</v>
      </c>
      <c r="AD35" s="66">
        <f>IF(OR(AND(ISNUMBER(Q35),Q35&gt;=20),(AND(ISNUMBER(Q35)=FALSE,AND(ISNUMBER(O35),O35&gt;=20)))),1,0)</f>
        <v>0</v>
      </c>
      <c r="AE35" s="66">
        <f>IF(AND(AC35=1,AD35=1),"Initial",0)</f>
        <v>0</v>
      </c>
      <c r="AF35" s="67" t="str">
        <f>IF(AND(AND(AE35="Initial",AG35=0),AND(ISNUMBER(M35),M35&gt;0)),"RLIS","-")</f>
        <v>-</v>
      </c>
      <c r="AG35" s="65">
        <f>IF(AND(AB35="SRSA",AE35="Initial"),"SRSA",0)</f>
        <v>0</v>
      </c>
      <c r="AH35" s="84" t="s">
        <v>50</v>
      </c>
    </row>
    <row r="36" spans="1:34" ht="12.75" customHeight="1">
      <c r="A36" s="102" t="s">
        <v>256</v>
      </c>
      <c r="B36" s="103" t="s">
        <v>257</v>
      </c>
      <c r="C36" s="65" t="s">
        <v>258</v>
      </c>
      <c r="D36" s="66" t="s">
        <v>259</v>
      </c>
      <c r="E36" s="66" t="s">
        <v>240</v>
      </c>
      <c r="F36" s="103" t="s">
        <v>43</v>
      </c>
      <c r="G36" s="86" t="s">
        <v>241</v>
      </c>
      <c r="H36" s="78" t="s">
        <v>45</v>
      </c>
      <c r="I36" s="79" t="s">
        <v>260</v>
      </c>
      <c r="J36" s="109" t="s">
        <v>47</v>
      </c>
      <c r="K36" s="68" t="s">
        <v>48</v>
      </c>
      <c r="L36" s="92"/>
      <c r="M36" s="88">
        <v>616</v>
      </c>
      <c r="N36" s="80"/>
      <c r="O36" s="114" t="s">
        <v>49</v>
      </c>
      <c r="P36" s="68" t="s">
        <v>48</v>
      </c>
      <c r="Q36" s="81"/>
      <c r="R36" s="80"/>
      <c r="S36" s="96" t="s">
        <v>48</v>
      </c>
      <c r="T36" s="119">
        <v>11978.09965360874</v>
      </c>
      <c r="U36" s="83"/>
      <c r="V36" s="83"/>
      <c r="W36" s="100"/>
      <c r="X36" s="65">
        <f>IF(OR(K36="YES",TRIM(L36)="YES"),1,0)</f>
        <v>0</v>
      </c>
      <c r="Y36" s="66">
        <f>IF(OR(AND(ISNUMBER(M36),AND(M36&gt;0,M36&lt;600)),AND(ISNUMBER(M36),AND(M36&gt;0,N36="YES"))),1,0)</f>
        <v>0</v>
      </c>
      <c r="Z36" s="66">
        <f>IF(AND(OR(K36="YES",TRIM(L36)="YES"),(X36=0)),"Trouble",0)</f>
        <v>0</v>
      </c>
      <c r="AA36" s="66">
        <f>IF(AND(OR(AND(ISNUMBER(M36),AND(M36&gt;0,M36&lt;600)),AND(ISNUMBER(M36),AND(M36&gt;0,N36="YES"))),(Y36=0)),"Trouble",0)</f>
        <v>0</v>
      </c>
      <c r="AB36" s="67" t="str">
        <f>IF(AND(X36=1,Y36=1),"SRSA","-")</f>
        <v>-</v>
      </c>
      <c r="AC36" s="65">
        <f>IF(S36="YES",1,0)</f>
        <v>0</v>
      </c>
      <c r="AD36" s="66">
        <f>IF(OR(AND(ISNUMBER(Q36),Q36&gt;=20),(AND(ISNUMBER(Q36)=FALSE,AND(ISNUMBER(O36),O36&gt;=20)))),1,0)</f>
        <v>0</v>
      </c>
      <c r="AE36" s="66">
        <f>IF(AND(AC36=1,AD36=1),"Initial",0)</f>
        <v>0</v>
      </c>
      <c r="AF36" s="67" t="str">
        <f>IF(AND(AND(AE36="Initial",AG36=0),AND(ISNUMBER(M36),M36&gt;0)),"RLIS","-")</f>
        <v>-</v>
      </c>
      <c r="AG36" s="65">
        <f>IF(AND(AB36="SRSA",AE36="Initial"),"SRSA",0)</f>
        <v>0</v>
      </c>
      <c r="AH36" s="84" t="s">
        <v>50</v>
      </c>
    </row>
    <row r="37" spans="1:34" ht="12.75" customHeight="1">
      <c r="A37" s="102" t="s">
        <v>261</v>
      </c>
      <c r="B37" s="103" t="s">
        <v>262</v>
      </c>
      <c r="C37" s="65" t="s">
        <v>263</v>
      </c>
      <c r="D37" s="66" t="s">
        <v>264</v>
      </c>
      <c r="E37" s="66" t="s">
        <v>265</v>
      </c>
      <c r="F37" s="103" t="s">
        <v>43</v>
      </c>
      <c r="G37" s="86" t="s">
        <v>266</v>
      </c>
      <c r="H37" s="78" t="s">
        <v>45</v>
      </c>
      <c r="I37" s="79" t="s">
        <v>267</v>
      </c>
      <c r="J37" s="109" t="s">
        <v>47</v>
      </c>
      <c r="K37" s="68" t="s">
        <v>48</v>
      </c>
      <c r="L37" s="92"/>
      <c r="M37" s="88">
        <v>1048</v>
      </c>
      <c r="N37" s="80"/>
      <c r="O37" s="114" t="s">
        <v>49</v>
      </c>
      <c r="P37" s="68" t="s">
        <v>48</v>
      </c>
      <c r="Q37" s="81"/>
      <c r="R37" s="80"/>
      <c r="S37" s="96" t="s">
        <v>48</v>
      </c>
      <c r="T37" s="119">
        <v>25112.64773058254</v>
      </c>
      <c r="U37" s="83"/>
      <c r="V37" s="83"/>
      <c r="W37" s="100"/>
      <c r="X37" s="65">
        <f>IF(OR(K37="YES",TRIM(L37)="YES"),1,0)</f>
        <v>0</v>
      </c>
      <c r="Y37" s="66">
        <f>IF(OR(AND(ISNUMBER(M37),AND(M37&gt;0,M37&lt;600)),AND(ISNUMBER(M37),AND(M37&gt;0,N37="YES"))),1,0)</f>
        <v>0</v>
      </c>
      <c r="Z37" s="66">
        <f>IF(AND(OR(K37="YES",TRIM(L37)="YES"),(X37=0)),"Trouble",0)</f>
        <v>0</v>
      </c>
      <c r="AA37" s="66">
        <f>IF(AND(OR(AND(ISNUMBER(M37),AND(M37&gt;0,M37&lt;600)),AND(ISNUMBER(M37),AND(M37&gt;0,N37="YES"))),(Y37=0)),"Trouble",0)</f>
        <v>0</v>
      </c>
      <c r="AB37" s="67" t="str">
        <f>IF(AND(X37=1,Y37=1),"SRSA","-")</f>
        <v>-</v>
      </c>
      <c r="AC37" s="65">
        <f>IF(S37="YES",1,0)</f>
        <v>0</v>
      </c>
      <c r="AD37" s="66">
        <f>IF(OR(AND(ISNUMBER(Q37),Q37&gt;=20),(AND(ISNUMBER(Q37)=FALSE,AND(ISNUMBER(O37),O37&gt;=20)))),1,0)</f>
        <v>0</v>
      </c>
      <c r="AE37" s="66">
        <f>IF(AND(AC37=1,AD37=1),"Initial",0)</f>
        <v>0</v>
      </c>
      <c r="AF37" s="67" t="str">
        <f>IF(AND(AND(AE37="Initial",AG37=0),AND(ISNUMBER(M37),M37&gt;0)),"RLIS","-")</f>
        <v>-</v>
      </c>
      <c r="AG37" s="65">
        <f>IF(AND(AB37="SRSA",AE37="Initial"),"SRSA",0)</f>
        <v>0</v>
      </c>
      <c r="AH37" s="84" t="s">
        <v>50</v>
      </c>
    </row>
    <row r="38" spans="1:34" ht="12.75" customHeight="1">
      <c r="A38" s="102" t="s">
        <v>268</v>
      </c>
      <c r="B38" s="103" t="s">
        <v>269</v>
      </c>
      <c r="C38" s="65" t="s">
        <v>270</v>
      </c>
      <c r="D38" s="66" t="s">
        <v>271</v>
      </c>
      <c r="E38" s="66" t="s">
        <v>240</v>
      </c>
      <c r="F38" s="103" t="s">
        <v>43</v>
      </c>
      <c r="G38" s="86" t="s">
        <v>272</v>
      </c>
      <c r="H38" s="78" t="s">
        <v>45</v>
      </c>
      <c r="I38" s="79" t="s">
        <v>273</v>
      </c>
      <c r="J38" s="109" t="s">
        <v>57</v>
      </c>
      <c r="K38" s="68" t="s">
        <v>48</v>
      </c>
      <c r="L38" s="92"/>
      <c r="M38" s="88">
        <v>391</v>
      </c>
      <c r="N38" s="80"/>
      <c r="O38" s="114" t="s">
        <v>49</v>
      </c>
      <c r="P38" s="68" t="s">
        <v>48</v>
      </c>
      <c r="Q38" s="81"/>
      <c r="R38" s="80"/>
      <c r="S38" s="96" t="s">
        <v>48</v>
      </c>
      <c r="T38" s="119">
        <v>13795.712985308519</v>
      </c>
      <c r="U38" s="83"/>
      <c r="V38" s="83"/>
      <c r="W38" s="100"/>
      <c r="X38" s="65">
        <f>IF(OR(K38="YES",TRIM(L38)="YES"),1,0)</f>
        <v>0</v>
      </c>
      <c r="Y38" s="66">
        <f>IF(OR(AND(ISNUMBER(M38),AND(M38&gt;0,M38&lt;600)),AND(ISNUMBER(M38),AND(M38&gt;0,N38="YES"))),1,0)</f>
        <v>1</v>
      </c>
      <c r="Z38" s="66">
        <f>IF(AND(OR(K38="YES",TRIM(L38)="YES"),(X38=0)),"Trouble",0)</f>
        <v>0</v>
      </c>
      <c r="AA38" s="66">
        <f>IF(AND(OR(AND(ISNUMBER(M38),AND(M38&gt;0,M38&lt;600)),AND(ISNUMBER(M38),AND(M38&gt;0,N38="YES"))),(Y38=0)),"Trouble",0)</f>
        <v>0</v>
      </c>
      <c r="AB38" s="67" t="str">
        <f>IF(AND(X38=1,Y38=1),"SRSA","-")</f>
        <v>-</v>
      </c>
      <c r="AC38" s="65">
        <f>IF(S38="YES",1,0)</f>
        <v>0</v>
      </c>
      <c r="AD38" s="66">
        <f>IF(OR(AND(ISNUMBER(Q38),Q38&gt;=20),(AND(ISNUMBER(Q38)=FALSE,AND(ISNUMBER(O38),O38&gt;=20)))),1,0)</f>
        <v>0</v>
      </c>
      <c r="AE38" s="66">
        <f>IF(AND(AC38=1,AD38=1),"Initial",0)</f>
        <v>0</v>
      </c>
      <c r="AF38" s="67" t="str">
        <f>IF(AND(AND(AE38="Initial",AG38=0),AND(ISNUMBER(M38),M38&gt;0)),"RLIS","-")</f>
        <v>-</v>
      </c>
      <c r="AG38" s="65">
        <f>IF(AND(AB38="SRSA",AE38="Initial"),"SRSA",0)</f>
        <v>0</v>
      </c>
      <c r="AH38" s="84" t="s">
        <v>274</v>
      </c>
    </row>
    <row r="39" spans="1:34" ht="12.75" customHeight="1">
      <c r="A39" s="102" t="s">
        <v>275</v>
      </c>
      <c r="B39" s="103" t="s">
        <v>276</v>
      </c>
      <c r="C39" s="65" t="s">
        <v>277</v>
      </c>
      <c r="D39" s="66" t="s">
        <v>278</v>
      </c>
      <c r="E39" s="66" t="s">
        <v>279</v>
      </c>
      <c r="F39" s="103" t="s">
        <v>43</v>
      </c>
      <c r="G39" s="86" t="s">
        <v>280</v>
      </c>
      <c r="H39" s="78" t="s">
        <v>45</v>
      </c>
      <c r="I39" s="79" t="s">
        <v>281</v>
      </c>
      <c r="J39" s="109" t="s">
        <v>235</v>
      </c>
      <c r="K39" s="68" t="s">
        <v>118</v>
      </c>
      <c r="L39" s="92" t="s">
        <v>934</v>
      </c>
      <c r="M39" s="88">
        <v>680</v>
      </c>
      <c r="N39" s="80"/>
      <c r="O39" s="114" t="s">
        <v>49</v>
      </c>
      <c r="P39" s="68" t="s">
        <v>48</v>
      </c>
      <c r="Q39" s="81"/>
      <c r="R39" s="80"/>
      <c r="S39" s="96" t="s">
        <v>118</v>
      </c>
      <c r="T39" s="119">
        <v>13062.448112683816</v>
      </c>
      <c r="U39" s="83"/>
      <c r="V39" s="83"/>
      <c r="W39" s="100"/>
      <c r="X39" s="65">
        <f>IF(OR(K39="YES",TRIM(L39)="YES"),1,0)</f>
        <v>1</v>
      </c>
      <c r="Y39" s="66">
        <f>IF(OR(AND(ISNUMBER(M39),AND(M39&gt;0,M39&lt;600)),AND(ISNUMBER(M39),AND(M39&gt;0,N39="YES"))),1,0)</f>
        <v>0</v>
      </c>
      <c r="Z39" s="66">
        <f>IF(AND(OR(K39="YES",TRIM(L39)="YES"),(X39=0)),"Trouble",0)</f>
        <v>0</v>
      </c>
      <c r="AA39" s="66">
        <f>IF(AND(OR(AND(ISNUMBER(M39),AND(M39&gt;0,M39&lt;600)),AND(ISNUMBER(M39),AND(M39&gt;0,N39="YES"))),(Y39=0)),"Trouble",0)</f>
        <v>0</v>
      </c>
      <c r="AB39" s="67" t="str">
        <f>IF(AND(X39=1,Y39=1),"SRSA","-")</f>
        <v>-</v>
      </c>
      <c r="AC39" s="65">
        <f>IF(S39="YES",1,0)</f>
        <v>1</v>
      </c>
      <c r="AD39" s="66">
        <f>IF(OR(AND(ISNUMBER(Q39),Q39&gt;=20),(AND(ISNUMBER(Q39)=FALSE,AND(ISNUMBER(O39),O39&gt;=20)))),1,0)</f>
        <v>0</v>
      </c>
      <c r="AE39" s="66">
        <f>IF(AND(AC39=1,AD39=1),"Initial",0)</f>
        <v>0</v>
      </c>
      <c r="AF39" s="67" t="str">
        <f>IF(AND(AND(AE39="Initial",AG39=0),AND(ISNUMBER(M39),M39&gt;0)),"RLIS","-")</f>
        <v>-</v>
      </c>
      <c r="AG39" s="65">
        <f>IF(AND(AB39="SRSA",AE39="Initial"),"SRSA",0)</f>
        <v>0</v>
      </c>
      <c r="AH39" s="84" t="s">
        <v>50</v>
      </c>
    </row>
    <row r="40" spans="1:34" ht="12.75" customHeight="1">
      <c r="A40" s="102" t="s">
        <v>282</v>
      </c>
      <c r="B40" s="103" t="s">
        <v>283</v>
      </c>
      <c r="C40" s="65" t="s">
        <v>284</v>
      </c>
      <c r="D40" s="66" t="s">
        <v>285</v>
      </c>
      <c r="E40" s="66" t="s">
        <v>107</v>
      </c>
      <c r="F40" s="103" t="s">
        <v>43</v>
      </c>
      <c r="G40" s="86" t="s">
        <v>108</v>
      </c>
      <c r="H40" s="78" t="s">
        <v>45</v>
      </c>
      <c r="I40" s="79" t="s">
        <v>286</v>
      </c>
      <c r="J40" s="109" t="s">
        <v>57</v>
      </c>
      <c r="K40" s="68" t="s">
        <v>48</v>
      </c>
      <c r="L40" s="92" t="s">
        <v>934</v>
      </c>
      <c r="M40" s="88">
        <v>245</v>
      </c>
      <c r="N40" s="80"/>
      <c r="O40" s="114" t="s">
        <v>49</v>
      </c>
      <c r="P40" s="68" t="s">
        <v>48</v>
      </c>
      <c r="Q40" s="81"/>
      <c r="R40" s="80"/>
      <c r="S40" s="96" t="s">
        <v>48</v>
      </c>
      <c r="T40" s="119">
        <v>8048.646328735189</v>
      </c>
      <c r="U40" s="83"/>
      <c r="V40" s="83"/>
      <c r="W40" s="100"/>
      <c r="X40" s="65">
        <f>IF(OR(K40="YES",TRIM(L40)="YES"),1,0)</f>
        <v>1</v>
      </c>
      <c r="Y40" s="66">
        <f>IF(OR(AND(ISNUMBER(M40),AND(M40&gt;0,M40&lt;600)),AND(ISNUMBER(M40),AND(M40&gt;0,N40="YES"))),1,0)</f>
        <v>1</v>
      </c>
      <c r="Z40" s="66">
        <f>IF(AND(OR(K40="YES",TRIM(L40)="YES"),(X40=0)),"Trouble",0)</f>
        <v>0</v>
      </c>
      <c r="AA40" s="66">
        <f>IF(AND(OR(AND(ISNUMBER(M40),AND(M40&gt;0,M40&lt;600)),AND(ISNUMBER(M40),AND(M40&gt;0,N40="YES"))),(Y40=0)),"Trouble",0)</f>
        <v>0</v>
      </c>
      <c r="AB40" s="67" t="str">
        <f>IF(AND(X40=1,Y40=1),"SRSA","-")</f>
        <v>SRSA</v>
      </c>
      <c r="AC40" s="65">
        <f>IF(S40="YES",1,0)</f>
        <v>0</v>
      </c>
      <c r="AD40" s="66">
        <f>IF(OR(AND(ISNUMBER(Q40),Q40&gt;=20),(AND(ISNUMBER(Q40)=FALSE,AND(ISNUMBER(O40),O40&gt;=20)))),1,0)</f>
        <v>0</v>
      </c>
      <c r="AE40" s="66">
        <f>IF(AND(AC40=1,AD40=1),"Initial",0)</f>
        <v>0</v>
      </c>
      <c r="AF40" s="67" t="str">
        <f>IF(AND(AND(AE40="Initial",AG40=0),AND(ISNUMBER(M40),M40&gt;0)),"RLIS","-")</f>
        <v>-</v>
      </c>
      <c r="AG40" s="65">
        <f>IF(AND(AB40="SRSA",AE40="Initial"),"SRSA",0)</f>
        <v>0</v>
      </c>
      <c r="AH40" s="84" t="s">
        <v>50</v>
      </c>
    </row>
    <row r="41" spans="1:34" ht="12.75" customHeight="1">
      <c r="A41" s="102" t="s">
        <v>287</v>
      </c>
      <c r="B41" s="103" t="s">
        <v>288</v>
      </c>
      <c r="C41" s="65" t="s">
        <v>289</v>
      </c>
      <c r="D41" s="66" t="s">
        <v>290</v>
      </c>
      <c r="E41" s="66" t="s">
        <v>291</v>
      </c>
      <c r="F41" s="103" t="s">
        <v>43</v>
      </c>
      <c r="G41" s="86" t="s">
        <v>292</v>
      </c>
      <c r="H41" s="78" t="s">
        <v>45</v>
      </c>
      <c r="I41" s="79" t="s">
        <v>293</v>
      </c>
      <c r="J41" s="109" t="s">
        <v>57</v>
      </c>
      <c r="K41" s="68" t="s">
        <v>48</v>
      </c>
      <c r="L41" s="92"/>
      <c r="M41" s="88">
        <v>1062</v>
      </c>
      <c r="N41" s="80"/>
      <c r="O41" s="114" t="s">
        <v>49</v>
      </c>
      <c r="P41" s="68" t="s">
        <v>48</v>
      </c>
      <c r="Q41" s="81"/>
      <c r="R41" s="80"/>
      <c r="S41" s="96" t="s">
        <v>48</v>
      </c>
      <c r="T41" s="119">
        <v>21700.678274739792</v>
      </c>
      <c r="U41" s="83"/>
      <c r="V41" s="83"/>
      <c r="W41" s="100"/>
      <c r="X41" s="65">
        <f>IF(OR(K41="YES",TRIM(L41)="YES"),1,0)</f>
        <v>0</v>
      </c>
      <c r="Y41" s="66">
        <f>IF(OR(AND(ISNUMBER(M41),AND(M41&gt;0,M41&lt;600)),AND(ISNUMBER(M41),AND(M41&gt;0,N41="YES"))),1,0)</f>
        <v>0</v>
      </c>
      <c r="Z41" s="66">
        <f>IF(AND(OR(K41="YES",TRIM(L41)="YES"),(X41=0)),"Trouble",0)</f>
        <v>0</v>
      </c>
      <c r="AA41" s="66">
        <f>IF(AND(OR(AND(ISNUMBER(M41),AND(M41&gt;0,M41&lt;600)),AND(ISNUMBER(M41),AND(M41&gt;0,N41="YES"))),(Y41=0)),"Trouble",0)</f>
        <v>0</v>
      </c>
      <c r="AB41" s="67" t="str">
        <f>IF(AND(X41=1,Y41=1),"SRSA","-")</f>
        <v>-</v>
      </c>
      <c r="AC41" s="65">
        <f>IF(S41="YES",1,0)</f>
        <v>0</v>
      </c>
      <c r="AD41" s="66">
        <f>IF(OR(AND(ISNUMBER(Q41),Q41&gt;=20),(AND(ISNUMBER(Q41)=FALSE,AND(ISNUMBER(O41),O41&gt;=20)))),1,0)</f>
        <v>0</v>
      </c>
      <c r="AE41" s="66">
        <f>IF(AND(AC41=1,AD41=1),"Initial",0)</f>
        <v>0</v>
      </c>
      <c r="AF41" s="67" t="str">
        <f>IF(AND(AND(AE41="Initial",AG41=0),AND(ISNUMBER(M41),M41&gt;0)),"RLIS","-")</f>
        <v>-</v>
      </c>
      <c r="AG41" s="65">
        <f>IF(AND(AB41="SRSA",AE41="Initial"),"SRSA",0)</f>
        <v>0</v>
      </c>
      <c r="AH41" s="84" t="s">
        <v>50</v>
      </c>
    </row>
    <row r="42" spans="1:34" ht="12.75" customHeight="1">
      <c r="A42" s="102" t="s">
        <v>294</v>
      </c>
      <c r="B42" s="103" t="s">
        <v>295</v>
      </c>
      <c r="C42" s="65" t="s">
        <v>296</v>
      </c>
      <c r="D42" s="66" t="s">
        <v>297</v>
      </c>
      <c r="E42" s="66" t="s">
        <v>298</v>
      </c>
      <c r="F42" s="103" t="s">
        <v>43</v>
      </c>
      <c r="G42" s="86" t="s">
        <v>299</v>
      </c>
      <c r="H42" s="78" t="s">
        <v>45</v>
      </c>
      <c r="I42" s="79" t="s">
        <v>300</v>
      </c>
      <c r="J42" s="109" t="s">
        <v>193</v>
      </c>
      <c r="K42" s="68" t="s">
        <v>118</v>
      </c>
      <c r="L42" s="92" t="s">
        <v>934</v>
      </c>
      <c r="M42" s="88">
        <v>926</v>
      </c>
      <c r="N42" s="80"/>
      <c r="O42" s="114">
        <v>15.5241935483871</v>
      </c>
      <c r="P42" s="68" t="s">
        <v>48</v>
      </c>
      <c r="Q42" s="81"/>
      <c r="R42" s="80"/>
      <c r="S42" s="96" t="s">
        <v>118</v>
      </c>
      <c r="T42" s="119">
        <v>37743.63130216334</v>
      </c>
      <c r="U42" s="83"/>
      <c r="V42" s="83"/>
      <c r="W42" s="100"/>
      <c r="X42" s="65">
        <f>IF(OR(K42="YES",TRIM(L42)="YES"),1,0)</f>
        <v>1</v>
      </c>
      <c r="Y42" s="66">
        <f>IF(OR(AND(ISNUMBER(M42),AND(M42&gt;0,M42&lt;600)),AND(ISNUMBER(M42),AND(M42&gt;0,N42="YES"))),1,0)</f>
        <v>0</v>
      </c>
      <c r="Z42" s="66">
        <f>IF(AND(OR(K42="YES",TRIM(L42)="YES"),(X42=0)),"Trouble",0)</f>
        <v>0</v>
      </c>
      <c r="AA42" s="66">
        <f>IF(AND(OR(AND(ISNUMBER(M42),AND(M42&gt;0,M42&lt;600)),AND(ISNUMBER(M42),AND(M42&gt;0,N42="YES"))),(Y42=0)),"Trouble",0)</f>
        <v>0</v>
      </c>
      <c r="AB42" s="67" t="str">
        <f>IF(AND(X42=1,Y42=1),"SRSA","-")</f>
        <v>-</v>
      </c>
      <c r="AC42" s="65">
        <f>IF(S42="YES",1,0)</f>
        <v>1</v>
      </c>
      <c r="AD42" s="66">
        <f>IF(OR(AND(ISNUMBER(Q42),Q42&gt;=20),(AND(ISNUMBER(Q42)=FALSE,AND(ISNUMBER(O42),O42&gt;=20)))),1,0)</f>
        <v>0</v>
      </c>
      <c r="AE42" s="66">
        <f>IF(AND(AC42=1,AD42=1),"Initial",0)</f>
        <v>0</v>
      </c>
      <c r="AF42" s="67" t="str">
        <f>IF(AND(AND(AE42="Initial",AG42=0),AND(ISNUMBER(M42),M42&gt;0)),"RLIS","-")</f>
        <v>-</v>
      </c>
      <c r="AG42" s="65">
        <f>IF(AND(AB42="SRSA",AE42="Initial"),"SRSA",0)</f>
        <v>0</v>
      </c>
      <c r="AH42" s="84" t="s">
        <v>50</v>
      </c>
    </row>
    <row r="43" spans="1:34" ht="12.75" customHeight="1">
      <c r="A43" s="102" t="s">
        <v>301</v>
      </c>
      <c r="B43" s="103" t="s">
        <v>302</v>
      </c>
      <c r="C43" s="65" t="s">
        <v>303</v>
      </c>
      <c r="D43" s="66" t="s">
        <v>304</v>
      </c>
      <c r="E43" s="66" t="s">
        <v>305</v>
      </c>
      <c r="F43" s="103" t="s">
        <v>43</v>
      </c>
      <c r="G43" s="86" t="s">
        <v>306</v>
      </c>
      <c r="H43" s="78" t="s">
        <v>45</v>
      </c>
      <c r="I43" s="79" t="s">
        <v>307</v>
      </c>
      <c r="J43" s="109" t="s">
        <v>308</v>
      </c>
      <c r="K43" s="68" t="s">
        <v>48</v>
      </c>
      <c r="L43" s="92" t="s">
        <v>934</v>
      </c>
      <c r="M43" s="88">
        <v>675</v>
      </c>
      <c r="N43" s="80"/>
      <c r="O43" s="114" t="s">
        <v>49</v>
      </c>
      <c r="P43" s="68" t="s">
        <v>48</v>
      </c>
      <c r="Q43" s="81"/>
      <c r="R43" s="80"/>
      <c r="S43" s="96" t="s">
        <v>118</v>
      </c>
      <c r="T43" s="119">
        <v>20308.52426452318</v>
      </c>
      <c r="U43" s="83"/>
      <c r="V43" s="83"/>
      <c r="W43" s="100"/>
      <c r="X43" s="65">
        <f>IF(OR(K43="YES",TRIM(L43)="YES"),1,0)</f>
        <v>1</v>
      </c>
      <c r="Y43" s="66">
        <f>IF(OR(AND(ISNUMBER(M43),AND(M43&gt;0,M43&lt;600)),AND(ISNUMBER(M43),AND(M43&gt;0,N43="YES"))),1,0)</f>
        <v>0</v>
      </c>
      <c r="Z43" s="66">
        <f>IF(AND(OR(K43="YES",TRIM(L43)="YES"),(X43=0)),"Trouble",0)</f>
        <v>0</v>
      </c>
      <c r="AA43" s="66">
        <f>IF(AND(OR(AND(ISNUMBER(M43),AND(M43&gt;0,M43&lt;600)),AND(ISNUMBER(M43),AND(M43&gt;0,N43="YES"))),(Y43=0)),"Trouble",0)</f>
        <v>0</v>
      </c>
      <c r="AB43" s="67" t="str">
        <f>IF(AND(X43=1,Y43=1),"SRSA","-")</f>
        <v>-</v>
      </c>
      <c r="AC43" s="65">
        <f>IF(S43="YES",1,0)</f>
        <v>1</v>
      </c>
      <c r="AD43" s="66">
        <f>IF(OR(AND(ISNUMBER(Q43),Q43&gt;=20),(AND(ISNUMBER(Q43)=FALSE,AND(ISNUMBER(O43),O43&gt;=20)))),1,0)</f>
        <v>0</v>
      </c>
      <c r="AE43" s="66">
        <f>IF(AND(AC43=1,AD43=1),"Initial",0)</f>
        <v>0</v>
      </c>
      <c r="AF43" s="67" t="str">
        <f>IF(AND(AND(AE43="Initial",AG43=0),AND(ISNUMBER(M43),M43&gt;0)),"RLIS","-")</f>
        <v>-</v>
      </c>
      <c r="AG43" s="65">
        <f>IF(AND(AB43="SRSA",AE43="Initial"),"SRSA",0)</f>
        <v>0</v>
      </c>
      <c r="AH43" s="84" t="s">
        <v>50</v>
      </c>
    </row>
    <row r="44" spans="1:34" ht="12.75" customHeight="1">
      <c r="A44" s="102" t="s">
        <v>309</v>
      </c>
      <c r="B44" s="103" t="s">
        <v>310</v>
      </c>
      <c r="C44" s="65" t="s">
        <v>311</v>
      </c>
      <c r="D44" s="66" t="s">
        <v>312</v>
      </c>
      <c r="E44" s="66" t="s">
        <v>313</v>
      </c>
      <c r="F44" s="103" t="s">
        <v>43</v>
      </c>
      <c r="G44" s="86" t="s">
        <v>314</v>
      </c>
      <c r="H44" s="78" t="s">
        <v>45</v>
      </c>
      <c r="I44" s="79" t="s">
        <v>315</v>
      </c>
      <c r="J44" s="109" t="s">
        <v>57</v>
      </c>
      <c r="K44" s="68" t="s">
        <v>48</v>
      </c>
      <c r="L44" s="92" t="s">
        <v>934</v>
      </c>
      <c r="M44" s="88">
        <v>1027</v>
      </c>
      <c r="N44" s="80"/>
      <c r="O44" s="114" t="s">
        <v>49</v>
      </c>
      <c r="P44" s="68" t="s">
        <v>48</v>
      </c>
      <c r="Q44" s="81"/>
      <c r="R44" s="80"/>
      <c r="S44" s="96" t="s">
        <v>48</v>
      </c>
      <c r="T44" s="119">
        <v>18147.37131336972</v>
      </c>
      <c r="U44" s="83"/>
      <c r="V44" s="83"/>
      <c r="W44" s="100"/>
      <c r="X44" s="65">
        <f>IF(OR(K44="YES",TRIM(L44)="YES"),1,0)</f>
        <v>1</v>
      </c>
      <c r="Y44" s="66">
        <f>IF(OR(AND(ISNUMBER(M44),AND(M44&gt;0,M44&lt;600)),AND(ISNUMBER(M44),AND(M44&gt;0,N44="YES"))),1,0)</f>
        <v>0</v>
      </c>
      <c r="Z44" s="66">
        <f>IF(AND(OR(K44="YES",TRIM(L44)="YES"),(X44=0)),"Trouble",0)</f>
        <v>0</v>
      </c>
      <c r="AA44" s="66">
        <f>IF(AND(OR(AND(ISNUMBER(M44),AND(M44&gt;0,M44&lt;600)),AND(ISNUMBER(M44),AND(M44&gt;0,N44="YES"))),(Y44=0)),"Trouble",0)</f>
        <v>0</v>
      </c>
      <c r="AB44" s="67" t="str">
        <f>IF(AND(X44=1,Y44=1),"SRSA","-")</f>
        <v>-</v>
      </c>
      <c r="AC44" s="65">
        <f>IF(S44="YES",1,0)</f>
        <v>0</v>
      </c>
      <c r="AD44" s="66">
        <f>IF(OR(AND(ISNUMBER(Q44),Q44&gt;=20),(AND(ISNUMBER(Q44)=FALSE,AND(ISNUMBER(O44),O44&gt;=20)))),1,0)</f>
        <v>0</v>
      </c>
      <c r="AE44" s="66">
        <f>IF(AND(AC44=1,AD44=1),"Initial",0)</f>
        <v>0</v>
      </c>
      <c r="AF44" s="67" t="str">
        <f>IF(AND(AND(AE44="Initial",AG44=0),AND(ISNUMBER(M44),M44&gt;0)),"RLIS","-")</f>
        <v>-</v>
      </c>
      <c r="AG44" s="65">
        <f>IF(AND(AB44="SRSA",AE44="Initial"),"SRSA",0)</f>
        <v>0</v>
      </c>
      <c r="AH44" s="84" t="s">
        <v>50</v>
      </c>
    </row>
    <row r="45" spans="1:34" ht="12.75" customHeight="1">
      <c r="A45" s="102" t="s">
        <v>316</v>
      </c>
      <c r="B45" s="103" t="s">
        <v>317</v>
      </c>
      <c r="C45" s="65" t="s">
        <v>318</v>
      </c>
      <c r="D45" s="66" t="s">
        <v>319</v>
      </c>
      <c r="E45" s="66" t="s">
        <v>320</v>
      </c>
      <c r="F45" s="103" t="s">
        <v>43</v>
      </c>
      <c r="G45" s="86" t="s">
        <v>321</v>
      </c>
      <c r="H45" s="78" t="s">
        <v>45</v>
      </c>
      <c r="I45" s="79" t="s">
        <v>322</v>
      </c>
      <c r="J45" s="109" t="s">
        <v>47</v>
      </c>
      <c r="K45" s="68" t="s">
        <v>48</v>
      </c>
      <c r="L45" s="92"/>
      <c r="M45" s="88">
        <v>484</v>
      </c>
      <c r="N45" s="80"/>
      <c r="O45" s="114" t="s">
        <v>49</v>
      </c>
      <c r="P45" s="68" t="s">
        <v>48</v>
      </c>
      <c r="Q45" s="81"/>
      <c r="R45" s="80"/>
      <c r="S45" s="96" t="s">
        <v>48</v>
      </c>
      <c r="T45" s="119">
        <v>6061.347276447141</v>
      </c>
      <c r="U45" s="83"/>
      <c r="V45" s="83"/>
      <c r="W45" s="100"/>
      <c r="X45" s="65">
        <f>IF(OR(K45="YES",TRIM(L45)="YES"),1,0)</f>
        <v>0</v>
      </c>
      <c r="Y45" s="66">
        <f>IF(OR(AND(ISNUMBER(M45),AND(M45&gt;0,M45&lt;600)),AND(ISNUMBER(M45),AND(M45&gt;0,N45="YES"))),1,0)</f>
        <v>1</v>
      </c>
      <c r="Z45" s="66">
        <f>IF(AND(OR(K45="YES",TRIM(L45)="YES"),(X45=0)),"Trouble",0)</f>
        <v>0</v>
      </c>
      <c r="AA45" s="66">
        <f>IF(AND(OR(AND(ISNUMBER(M45),AND(M45&gt;0,M45&lt;600)),AND(ISNUMBER(M45),AND(M45&gt;0,N45="YES"))),(Y45=0)),"Trouble",0)</f>
        <v>0</v>
      </c>
      <c r="AB45" s="67" t="str">
        <f>IF(AND(X45=1,Y45=1),"SRSA","-")</f>
        <v>-</v>
      </c>
      <c r="AC45" s="65">
        <f>IF(S45="YES",1,0)</f>
        <v>0</v>
      </c>
      <c r="AD45" s="66">
        <f>IF(OR(AND(ISNUMBER(Q45),Q45&gt;=20),(AND(ISNUMBER(Q45)=FALSE,AND(ISNUMBER(O45),O45&gt;=20)))),1,0)</f>
        <v>0</v>
      </c>
      <c r="AE45" s="66">
        <f>IF(AND(AC45=1,AD45=1),"Initial",0)</f>
        <v>0</v>
      </c>
      <c r="AF45" s="67" t="str">
        <f>IF(AND(AND(AE45="Initial",AG45=0),AND(ISNUMBER(M45),M45&gt;0)),"RLIS","-")</f>
        <v>-</v>
      </c>
      <c r="AG45" s="65">
        <f>IF(AND(AB45="SRSA",AE45="Initial"),"SRSA",0)</f>
        <v>0</v>
      </c>
      <c r="AH45" s="84" t="s">
        <v>50</v>
      </c>
    </row>
    <row r="46" spans="1:34" ht="12.75" customHeight="1">
      <c r="A46" s="102" t="s">
        <v>323</v>
      </c>
      <c r="B46" s="103" t="s">
        <v>324</v>
      </c>
      <c r="C46" s="65" t="s">
        <v>325</v>
      </c>
      <c r="D46" s="66" t="s">
        <v>326</v>
      </c>
      <c r="E46" s="66" t="s">
        <v>327</v>
      </c>
      <c r="F46" s="103" t="s">
        <v>43</v>
      </c>
      <c r="G46" s="86" t="s">
        <v>328</v>
      </c>
      <c r="H46" s="78" t="s">
        <v>45</v>
      </c>
      <c r="I46" s="79" t="s">
        <v>329</v>
      </c>
      <c r="J46" s="109" t="s">
        <v>308</v>
      </c>
      <c r="K46" s="68" t="s">
        <v>48</v>
      </c>
      <c r="L46" s="92" t="s">
        <v>934</v>
      </c>
      <c r="M46" s="88">
        <v>1456</v>
      </c>
      <c r="N46" s="80"/>
      <c r="O46" s="114">
        <v>22.011385199241</v>
      </c>
      <c r="P46" s="68" t="s">
        <v>118</v>
      </c>
      <c r="Q46" s="81"/>
      <c r="R46" s="80"/>
      <c r="S46" s="96" t="s">
        <v>118</v>
      </c>
      <c r="T46" s="119">
        <v>78088.33337754186</v>
      </c>
      <c r="U46" s="83"/>
      <c r="V46" s="83"/>
      <c r="W46" s="100"/>
      <c r="X46" s="65">
        <f>IF(OR(K46="YES",TRIM(L46)="YES"),1,0)</f>
        <v>1</v>
      </c>
      <c r="Y46" s="66">
        <f>IF(OR(AND(ISNUMBER(M46),AND(M46&gt;0,M46&lt;600)),AND(ISNUMBER(M46),AND(M46&gt;0,N46="YES"))),1,0)</f>
        <v>0</v>
      </c>
      <c r="Z46" s="66">
        <f>IF(AND(OR(K46="YES",TRIM(L46)="YES"),(X46=0)),"Trouble",0)</f>
        <v>0</v>
      </c>
      <c r="AA46" s="66">
        <f>IF(AND(OR(AND(ISNUMBER(M46),AND(M46&gt;0,M46&lt;600)),AND(ISNUMBER(M46),AND(M46&gt;0,N46="YES"))),(Y46=0)),"Trouble",0)</f>
        <v>0</v>
      </c>
      <c r="AB46" s="67" t="str">
        <f>IF(AND(X46=1,Y46=1),"SRSA","-")</f>
        <v>-</v>
      </c>
      <c r="AC46" s="65">
        <f>IF(S46="YES",1,0)</f>
        <v>1</v>
      </c>
      <c r="AD46" s="66">
        <f>IF(OR(AND(ISNUMBER(Q46),Q46&gt;=20),(AND(ISNUMBER(Q46)=FALSE,AND(ISNUMBER(O46),O46&gt;=20)))),1,0)</f>
        <v>1</v>
      </c>
      <c r="AE46" s="66" t="str">
        <f>IF(AND(AC46=1,AD46=1),"Initial",0)</f>
        <v>Initial</v>
      </c>
      <c r="AF46" s="67" t="str">
        <f>IF(AND(AND(AE46="Initial",AG46=0),AND(ISNUMBER(M46),M46&gt;0)),"RLIS","-")</f>
        <v>RLIS</v>
      </c>
      <c r="AG46" s="65">
        <f>IF(AND(AB46="SRSA",AE46="Initial"),"SRSA",0)</f>
        <v>0</v>
      </c>
      <c r="AH46" s="84" t="s">
        <v>50</v>
      </c>
    </row>
    <row r="47" spans="1:34" ht="12.75" customHeight="1">
      <c r="A47" s="102" t="s">
        <v>330</v>
      </c>
      <c r="B47" s="103" t="s">
        <v>331</v>
      </c>
      <c r="C47" s="65" t="s">
        <v>332</v>
      </c>
      <c r="D47" s="66" t="s">
        <v>333</v>
      </c>
      <c r="E47" s="66" t="s">
        <v>42</v>
      </c>
      <c r="F47" s="103" t="s">
        <v>43</v>
      </c>
      <c r="G47" s="86" t="s">
        <v>334</v>
      </c>
      <c r="H47" s="78" t="s">
        <v>45</v>
      </c>
      <c r="I47" s="79" t="s">
        <v>335</v>
      </c>
      <c r="J47" s="109" t="s">
        <v>47</v>
      </c>
      <c r="K47" s="68" t="s">
        <v>48</v>
      </c>
      <c r="L47" s="92"/>
      <c r="M47" s="88">
        <v>67660</v>
      </c>
      <c r="N47" s="80"/>
      <c r="O47" s="114">
        <v>18.9549079452594</v>
      </c>
      <c r="P47" s="68" t="s">
        <v>48</v>
      </c>
      <c r="Q47" s="81"/>
      <c r="R47" s="80"/>
      <c r="S47" s="96" t="s">
        <v>48</v>
      </c>
      <c r="T47" s="119">
        <v>2088195.1988943382</v>
      </c>
      <c r="U47" s="83"/>
      <c r="V47" s="83"/>
      <c r="W47" s="100"/>
      <c r="X47" s="65">
        <f>IF(OR(K47="YES",TRIM(L47)="YES"),1,0)</f>
        <v>0</v>
      </c>
      <c r="Y47" s="66">
        <f>IF(OR(AND(ISNUMBER(M47),AND(M47&gt;0,M47&lt;600)),AND(ISNUMBER(M47),AND(M47&gt;0,N47="YES"))),1,0)</f>
        <v>0</v>
      </c>
      <c r="Z47" s="66">
        <f>IF(AND(OR(K47="YES",TRIM(L47)="YES"),(X47=0)),"Trouble",0)</f>
        <v>0</v>
      </c>
      <c r="AA47" s="66">
        <f>IF(AND(OR(AND(ISNUMBER(M47),AND(M47&gt;0,M47&lt;600)),AND(ISNUMBER(M47),AND(M47&gt;0,N47="YES"))),(Y47=0)),"Trouble",0)</f>
        <v>0</v>
      </c>
      <c r="AB47" s="67" t="str">
        <f>IF(AND(X47=1,Y47=1),"SRSA","-")</f>
        <v>-</v>
      </c>
      <c r="AC47" s="65">
        <f>IF(S47="YES",1,0)</f>
        <v>0</v>
      </c>
      <c r="AD47" s="66">
        <f>IF(OR(AND(ISNUMBER(Q47),Q47&gt;=20),(AND(ISNUMBER(Q47)=FALSE,AND(ISNUMBER(O47),O47&gt;=20)))),1,0)</f>
        <v>0</v>
      </c>
      <c r="AE47" s="66">
        <f>IF(AND(AC47=1,AD47=1),"Initial",0)</f>
        <v>0</v>
      </c>
      <c r="AF47" s="67" t="str">
        <f>IF(AND(AND(AE47="Initial",AG47=0),AND(ISNUMBER(M47),M47&gt;0)),"RLIS","-")</f>
        <v>-</v>
      </c>
      <c r="AG47" s="65">
        <f>IF(AND(AB47="SRSA",AE47="Initial"),"SRSA",0)</f>
        <v>0</v>
      </c>
      <c r="AH47" s="84" t="s">
        <v>50</v>
      </c>
    </row>
    <row r="48" spans="1:34" ht="12.75" customHeight="1">
      <c r="A48" s="102" t="s">
        <v>337</v>
      </c>
      <c r="B48" s="103" t="s">
        <v>338</v>
      </c>
      <c r="C48" s="65" t="s">
        <v>339</v>
      </c>
      <c r="D48" s="66" t="s">
        <v>340</v>
      </c>
      <c r="E48" s="66" t="s">
        <v>42</v>
      </c>
      <c r="F48" s="103" t="s">
        <v>43</v>
      </c>
      <c r="G48" s="86" t="s">
        <v>219</v>
      </c>
      <c r="H48" s="78" t="s">
        <v>45</v>
      </c>
      <c r="I48" s="79" t="s">
        <v>341</v>
      </c>
      <c r="J48" s="109" t="s">
        <v>57</v>
      </c>
      <c r="K48" s="68" t="s">
        <v>48</v>
      </c>
      <c r="L48" s="92"/>
      <c r="M48" s="88">
        <v>248</v>
      </c>
      <c r="N48" s="80"/>
      <c r="O48" s="114" t="s">
        <v>49</v>
      </c>
      <c r="P48" s="68" t="s">
        <v>48</v>
      </c>
      <c r="Q48" s="81"/>
      <c r="R48" s="80"/>
      <c r="S48" s="96" t="s">
        <v>48</v>
      </c>
      <c r="T48" s="119">
        <v>9748.797571697576</v>
      </c>
      <c r="U48" s="83"/>
      <c r="V48" s="83"/>
      <c r="W48" s="100"/>
      <c r="X48" s="65">
        <f>IF(OR(K48="YES",TRIM(L48)="YES"),1,0)</f>
        <v>0</v>
      </c>
      <c r="Y48" s="66">
        <f>IF(OR(AND(ISNUMBER(M48),AND(M48&gt;0,M48&lt;600)),AND(ISNUMBER(M48),AND(M48&gt;0,N48="YES"))),1,0)</f>
        <v>1</v>
      </c>
      <c r="Z48" s="66">
        <f>IF(AND(OR(K48="YES",TRIM(L48)="YES"),(X48=0)),"Trouble",0)</f>
        <v>0</v>
      </c>
      <c r="AA48" s="66">
        <f>IF(AND(OR(AND(ISNUMBER(M48),AND(M48&gt;0,M48&lt;600)),AND(ISNUMBER(M48),AND(M48&gt;0,N48="YES"))),(Y48=0)),"Trouble",0)</f>
        <v>0</v>
      </c>
      <c r="AB48" s="67" t="str">
        <f>IF(AND(X48=1,Y48=1),"SRSA","-")</f>
        <v>-</v>
      </c>
      <c r="AC48" s="65">
        <f>IF(S48="YES",1,0)</f>
        <v>0</v>
      </c>
      <c r="AD48" s="66">
        <f>IF(OR(AND(ISNUMBER(Q48),Q48&gt;=20),(AND(ISNUMBER(Q48)=FALSE,AND(ISNUMBER(O48),O48&gt;=20)))),1,0)</f>
        <v>0</v>
      </c>
      <c r="AE48" s="66">
        <f>IF(AND(AC48=1,AD48=1),"Initial",0)</f>
        <v>0</v>
      </c>
      <c r="AF48" s="67" t="str">
        <f>IF(AND(AND(AE48="Initial",AG48=0),AND(ISNUMBER(M48),M48&gt;0)),"RLIS","-")</f>
        <v>-</v>
      </c>
      <c r="AG48" s="65">
        <f>IF(AND(AB48="SRSA",AE48="Initial"),"SRSA",0)</f>
        <v>0</v>
      </c>
      <c r="AH48" s="84" t="s">
        <v>50</v>
      </c>
    </row>
    <row r="49" spans="1:34" ht="12.75" customHeight="1">
      <c r="A49" s="102" t="s">
        <v>342</v>
      </c>
      <c r="B49" s="103" t="s">
        <v>343</v>
      </c>
      <c r="C49" s="65" t="s">
        <v>344</v>
      </c>
      <c r="D49" s="66" t="s">
        <v>345</v>
      </c>
      <c r="E49" s="66" t="s">
        <v>346</v>
      </c>
      <c r="F49" s="103" t="s">
        <v>43</v>
      </c>
      <c r="G49" s="86" t="s">
        <v>347</v>
      </c>
      <c r="H49" s="78" t="s">
        <v>45</v>
      </c>
      <c r="I49" s="79" t="s">
        <v>348</v>
      </c>
      <c r="J49" s="109" t="s">
        <v>47</v>
      </c>
      <c r="K49" s="68" t="s">
        <v>48</v>
      </c>
      <c r="L49" s="92"/>
      <c r="M49" s="88">
        <v>809</v>
      </c>
      <c r="N49" s="80"/>
      <c r="O49" s="114" t="s">
        <v>49</v>
      </c>
      <c r="P49" s="68" t="s">
        <v>48</v>
      </c>
      <c r="Q49" s="81"/>
      <c r="R49" s="80"/>
      <c r="S49" s="96" t="s">
        <v>48</v>
      </c>
      <c r="T49" s="119">
        <v>11054.640900290991</v>
      </c>
      <c r="U49" s="83"/>
      <c r="V49" s="83"/>
      <c r="W49" s="100"/>
      <c r="X49" s="65">
        <f>IF(OR(K49="YES",TRIM(L49)="YES"),1,0)</f>
        <v>0</v>
      </c>
      <c r="Y49" s="66">
        <f>IF(OR(AND(ISNUMBER(M49),AND(M49&gt;0,M49&lt;600)),AND(ISNUMBER(M49),AND(M49&gt;0,N49="YES"))),1,0)</f>
        <v>0</v>
      </c>
      <c r="Z49" s="66">
        <f>IF(AND(OR(K49="YES",TRIM(L49)="YES"),(X49=0)),"Trouble",0)</f>
        <v>0</v>
      </c>
      <c r="AA49" s="66">
        <f>IF(AND(OR(AND(ISNUMBER(M49),AND(M49&gt;0,M49&lt;600)),AND(ISNUMBER(M49),AND(M49&gt;0,N49="YES"))),(Y49=0)),"Trouble",0)</f>
        <v>0</v>
      </c>
      <c r="AB49" s="67" t="str">
        <f>IF(AND(X49=1,Y49=1),"SRSA","-")</f>
        <v>-</v>
      </c>
      <c r="AC49" s="65">
        <f>IF(S49="YES",1,0)</f>
        <v>0</v>
      </c>
      <c r="AD49" s="66">
        <f>IF(OR(AND(ISNUMBER(Q49),Q49&gt;=20),(AND(ISNUMBER(Q49)=FALSE,AND(ISNUMBER(O49),O49&gt;=20)))),1,0)</f>
        <v>0</v>
      </c>
      <c r="AE49" s="66">
        <f>IF(AND(AC49=1,AD49=1),"Initial",0)</f>
        <v>0</v>
      </c>
      <c r="AF49" s="67" t="str">
        <f>IF(AND(AND(AE49="Initial",AG49=0),AND(ISNUMBER(M49),M49&gt;0)),"RLIS","-")</f>
        <v>-</v>
      </c>
      <c r="AG49" s="65">
        <f>IF(AND(AB49="SRSA",AE49="Initial"),"SRSA",0)</f>
        <v>0</v>
      </c>
      <c r="AH49" s="84" t="s">
        <v>50</v>
      </c>
    </row>
    <row r="50" spans="1:34" ht="12.75" customHeight="1">
      <c r="A50" s="102" t="s">
        <v>349</v>
      </c>
      <c r="B50" s="103" t="s">
        <v>350</v>
      </c>
      <c r="C50" s="65" t="s">
        <v>351</v>
      </c>
      <c r="D50" s="66" t="s">
        <v>352</v>
      </c>
      <c r="E50" s="66" t="s">
        <v>353</v>
      </c>
      <c r="F50" s="103" t="s">
        <v>43</v>
      </c>
      <c r="G50" s="86" t="s">
        <v>321</v>
      </c>
      <c r="H50" s="78" t="s">
        <v>45</v>
      </c>
      <c r="I50" s="79" t="s">
        <v>354</v>
      </c>
      <c r="J50" s="109" t="s">
        <v>47</v>
      </c>
      <c r="K50" s="68" t="s">
        <v>48</v>
      </c>
      <c r="L50" s="92"/>
      <c r="M50" s="88">
        <v>655</v>
      </c>
      <c r="N50" s="80"/>
      <c r="O50" s="114" t="s">
        <v>49</v>
      </c>
      <c r="P50" s="68" t="s">
        <v>48</v>
      </c>
      <c r="Q50" s="81"/>
      <c r="R50" s="80"/>
      <c r="S50" s="96" t="s">
        <v>48</v>
      </c>
      <c r="T50" s="119">
        <v>7261.482761470149</v>
      </c>
      <c r="U50" s="83"/>
      <c r="V50" s="83"/>
      <c r="W50" s="100"/>
      <c r="X50" s="65">
        <f>IF(OR(K50="YES",TRIM(L50)="YES"),1,0)</f>
        <v>0</v>
      </c>
      <c r="Y50" s="66">
        <f>IF(OR(AND(ISNUMBER(M50),AND(M50&gt;0,M50&lt;600)),AND(ISNUMBER(M50),AND(M50&gt;0,N50="YES"))),1,0)</f>
        <v>0</v>
      </c>
      <c r="Z50" s="66">
        <f>IF(AND(OR(K50="YES",TRIM(L50)="YES"),(X50=0)),"Trouble",0)</f>
        <v>0</v>
      </c>
      <c r="AA50" s="66">
        <f>IF(AND(OR(AND(ISNUMBER(M50),AND(M50&gt;0,M50&lt;600)),AND(ISNUMBER(M50),AND(M50&gt;0,N50="YES"))),(Y50=0)),"Trouble",0)</f>
        <v>0</v>
      </c>
      <c r="AB50" s="67" t="str">
        <f>IF(AND(X50=1,Y50=1),"SRSA","-")</f>
        <v>-</v>
      </c>
      <c r="AC50" s="65">
        <f>IF(S50="YES",1,0)</f>
        <v>0</v>
      </c>
      <c r="AD50" s="66">
        <f>IF(OR(AND(ISNUMBER(Q50),Q50&gt;=20),(AND(ISNUMBER(Q50)=FALSE,AND(ISNUMBER(O50),O50&gt;=20)))),1,0)</f>
        <v>0</v>
      </c>
      <c r="AE50" s="66">
        <f>IF(AND(AC50=1,AD50=1),"Initial",0)</f>
        <v>0</v>
      </c>
      <c r="AF50" s="67" t="str">
        <f>IF(AND(AND(AE50="Initial",AG50=0),AND(ISNUMBER(M50),M50&gt;0)),"RLIS","-")</f>
        <v>-</v>
      </c>
      <c r="AG50" s="65">
        <f>IF(AND(AB50="SRSA",AE50="Initial"),"SRSA",0)</f>
        <v>0</v>
      </c>
      <c r="AH50" s="84" t="s">
        <v>50</v>
      </c>
    </row>
    <row r="51" spans="1:34" ht="12.75" customHeight="1">
      <c r="A51" s="102" t="s">
        <v>355</v>
      </c>
      <c r="B51" s="103" t="s">
        <v>356</v>
      </c>
      <c r="C51" s="65" t="s">
        <v>357</v>
      </c>
      <c r="D51" s="66" t="s">
        <v>358</v>
      </c>
      <c r="E51" s="66" t="s">
        <v>359</v>
      </c>
      <c r="F51" s="103" t="s">
        <v>43</v>
      </c>
      <c r="G51" s="86" t="s">
        <v>138</v>
      </c>
      <c r="H51" s="78" t="s">
        <v>45</v>
      </c>
      <c r="I51" s="79" t="s">
        <v>360</v>
      </c>
      <c r="J51" s="109" t="s">
        <v>47</v>
      </c>
      <c r="K51" s="68" t="s">
        <v>48</v>
      </c>
      <c r="L51" s="92" t="s">
        <v>934</v>
      </c>
      <c r="M51" s="88">
        <v>191</v>
      </c>
      <c r="N51" s="80"/>
      <c r="O51" s="114" t="s">
        <v>49</v>
      </c>
      <c r="P51" s="68" t="s">
        <v>48</v>
      </c>
      <c r="Q51" s="81"/>
      <c r="R51" s="80"/>
      <c r="S51" s="96" t="s">
        <v>48</v>
      </c>
      <c r="T51" s="119">
        <v>3216.0647846879533</v>
      </c>
      <c r="U51" s="83"/>
      <c r="V51" s="83"/>
      <c r="W51" s="100"/>
      <c r="X51" s="65">
        <f>IF(OR(K51="YES",TRIM(L51)="YES"),1,0)</f>
        <v>1</v>
      </c>
      <c r="Y51" s="66">
        <f>IF(OR(AND(ISNUMBER(M51),AND(M51&gt;0,M51&lt;600)),AND(ISNUMBER(M51),AND(M51&gt;0,N51="YES"))),1,0)</f>
        <v>1</v>
      </c>
      <c r="Z51" s="66">
        <f>IF(AND(OR(K51="YES",TRIM(L51)="YES"),(X51=0)),"Trouble",0)</f>
        <v>0</v>
      </c>
      <c r="AA51" s="66">
        <f>IF(AND(OR(AND(ISNUMBER(M51),AND(M51&gt;0,M51&lt;600)),AND(ISNUMBER(M51),AND(M51&gt;0,N51="YES"))),(Y51=0)),"Trouble",0)</f>
        <v>0</v>
      </c>
      <c r="AB51" s="67" t="str">
        <f>IF(AND(X51=1,Y51=1),"SRSA","-")</f>
        <v>SRSA</v>
      </c>
      <c r="AC51" s="65">
        <f>IF(S51="YES",1,0)</f>
        <v>0</v>
      </c>
      <c r="AD51" s="66">
        <f>IF(OR(AND(ISNUMBER(Q51),Q51&gt;=20),(AND(ISNUMBER(Q51)=FALSE,AND(ISNUMBER(O51),O51&gt;=20)))),1,0)</f>
        <v>0</v>
      </c>
      <c r="AE51" s="66">
        <f>IF(AND(AC51=1,AD51=1),"Initial",0)</f>
        <v>0</v>
      </c>
      <c r="AF51" s="67" t="str">
        <f>IF(AND(AND(AE51="Initial",AG51=0),AND(ISNUMBER(M51),M51&gt;0)),"RLIS","-")</f>
        <v>-</v>
      </c>
      <c r="AG51" s="65">
        <f>IF(AND(AB51="SRSA",AE51="Initial"),"SRSA",0)</f>
        <v>0</v>
      </c>
      <c r="AH51" s="84" t="s">
        <v>50</v>
      </c>
    </row>
    <row r="52" spans="1:34" ht="12.75" customHeight="1">
      <c r="A52" s="102" t="s">
        <v>361</v>
      </c>
      <c r="B52" s="103" t="s">
        <v>362</v>
      </c>
      <c r="C52" s="65" t="s">
        <v>363</v>
      </c>
      <c r="D52" s="66" t="s">
        <v>364</v>
      </c>
      <c r="E52" s="66" t="s">
        <v>365</v>
      </c>
      <c r="F52" s="103" t="s">
        <v>43</v>
      </c>
      <c r="G52" s="86" t="s">
        <v>366</v>
      </c>
      <c r="H52" s="78" t="s">
        <v>45</v>
      </c>
      <c r="I52" s="79" t="s">
        <v>367</v>
      </c>
      <c r="J52" s="109" t="s">
        <v>368</v>
      </c>
      <c r="K52" s="68" t="s">
        <v>48</v>
      </c>
      <c r="L52" s="92" t="s">
        <v>934</v>
      </c>
      <c r="M52" s="88">
        <v>8814</v>
      </c>
      <c r="N52" s="80"/>
      <c r="O52" s="114">
        <v>22.9277447607132</v>
      </c>
      <c r="P52" s="68" t="s">
        <v>118</v>
      </c>
      <c r="Q52" s="81"/>
      <c r="R52" s="80"/>
      <c r="S52" s="96" t="s">
        <v>48</v>
      </c>
      <c r="T52" s="119">
        <v>264491.14027036534</v>
      </c>
      <c r="U52" s="83"/>
      <c r="V52" s="83"/>
      <c r="W52" s="100"/>
      <c r="X52" s="65">
        <f>IF(OR(K52="YES",TRIM(L52)="YES"),1,0)</f>
        <v>1</v>
      </c>
      <c r="Y52" s="66">
        <f>IF(OR(AND(ISNUMBER(M52),AND(M52&gt;0,M52&lt;600)),AND(ISNUMBER(M52),AND(M52&gt;0,N52="YES"))),1,0)</f>
        <v>0</v>
      </c>
      <c r="Z52" s="66">
        <f>IF(AND(OR(K52="YES",TRIM(L52)="YES"),(X52=0)),"Trouble",0)</f>
        <v>0</v>
      </c>
      <c r="AA52" s="66">
        <f>IF(AND(OR(AND(ISNUMBER(M52),AND(M52&gt;0,M52&lt;600)),AND(ISNUMBER(M52),AND(M52&gt;0,N52="YES"))),(Y52=0)),"Trouble",0)</f>
        <v>0</v>
      </c>
      <c r="AB52" s="67" t="str">
        <f>IF(AND(X52=1,Y52=1),"SRSA","-")</f>
        <v>-</v>
      </c>
      <c r="AC52" s="65">
        <f>IF(S52="YES",1,0)</f>
        <v>0</v>
      </c>
      <c r="AD52" s="66">
        <f>IF(OR(AND(ISNUMBER(Q52),Q52&gt;=20),(AND(ISNUMBER(Q52)=FALSE,AND(ISNUMBER(O52),O52&gt;=20)))),1,0)</f>
        <v>1</v>
      </c>
      <c r="AE52" s="66">
        <f>IF(AND(AC52=1,AD52=1),"Initial",0)</f>
        <v>0</v>
      </c>
      <c r="AF52" s="67" t="str">
        <f>IF(AND(AND(AE52="Initial",AG52=0),AND(ISNUMBER(M52),M52&gt;0)),"RLIS","-")</f>
        <v>-</v>
      </c>
      <c r="AG52" s="65">
        <f>IF(AND(AB52="SRSA",AE52="Initial"),"SRSA",0)</f>
        <v>0</v>
      </c>
      <c r="AH52" s="84" t="s">
        <v>50</v>
      </c>
    </row>
    <row r="53" spans="1:34" ht="12.75" customHeight="1">
      <c r="A53" s="102" t="s">
        <v>369</v>
      </c>
      <c r="B53" s="103" t="s">
        <v>370</v>
      </c>
      <c r="C53" s="65" t="s">
        <v>371</v>
      </c>
      <c r="D53" s="66" t="s">
        <v>372</v>
      </c>
      <c r="E53" s="66" t="s">
        <v>346</v>
      </c>
      <c r="F53" s="103" t="s">
        <v>43</v>
      </c>
      <c r="G53" s="86" t="s">
        <v>347</v>
      </c>
      <c r="H53" s="78" t="s">
        <v>45</v>
      </c>
      <c r="I53" s="79" t="s">
        <v>373</v>
      </c>
      <c r="J53" s="109" t="s">
        <v>47</v>
      </c>
      <c r="K53" s="68" t="s">
        <v>48</v>
      </c>
      <c r="L53" s="92"/>
      <c r="M53" s="88">
        <v>365</v>
      </c>
      <c r="N53" s="80"/>
      <c r="O53" s="114" t="s">
        <v>49</v>
      </c>
      <c r="P53" s="68" t="s">
        <v>48</v>
      </c>
      <c r="Q53" s="81"/>
      <c r="R53" s="80"/>
      <c r="S53" s="96" t="s">
        <v>48</v>
      </c>
      <c r="T53" s="119">
        <v>5520.57464293623</v>
      </c>
      <c r="U53" s="83"/>
      <c r="V53" s="83"/>
      <c r="W53" s="100"/>
      <c r="X53" s="65">
        <f>IF(OR(K53="YES",TRIM(L53)="YES"),1,0)</f>
        <v>0</v>
      </c>
      <c r="Y53" s="66">
        <f>IF(OR(AND(ISNUMBER(M53),AND(M53&gt;0,M53&lt;600)),AND(ISNUMBER(M53),AND(M53&gt;0,N53="YES"))),1,0)</f>
        <v>1</v>
      </c>
      <c r="Z53" s="66">
        <f>IF(AND(OR(K53="YES",TRIM(L53)="YES"),(X53=0)),"Trouble",0)</f>
        <v>0</v>
      </c>
      <c r="AA53" s="66">
        <f>IF(AND(OR(AND(ISNUMBER(M53),AND(M53&gt;0,M53&lt;600)),AND(ISNUMBER(M53),AND(M53&gt;0,N53="YES"))),(Y53=0)),"Trouble",0)</f>
        <v>0</v>
      </c>
      <c r="AB53" s="67" t="str">
        <f>IF(AND(X53=1,Y53=1),"SRSA","-")</f>
        <v>-</v>
      </c>
      <c r="AC53" s="65">
        <f>IF(S53="YES",1,0)</f>
        <v>0</v>
      </c>
      <c r="AD53" s="66">
        <f>IF(OR(AND(ISNUMBER(Q53),Q53&gt;=20),(AND(ISNUMBER(Q53)=FALSE,AND(ISNUMBER(O53),O53&gt;=20)))),1,0)</f>
        <v>0</v>
      </c>
      <c r="AE53" s="66">
        <f>IF(AND(AC53=1,AD53=1),"Initial",0)</f>
        <v>0</v>
      </c>
      <c r="AF53" s="67" t="str">
        <f>IF(AND(AND(AE53="Initial",AG53=0),AND(ISNUMBER(M53),M53&gt;0)),"RLIS","-")</f>
        <v>-</v>
      </c>
      <c r="AG53" s="65">
        <f>IF(AND(AB53="SRSA",AE53="Initial"),"SRSA",0)</f>
        <v>0</v>
      </c>
      <c r="AH53" s="84" t="s">
        <v>50</v>
      </c>
    </row>
    <row r="54" spans="1:34" ht="12.75" customHeight="1">
      <c r="A54" s="102" t="s">
        <v>374</v>
      </c>
      <c r="B54" s="103" t="s">
        <v>375</v>
      </c>
      <c r="C54" s="65" t="s">
        <v>376</v>
      </c>
      <c r="D54" s="66" t="s">
        <v>377</v>
      </c>
      <c r="E54" s="66" t="s">
        <v>97</v>
      </c>
      <c r="F54" s="103" t="s">
        <v>43</v>
      </c>
      <c r="G54" s="86" t="s">
        <v>98</v>
      </c>
      <c r="H54" s="78" t="s">
        <v>45</v>
      </c>
      <c r="I54" s="79" t="s">
        <v>378</v>
      </c>
      <c r="J54" s="109" t="s">
        <v>235</v>
      </c>
      <c r="K54" s="68" t="s">
        <v>118</v>
      </c>
      <c r="L54" s="92"/>
      <c r="M54" s="88">
        <v>506</v>
      </c>
      <c r="N54" s="80"/>
      <c r="O54" s="114" t="s">
        <v>49</v>
      </c>
      <c r="P54" s="68" t="s">
        <v>48</v>
      </c>
      <c r="Q54" s="81"/>
      <c r="R54" s="80"/>
      <c r="S54" s="96" t="s">
        <v>118</v>
      </c>
      <c r="T54" s="119">
        <v>9149.002105394404</v>
      </c>
      <c r="U54" s="83"/>
      <c r="V54" s="83"/>
      <c r="W54" s="100"/>
      <c r="X54" s="65">
        <f>IF(OR(K54="YES",TRIM(L54)="YES"),1,0)</f>
        <v>1</v>
      </c>
      <c r="Y54" s="66">
        <f>IF(OR(AND(ISNUMBER(M54),AND(M54&gt;0,M54&lt;600)),AND(ISNUMBER(M54),AND(M54&gt;0,N54="YES"))),1,0)</f>
        <v>1</v>
      </c>
      <c r="Z54" s="66">
        <f>IF(AND(OR(K54="YES",TRIM(L54)="YES"),(X54=0)),"Trouble",0)</f>
        <v>0</v>
      </c>
      <c r="AA54" s="66">
        <f>IF(AND(OR(AND(ISNUMBER(M54),AND(M54&gt;0,M54&lt;600)),AND(ISNUMBER(M54),AND(M54&gt;0,N54="YES"))),(Y54=0)),"Trouble",0)</f>
        <v>0</v>
      </c>
      <c r="AB54" s="67" t="str">
        <f>IF(AND(X54=1,Y54=1),"SRSA","-")</f>
        <v>SRSA</v>
      </c>
      <c r="AC54" s="65">
        <f>IF(S54="YES",1,0)</f>
        <v>1</v>
      </c>
      <c r="AD54" s="66">
        <f>IF(OR(AND(ISNUMBER(Q54),Q54&gt;=20),(AND(ISNUMBER(Q54)=FALSE,AND(ISNUMBER(O54),O54&gt;=20)))),1,0)</f>
        <v>0</v>
      </c>
      <c r="AE54" s="66">
        <f>IF(AND(AC54=1,AD54=1),"Initial",0)</f>
        <v>0</v>
      </c>
      <c r="AF54" s="67" t="str">
        <f>IF(AND(AND(AE54="Initial",AG54=0),AND(ISNUMBER(M54),M54&gt;0)),"RLIS","-")</f>
        <v>-</v>
      </c>
      <c r="AG54" s="65">
        <f>IF(AND(AB54="SRSA",AE54="Initial"),"SRSA",0)</f>
        <v>0</v>
      </c>
      <c r="AH54" s="84" t="s">
        <v>50</v>
      </c>
    </row>
    <row r="55" spans="1:34" ht="12.75" customHeight="1">
      <c r="A55" s="102" t="s">
        <v>379</v>
      </c>
      <c r="B55" s="103" t="s">
        <v>380</v>
      </c>
      <c r="C55" s="65" t="s">
        <v>381</v>
      </c>
      <c r="D55" s="66" t="s">
        <v>382</v>
      </c>
      <c r="E55" s="66" t="s">
        <v>144</v>
      </c>
      <c r="F55" s="103" t="s">
        <v>43</v>
      </c>
      <c r="G55" s="86" t="s">
        <v>145</v>
      </c>
      <c r="H55" s="78" t="s">
        <v>45</v>
      </c>
      <c r="I55" s="79" t="s">
        <v>383</v>
      </c>
      <c r="J55" s="109" t="s">
        <v>47</v>
      </c>
      <c r="K55" s="68" t="s">
        <v>48</v>
      </c>
      <c r="L55" s="92"/>
      <c r="M55" s="88">
        <v>186</v>
      </c>
      <c r="N55" s="80"/>
      <c r="O55" s="114" t="s">
        <v>49</v>
      </c>
      <c r="P55" s="68" t="s">
        <v>48</v>
      </c>
      <c r="Q55" s="81"/>
      <c r="R55" s="80"/>
      <c r="S55" s="96" t="s">
        <v>48</v>
      </c>
      <c r="T55" s="119">
        <v>2515.73078832215</v>
      </c>
      <c r="U55" s="83"/>
      <c r="V55" s="83"/>
      <c r="W55" s="100"/>
      <c r="X55" s="65">
        <f>IF(OR(K55="YES",TRIM(L55)="YES"),1,0)</f>
        <v>0</v>
      </c>
      <c r="Y55" s="66">
        <f>IF(OR(AND(ISNUMBER(M55),AND(M55&gt;0,M55&lt;600)),AND(ISNUMBER(M55),AND(M55&gt;0,N55="YES"))),1,0)</f>
        <v>1</v>
      </c>
      <c r="Z55" s="66">
        <f>IF(AND(OR(K55="YES",TRIM(L55)="YES"),(X55=0)),"Trouble",0)</f>
        <v>0</v>
      </c>
      <c r="AA55" s="66">
        <f>IF(AND(OR(AND(ISNUMBER(M55),AND(M55&gt;0,M55&lt;600)),AND(ISNUMBER(M55),AND(M55&gt;0,N55="YES"))),(Y55=0)),"Trouble",0)</f>
        <v>0</v>
      </c>
      <c r="AB55" s="67" t="str">
        <f>IF(AND(X55=1,Y55=1),"SRSA","-")</f>
        <v>-</v>
      </c>
      <c r="AC55" s="65">
        <f>IF(S55="YES",1,0)</f>
        <v>0</v>
      </c>
      <c r="AD55" s="66">
        <f>IF(OR(AND(ISNUMBER(Q55),Q55&gt;=20),(AND(ISNUMBER(Q55)=FALSE,AND(ISNUMBER(O55),O55&gt;=20)))),1,0)</f>
        <v>0</v>
      </c>
      <c r="AE55" s="66">
        <f>IF(AND(AC55=1,AD55=1),"Initial",0)</f>
        <v>0</v>
      </c>
      <c r="AF55" s="67" t="str">
        <f>IF(AND(AND(AE55="Initial",AG55=0),AND(ISNUMBER(M55),M55&gt;0)),"RLIS","-")</f>
        <v>-</v>
      </c>
      <c r="AG55" s="65">
        <f>IF(AND(AB55="SRSA",AE55="Initial"),"SRSA",0)</f>
        <v>0</v>
      </c>
      <c r="AH55" s="84" t="s">
        <v>50</v>
      </c>
    </row>
    <row r="56" spans="1:34" ht="12.75" customHeight="1">
      <c r="A56" s="102" t="s">
        <v>384</v>
      </c>
      <c r="B56" s="103" t="s">
        <v>385</v>
      </c>
      <c r="C56" s="65" t="s">
        <v>386</v>
      </c>
      <c r="D56" s="66" t="s">
        <v>387</v>
      </c>
      <c r="E56" s="66" t="s">
        <v>346</v>
      </c>
      <c r="F56" s="103" t="s">
        <v>43</v>
      </c>
      <c r="G56" s="86" t="s">
        <v>388</v>
      </c>
      <c r="H56" s="78" t="s">
        <v>45</v>
      </c>
      <c r="I56" s="79" t="s">
        <v>389</v>
      </c>
      <c r="J56" s="109" t="s">
        <v>47</v>
      </c>
      <c r="K56" s="68" t="s">
        <v>48</v>
      </c>
      <c r="L56" s="92"/>
      <c r="M56" s="88">
        <v>51806</v>
      </c>
      <c r="N56" s="80"/>
      <c r="O56" s="114">
        <v>8.2089676399634</v>
      </c>
      <c r="P56" s="68" t="s">
        <v>48</v>
      </c>
      <c r="Q56" s="81"/>
      <c r="R56" s="80"/>
      <c r="S56" s="96" t="s">
        <v>48</v>
      </c>
      <c r="T56" s="119">
        <v>696742.7645059659</v>
      </c>
      <c r="U56" s="83"/>
      <c r="V56" s="83"/>
      <c r="W56" s="100"/>
      <c r="X56" s="65">
        <f>IF(OR(K56="YES",TRIM(L56)="YES"),1,0)</f>
        <v>0</v>
      </c>
      <c r="Y56" s="66">
        <f>IF(OR(AND(ISNUMBER(M56),AND(M56&gt;0,M56&lt;600)),AND(ISNUMBER(M56),AND(M56&gt;0,N56="YES"))),1,0)</f>
        <v>0</v>
      </c>
      <c r="Z56" s="66">
        <f>IF(AND(OR(K56="YES",TRIM(L56)="YES"),(X56=0)),"Trouble",0)</f>
        <v>0</v>
      </c>
      <c r="AA56" s="66">
        <f>IF(AND(OR(AND(ISNUMBER(M56),AND(M56&gt;0,M56&lt;600)),AND(ISNUMBER(M56),AND(M56&gt;0,N56="YES"))),(Y56=0)),"Trouble",0)</f>
        <v>0</v>
      </c>
      <c r="AB56" s="67" t="str">
        <f>IF(AND(X56=1,Y56=1),"SRSA","-")</f>
        <v>-</v>
      </c>
      <c r="AC56" s="65">
        <f>IF(S56="YES",1,0)</f>
        <v>0</v>
      </c>
      <c r="AD56" s="66">
        <f>IF(OR(AND(ISNUMBER(Q56),Q56&gt;=20),(AND(ISNUMBER(Q56)=FALSE,AND(ISNUMBER(O56),O56&gt;=20)))),1,0)</f>
        <v>0</v>
      </c>
      <c r="AE56" s="66">
        <f>IF(AND(AC56=1,AD56=1),"Initial",0)</f>
        <v>0</v>
      </c>
      <c r="AF56" s="67" t="str">
        <f>IF(AND(AND(AE56="Initial",AG56=0),AND(ISNUMBER(M56),M56&gt;0)),"RLIS","-")</f>
        <v>-</v>
      </c>
      <c r="AG56" s="65">
        <f>IF(AND(AB56="SRSA",AE56="Initial"),"SRSA",0)</f>
        <v>0</v>
      </c>
      <c r="AH56" s="84" t="s">
        <v>50</v>
      </c>
    </row>
    <row r="57" spans="1:34" ht="12.75" customHeight="1">
      <c r="A57" s="102" t="s">
        <v>390</v>
      </c>
      <c r="B57" s="103" t="s">
        <v>391</v>
      </c>
      <c r="C57" s="65" t="s">
        <v>392</v>
      </c>
      <c r="D57" s="66" t="s">
        <v>393</v>
      </c>
      <c r="E57" s="66" t="s">
        <v>394</v>
      </c>
      <c r="F57" s="103" t="s">
        <v>43</v>
      </c>
      <c r="G57" s="86" t="s">
        <v>395</v>
      </c>
      <c r="H57" s="78" t="s">
        <v>45</v>
      </c>
      <c r="I57" s="79" t="s">
        <v>396</v>
      </c>
      <c r="J57" s="109" t="s">
        <v>133</v>
      </c>
      <c r="K57" s="68" t="s">
        <v>48</v>
      </c>
      <c r="L57" s="92" t="s">
        <v>934</v>
      </c>
      <c r="M57" s="88">
        <v>2322</v>
      </c>
      <c r="N57" s="80"/>
      <c r="O57" s="114">
        <v>16.0735705717713</v>
      </c>
      <c r="P57" s="68" t="s">
        <v>48</v>
      </c>
      <c r="Q57" s="81"/>
      <c r="R57" s="80"/>
      <c r="S57" s="96" t="s">
        <v>48</v>
      </c>
      <c r="T57" s="119">
        <v>53888.874341799215</v>
      </c>
      <c r="U57" s="83"/>
      <c r="V57" s="83"/>
      <c r="W57" s="100"/>
      <c r="X57" s="65">
        <f>IF(OR(K57="YES",TRIM(L57)="YES"),1,0)</f>
        <v>1</v>
      </c>
      <c r="Y57" s="66">
        <f>IF(OR(AND(ISNUMBER(M57),AND(M57&gt;0,M57&lt;600)),AND(ISNUMBER(M57),AND(M57&gt;0,N57="YES"))),1,0)</f>
        <v>0</v>
      </c>
      <c r="Z57" s="66">
        <f>IF(AND(OR(K57="YES",TRIM(L57)="YES"),(X57=0)),"Trouble",0)</f>
        <v>0</v>
      </c>
      <c r="AA57" s="66">
        <f>IF(AND(OR(AND(ISNUMBER(M57),AND(M57&gt;0,M57&lt;600)),AND(ISNUMBER(M57),AND(M57&gt;0,N57="YES"))),(Y57=0)),"Trouble",0)</f>
        <v>0</v>
      </c>
      <c r="AB57" s="67" t="str">
        <f>IF(AND(X57=1,Y57=1),"SRSA","-")</f>
        <v>-</v>
      </c>
      <c r="AC57" s="65">
        <f>IF(S57="YES",1,0)</f>
        <v>0</v>
      </c>
      <c r="AD57" s="66">
        <f>IF(OR(AND(ISNUMBER(Q57),Q57&gt;=20),(AND(ISNUMBER(Q57)=FALSE,AND(ISNUMBER(O57),O57&gt;=20)))),1,0)</f>
        <v>0</v>
      </c>
      <c r="AE57" s="66">
        <f>IF(AND(AC57=1,AD57=1),"Initial",0)</f>
        <v>0</v>
      </c>
      <c r="AF57" s="67" t="str">
        <f>IF(AND(AND(AE57="Initial",AG57=0),AND(ISNUMBER(M57),M57&gt;0)),"RLIS","-")</f>
        <v>-</v>
      </c>
      <c r="AG57" s="65">
        <f>IF(AND(AB57="SRSA",AE57="Initial"),"SRSA",0)</f>
        <v>0</v>
      </c>
      <c r="AH57" s="84" t="s">
        <v>50</v>
      </c>
    </row>
    <row r="58" spans="1:34" ht="12.75" customHeight="1">
      <c r="A58" s="102" t="s">
        <v>397</v>
      </c>
      <c r="B58" s="103" t="s">
        <v>398</v>
      </c>
      <c r="C58" s="65" t="s">
        <v>399</v>
      </c>
      <c r="D58" s="66" t="s">
        <v>400</v>
      </c>
      <c r="E58" s="66" t="s">
        <v>42</v>
      </c>
      <c r="F58" s="103" t="s">
        <v>43</v>
      </c>
      <c r="G58" s="86" t="s">
        <v>401</v>
      </c>
      <c r="H58" s="78" t="s">
        <v>45</v>
      </c>
      <c r="I58" s="79" t="s">
        <v>402</v>
      </c>
      <c r="J58" s="109" t="s">
        <v>47</v>
      </c>
      <c r="K58" s="68" t="s">
        <v>48</v>
      </c>
      <c r="L58" s="92"/>
      <c r="M58" s="88">
        <v>40</v>
      </c>
      <c r="N58" s="80"/>
      <c r="O58" s="114" t="s">
        <v>49</v>
      </c>
      <c r="P58" s="68" t="s">
        <v>48</v>
      </c>
      <c r="Q58" s="81"/>
      <c r="R58" s="80"/>
      <c r="S58" s="96" t="s">
        <v>48</v>
      </c>
      <c r="T58" s="119">
        <v>1239.8234623301353</v>
      </c>
      <c r="U58" s="83"/>
      <c r="V58" s="83"/>
      <c r="W58" s="100"/>
      <c r="X58" s="65">
        <f>IF(OR(K58="YES",TRIM(L58)="YES"),1,0)</f>
        <v>0</v>
      </c>
      <c r="Y58" s="66">
        <f>IF(OR(AND(ISNUMBER(M58),AND(M58&gt;0,M58&lt;600)),AND(ISNUMBER(M58),AND(M58&gt;0,N58="YES"))),1,0)</f>
        <v>1</v>
      </c>
      <c r="Z58" s="66">
        <f>IF(AND(OR(K58="YES",TRIM(L58)="YES"),(X58=0)),"Trouble",0)</f>
        <v>0</v>
      </c>
      <c r="AA58" s="66">
        <f>IF(AND(OR(AND(ISNUMBER(M58),AND(M58&gt;0,M58&lt;600)),AND(ISNUMBER(M58),AND(M58&gt;0,N58="YES"))),(Y58=0)),"Trouble",0)</f>
        <v>0</v>
      </c>
      <c r="AB58" s="67" t="str">
        <f>IF(AND(X58=1,Y58=1),"SRSA","-")</f>
        <v>-</v>
      </c>
      <c r="AC58" s="65">
        <f>IF(S58="YES",1,0)</f>
        <v>0</v>
      </c>
      <c r="AD58" s="66">
        <f>IF(OR(AND(ISNUMBER(Q58),Q58&gt;=20),(AND(ISNUMBER(Q58)=FALSE,AND(ISNUMBER(O58),O58&gt;=20)))),1,0)</f>
        <v>0</v>
      </c>
      <c r="AE58" s="66">
        <f>IF(AND(AC58=1,AD58=1),"Initial",0)</f>
        <v>0</v>
      </c>
      <c r="AF58" s="67" t="str">
        <f>IF(AND(AND(AE58="Initial",AG58=0),AND(ISNUMBER(M58),M58&gt;0)),"RLIS","-")</f>
        <v>-</v>
      </c>
      <c r="AG58" s="65">
        <f>IF(AND(AB58="SRSA",AE58="Initial"),"SRSA",0)</f>
        <v>0</v>
      </c>
      <c r="AH58" s="84" t="s">
        <v>73</v>
      </c>
    </row>
    <row r="59" spans="1:34" ht="12.75" customHeight="1">
      <c r="A59" s="102" t="s">
        <v>403</v>
      </c>
      <c r="B59" s="103" t="s">
        <v>404</v>
      </c>
      <c r="C59" s="65" t="s">
        <v>405</v>
      </c>
      <c r="D59" s="66" t="s">
        <v>406</v>
      </c>
      <c r="E59" s="66" t="s">
        <v>407</v>
      </c>
      <c r="F59" s="103" t="s">
        <v>43</v>
      </c>
      <c r="G59" s="86" t="s">
        <v>408</v>
      </c>
      <c r="H59" s="78" t="s">
        <v>45</v>
      </c>
      <c r="I59" s="79" t="s">
        <v>409</v>
      </c>
      <c r="J59" s="109" t="s">
        <v>117</v>
      </c>
      <c r="K59" s="68" t="s">
        <v>48</v>
      </c>
      <c r="L59" s="92" t="s">
        <v>934</v>
      </c>
      <c r="M59" s="88">
        <v>1193</v>
      </c>
      <c r="N59" s="80"/>
      <c r="O59" s="114">
        <v>18.3042789223455</v>
      </c>
      <c r="P59" s="68" t="s">
        <v>48</v>
      </c>
      <c r="Q59" s="81"/>
      <c r="R59" s="80"/>
      <c r="S59" s="96" t="s">
        <v>118</v>
      </c>
      <c r="T59" s="119">
        <v>62996.78420190406</v>
      </c>
      <c r="U59" s="83"/>
      <c r="V59" s="83"/>
      <c r="W59" s="100"/>
      <c r="X59" s="65">
        <f>IF(OR(K59="YES",TRIM(L59)="YES"),1,0)</f>
        <v>1</v>
      </c>
      <c r="Y59" s="66">
        <f>IF(OR(AND(ISNUMBER(M59),AND(M59&gt;0,M59&lt;600)),AND(ISNUMBER(M59),AND(M59&gt;0,N59="YES"))),1,0)</f>
        <v>0</v>
      </c>
      <c r="Z59" s="66">
        <f>IF(AND(OR(K59="YES",TRIM(L59)="YES"),(X59=0)),"Trouble",0)</f>
        <v>0</v>
      </c>
      <c r="AA59" s="66">
        <f>IF(AND(OR(AND(ISNUMBER(M59),AND(M59&gt;0,M59&lt;600)),AND(ISNUMBER(M59),AND(M59&gt;0,N59="YES"))),(Y59=0)),"Trouble",0)</f>
        <v>0</v>
      </c>
      <c r="AB59" s="67" t="str">
        <f>IF(AND(X59=1,Y59=1),"SRSA","-")</f>
        <v>-</v>
      </c>
      <c r="AC59" s="65">
        <f>IF(S59="YES",1,0)</f>
        <v>1</v>
      </c>
      <c r="AD59" s="66">
        <f>IF(OR(AND(ISNUMBER(Q59),Q59&gt;=20),(AND(ISNUMBER(Q59)=FALSE,AND(ISNUMBER(O59),O59&gt;=20)))),1,0)</f>
        <v>0</v>
      </c>
      <c r="AE59" s="66">
        <f>IF(AND(AC59=1,AD59=1),"Initial",0)</f>
        <v>0</v>
      </c>
      <c r="AF59" s="67" t="str">
        <f>IF(AND(AND(AE59="Initial",AG59=0),AND(ISNUMBER(M59),M59&gt;0)),"RLIS","-")</f>
        <v>-</v>
      </c>
      <c r="AG59" s="65">
        <f>IF(AND(AB59="SRSA",AE59="Initial"),"SRSA",0)</f>
        <v>0</v>
      </c>
      <c r="AH59" s="84" t="s">
        <v>50</v>
      </c>
    </row>
    <row r="60" spans="1:34" ht="12.75" customHeight="1">
      <c r="A60" s="102" t="s">
        <v>410</v>
      </c>
      <c r="B60" s="103" t="s">
        <v>411</v>
      </c>
      <c r="C60" s="65" t="s">
        <v>412</v>
      </c>
      <c r="D60" s="66" t="s">
        <v>413</v>
      </c>
      <c r="E60" s="66" t="s">
        <v>414</v>
      </c>
      <c r="F60" s="103" t="s">
        <v>43</v>
      </c>
      <c r="G60" s="86" t="s">
        <v>415</v>
      </c>
      <c r="H60" s="78" t="s">
        <v>45</v>
      </c>
      <c r="I60" s="79" t="s">
        <v>416</v>
      </c>
      <c r="J60" s="109" t="s">
        <v>47</v>
      </c>
      <c r="K60" s="68" t="s">
        <v>48</v>
      </c>
      <c r="L60" s="92"/>
      <c r="M60" s="88">
        <v>638</v>
      </c>
      <c r="N60" s="80"/>
      <c r="O60" s="114" t="s">
        <v>49</v>
      </c>
      <c r="P60" s="68" t="s">
        <v>48</v>
      </c>
      <c r="Q60" s="81"/>
      <c r="R60" s="80"/>
      <c r="S60" s="96" t="s">
        <v>48</v>
      </c>
      <c r="T60" s="119">
        <v>4897.058798125915</v>
      </c>
      <c r="U60" s="83"/>
      <c r="V60" s="83"/>
      <c r="W60" s="100"/>
      <c r="X60" s="65">
        <f>IF(OR(K60="YES",TRIM(L60)="YES"),1,0)</f>
        <v>0</v>
      </c>
      <c r="Y60" s="66">
        <f>IF(OR(AND(ISNUMBER(M60),AND(M60&gt;0,M60&lt;600)),AND(ISNUMBER(M60),AND(M60&gt;0,N60="YES"))),1,0)</f>
        <v>0</v>
      </c>
      <c r="Z60" s="66">
        <f>IF(AND(OR(K60="YES",TRIM(L60)="YES"),(X60=0)),"Trouble",0)</f>
        <v>0</v>
      </c>
      <c r="AA60" s="66">
        <f>IF(AND(OR(AND(ISNUMBER(M60),AND(M60&gt;0,M60&lt;600)),AND(ISNUMBER(M60),AND(M60&gt;0,N60="YES"))),(Y60=0)),"Trouble",0)</f>
        <v>0</v>
      </c>
      <c r="AB60" s="67" t="str">
        <f>IF(AND(X60=1,Y60=1),"SRSA","-")</f>
        <v>-</v>
      </c>
      <c r="AC60" s="65">
        <f>IF(S60="YES",1,0)</f>
        <v>0</v>
      </c>
      <c r="AD60" s="66">
        <f>IF(OR(AND(ISNUMBER(Q60),Q60&gt;=20),(AND(ISNUMBER(Q60)=FALSE,AND(ISNUMBER(O60),O60&gt;=20)))),1,0)</f>
        <v>0</v>
      </c>
      <c r="AE60" s="66">
        <f>IF(AND(AC60=1,AD60=1),"Initial",0)</f>
        <v>0</v>
      </c>
      <c r="AF60" s="67" t="str">
        <f>IF(AND(AND(AE60="Initial",AG60=0),AND(ISNUMBER(M60),M60&gt;0)),"RLIS","-")</f>
        <v>-</v>
      </c>
      <c r="AG60" s="65">
        <f>IF(AND(AB60="SRSA",AE60="Initial"),"SRSA",0)</f>
        <v>0</v>
      </c>
      <c r="AH60" s="84" t="s">
        <v>50</v>
      </c>
    </row>
    <row r="61" spans="1:34" ht="12.75" customHeight="1">
      <c r="A61" s="102" t="s">
        <v>417</v>
      </c>
      <c r="B61" s="103" t="s">
        <v>418</v>
      </c>
      <c r="C61" s="65" t="s">
        <v>419</v>
      </c>
      <c r="D61" s="66" t="s">
        <v>420</v>
      </c>
      <c r="E61" s="66" t="s">
        <v>421</v>
      </c>
      <c r="F61" s="103" t="s">
        <v>43</v>
      </c>
      <c r="G61" s="86" t="s">
        <v>422</v>
      </c>
      <c r="H61" s="78" t="s">
        <v>45</v>
      </c>
      <c r="I61" s="79" t="s">
        <v>423</v>
      </c>
      <c r="J61" s="109" t="s">
        <v>47</v>
      </c>
      <c r="K61" s="68" t="s">
        <v>48</v>
      </c>
      <c r="L61" s="92"/>
      <c r="M61" s="88">
        <v>969</v>
      </c>
      <c r="N61" s="80"/>
      <c r="O61" s="114" t="s">
        <v>49</v>
      </c>
      <c r="P61" s="68" t="s">
        <v>48</v>
      </c>
      <c r="Q61" s="81"/>
      <c r="R61" s="80"/>
      <c r="S61" s="96" t="s">
        <v>48</v>
      </c>
      <c r="T61" s="119">
        <v>11066.589902524916</v>
      </c>
      <c r="U61" s="83"/>
      <c r="V61" s="83"/>
      <c r="W61" s="100"/>
      <c r="X61" s="65">
        <f>IF(OR(K61="YES",TRIM(L61)="YES"),1,0)</f>
        <v>0</v>
      </c>
      <c r="Y61" s="66">
        <f>IF(OR(AND(ISNUMBER(M61),AND(M61&gt;0,M61&lt;600)),AND(ISNUMBER(M61),AND(M61&gt;0,N61="YES"))),1,0)</f>
        <v>0</v>
      </c>
      <c r="Z61" s="66">
        <f>IF(AND(OR(K61="YES",TRIM(L61)="YES"),(X61=0)),"Trouble",0)</f>
        <v>0</v>
      </c>
      <c r="AA61" s="66">
        <f>IF(AND(OR(AND(ISNUMBER(M61),AND(M61&gt;0,M61&lt;600)),AND(ISNUMBER(M61),AND(M61&gt;0,N61="YES"))),(Y61=0)),"Trouble",0)</f>
        <v>0</v>
      </c>
      <c r="AB61" s="67" t="str">
        <f>IF(AND(X61=1,Y61=1),"SRSA","-")</f>
        <v>-</v>
      </c>
      <c r="AC61" s="65">
        <f>IF(S61="YES",1,0)</f>
        <v>0</v>
      </c>
      <c r="AD61" s="66">
        <f>IF(OR(AND(ISNUMBER(Q61),Q61&gt;=20),(AND(ISNUMBER(Q61)=FALSE,AND(ISNUMBER(O61),O61&gt;=20)))),1,0)</f>
        <v>0</v>
      </c>
      <c r="AE61" s="66">
        <f>IF(AND(AC61=1,AD61=1),"Initial",0)</f>
        <v>0</v>
      </c>
      <c r="AF61" s="67" t="str">
        <f>IF(AND(AND(AE61="Initial",AG61=0),AND(ISNUMBER(M61),M61&gt;0)),"RLIS","-")</f>
        <v>-</v>
      </c>
      <c r="AG61" s="65">
        <f>IF(AND(AB61="SRSA",AE61="Initial"),"SRSA",0)</f>
        <v>0</v>
      </c>
      <c r="AH61" s="84" t="s">
        <v>50</v>
      </c>
    </row>
    <row r="62" spans="1:34" ht="12.75" customHeight="1">
      <c r="A62" s="102" t="s">
        <v>424</v>
      </c>
      <c r="B62" s="103" t="s">
        <v>425</v>
      </c>
      <c r="C62" s="65" t="s">
        <v>426</v>
      </c>
      <c r="D62" s="66" t="s">
        <v>427</v>
      </c>
      <c r="E62" s="66" t="s">
        <v>428</v>
      </c>
      <c r="F62" s="103" t="s">
        <v>43</v>
      </c>
      <c r="G62" s="86" t="s">
        <v>429</v>
      </c>
      <c r="H62" s="78" t="s">
        <v>45</v>
      </c>
      <c r="I62" s="79" t="s">
        <v>430</v>
      </c>
      <c r="J62" s="109" t="s">
        <v>47</v>
      </c>
      <c r="K62" s="68" t="s">
        <v>48</v>
      </c>
      <c r="L62" s="92"/>
      <c r="M62" s="88">
        <v>550</v>
      </c>
      <c r="N62" s="80"/>
      <c r="O62" s="114" t="s">
        <v>49</v>
      </c>
      <c r="P62" s="68" t="s">
        <v>48</v>
      </c>
      <c r="Q62" s="81"/>
      <c r="R62" s="80"/>
      <c r="S62" s="96" t="s">
        <v>48</v>
      </c>
      <c r="T62" s="119">
        <v>10097.596855370737</v>
      </c>
      <c r="U62" s="83"/>
      <c r="V62" s="83"/>
      <c r="W62" s="100"/>
      <c r="X62" s="65">
        <f>IF(OR(K62="YES",TRIM(L62)="YES"),1,0)</f>
        <v>0</v>
      </c>
      <c r="Y62" s="66">
        <f>IF(OR(AND(ISNUMBER(M62),AND(M62&gt;0,M62&lt;600)),AND(ISNUMBER(M62),AND(M62&gt;0,N62="YES"))),1,0)</f>
        <v>1</v>
      </c>
      <c r="Z62" s="66">
        <f>IF(AND(OR(K62="YES",TRIM(L62)="YES"),(X62=0)),"Trouble",0)</f>
        <v>0</v>
      </c>
      <c r="AA62" s="66">
        <f>IF(AND(OR(AND(ISNUMBER(M62),AND(M62&gt;0,M62&lt;600)),AND(ISNUMBER(M62),AND(M62&gt;0,N62="YES"))),(Y62=0)),"Trouble",0)</f>
        <v>0</v>
      </c>
      <c r="AB62" s="67" t="str">
        <f>IF(AND(X62=1,Y62=1),"SRSA","-")</f>
        <v>-</v>
      </c>
      <c r="AC62" s="65">
        <f>IF(S62="YES",1,0)</f>
        <v>0</v>
      </c>
      <c r="AD62" s="66">
        <f>IF(OR(AND(ISNUMBER(Q62),Q62&gt;=20),(AND(ISNUMBER(Q62)=FALSE,AND(ISNUMBER(O62),O62&gt;=20)))),1,0)</f>
        <v>0</v>
      </c>
      <c r="AE62" s="66">
        <f>IF(AND(AC62=1,AD62=1),"Initial",0)</f>
        <v>0</v>
      </c>
      <c r="AF62" s="67" t="str">
        <f>IF(AND(AND(AE62="Initial",AG62=0),AND(ISNUMBER(M62),M62&gt;0)),"RLIS","-")</f>
        <v>-</v>
      </c>
      <c r="AG62" s="65">
        <f>IF(AND(AB62="SRSA",AE62="Initial"),"SRSA",0)</f>
        <v>0</v>
      </c>
      <c r="AH62" s="84" t="s">
        <v>431</v>
      </c>
    </row>
    <row r="63" spans="1:34" ht="12.75" customHeight="1">
      <c r="A63" s="102" t="s">
        <v>432</v>
      </c>
      <c r="B63" s="103" t="s">
        <v>433</v>
      </c>
      <c r="C63" s="65" t="s">
        <v>434</v>
      </c>
      <c r="D63" s="66" t="s">
        <v>435</v>
      </c>
      <c r="E63" s="66" t="s">
        <v>436</v>
      </c>
      <c r="F63" s="103" t="s">
        <v>43</v>
      </c>
      <c r="G63" s="86" t="s">
        <v>437</v>
      </c>
      <c r="H63" s="78" t="s">
        <v>45</v>
      </c>
      <c r="I63" s="79" t="s">
        <v>438</v>
      </c>
      <c r="J63" s="109" t="s">
        <v>235</v>
      </c>
      <c r="K63" s="68" t="s">
        <v>118</v>
      </c>
      <c r="L63" s="92"/>
      <c r="M63" s="88">
        <v>1064</v>
      </c>
      <c r="N63" s="80"/>
      <c r="O63" s="114" t="s">
        <v>49</v>
      </c>
      <c r="P63" s="68" t="s">
        <v>48</v>
      </c>
      <c r="Q63" s="81"/>
      <c r="R63" s="80"/>
      <c r="S63" s="96" t="s">
        <v>118</v>
      </c>
      <c r="T63" s="119">
        <v>13459.08004861415</v>
      </c>
      <c r="U63" s="83"/>
      <c r="V63" s="83"/>
      <c r="W63" s="100"/>
      <c r="X63" s="65">
        <f>IF(OR(K63="YES",TRIM(L63)="YES"),1,0)</f>
        <v>1</v>
      </c>
      <c r="Y63" s="66">
        <f>IF(OR(AND(ISNUMBER(M63),AND(M63&gt;0,M63&lt;600)),AND(ISNUMBER(M63),AND(M63&gt;0,N63="YES"))),1,0)</f>
        <v>0</v>
      </c>
      <c r="Z63" s="66">
        <f>IF(AND(OR(K63="YES",TRIM(L63)="YES"),(X63=0)),"Trouble",0)</f>
        <v>0</v>
      </c>
      <c r="AA63" s="66">
        <f>IF(AND(OR(AND(ISNUMBER(M63),AND(M63&gt;0,M63&lt;600)),AND(ISNUMBER(M63),AND(M63&gt;0,N63="YES"))),(Y63=0)),"Trouble",0)</f>
        <v>0</v>
      </c>
      <c r="AB63" s="67" t="str">
        <f>IF(AND(X63=1,Y63=1),"SRSA","-")</f>
        <v>-</v>
      </c>
      <c r="AC63" s="65">
        <f>IF(S63="YES",1,0)</f>
        <v>1</v>
      </c>
      <c r="AD63" s="66">
        <f>IF(OR(AND(ISNUMBER(Q63),Q63&gt;=20),(AND(ISNUMBER(Q63)=FALSE,AND(ISNUMBER(O63),O63&gt;=20)))),1,0)</f>
        <v>0</v>
      </c>
      <c r="AE63" s="66">
        <f>IF(AND(AC63=1,AD63=1),"Initial",0)</f>
        <v>0</v>
      </c>
      <c r="AF63" s="67" t="str">
        <f>IF(AND(AND(AE63="Initial",AG63=0),AND(ISNUMBER(M63),M63&gt;0)),"RLIS","-")</f>
        <v>-</v>
      </c>
      <c r="AG63" s="65">
        <f>IF(AND(AB63="SRSA",AE63="Initial"),"SRSA",0)</f>
        <v>0</v>
      </c>
      <c r="AH63" s="84" t="s">
        <v>50</v>
      </c>
    </row>
    <row r="64" spans="1:34" ht="12.75" customHeight="1">
      <c r="A64" s="102" t="s">
        <v>445</v>
      </c>
      <c r="B64" s="103" t="s">
        <v>446</v>
      </c>
      <c r="C64" s="65" t="s">
        <v>447</v>
      </c>
      <c r="D64" s="66" t="s">
        <v>448</v>
      </c>
      <c r="E64" s="66" t="s">
        <v>144</v>
      </c>
      <c r="F64" s="103" t="s">
        <v>43</v>
      </c>
      <c r="G64" s="86" t="s">
        <v>145</v>
      </c>
      <c r="H64" s="78" t="s">
        <v>45</v>
      </c>
      <c r="I64" s="79" t="s">
        <v>449</v>
      </c>
      <c r="J64" s="109" t="s">
        <v>47</v>
      </c>
      <c r="K64" s="68" t="s">
        <v>48</v>
      </c>
      <c r="L64" s="92"/>
      <c r="M64" s="88">
        <v>866</v>
      </c>
      <c r="N64" s="80"/>
      <c r="O64" s="114" t="s">
        <v>49</v>
      </c>
      <c r="P64" s="68" t="s">
        <v>48</v>
      </c>
      <c r="Q64" s="81"/>
      <c r="R64" s="80"/>
      <c r="S64" s="96" t="s">
        <v>48</v>
      </c>
      <c r="T64" s="119">
        <v>10004.010183423274</v>
      </c>
      <c r="U64" s="83"/>
      <c r="V64" s="83"/>
      <c r="W64" s="100"/>
      <c r="X64" s="65">
        <f>IF(OR(K64="YES",TRIM(L64)="YES"),1,0)</f>
        <v>0</v>
      </c>
      <c r="Y64" s="66">
        <f>IF(OR(AND(ISNUMBER(M64),AND(M64&gt;0,M64&lt;600)),AND(ISNUMBER(M64),AND(M64&gt;0,N64="YES"))),1,0)</f>
        <v>0</v>
      </c>
      <c r="Z64" s="66">
        <f>IF(AND(OR(K64="YES",TRIM(L64)="YES"),(X64=0)),"Trouble",0)</f>
        <v>0</v>
      </c>
      <c r="AA64" s="66">
        <f>IF(AND(OR(AND(ISNUMBER(M64),AND(M64&gt;0,M64&lt;600)),AND(ISNUMBER(M64),AND(M64&gt;0,N64="YES"))),(Y64=0)),"Trouble",0)</f>
        <v>0</v>
      </c>
      <c r="AB64" s="67" t="str">
        <f>IF(AND(X64=1,Y64=1),"SRSA","-")</f>
        <v>-</v>
      </c>
      <c r="AC64" s="65">
        <f>IF(S64="YES",1,0)</f>
        <v>0</v>
      </c>
      <c r="AD64" s="66">
        <f>IF(OR(AND(ISNUMBER(Q64),Q64&gt;=20),(AND(ISNUMBER(Q64)=FALSE,AND(ISNUMBER(O64),O64&gt;=20)))),1,0)</f>
        <v>0</v>
      </c>
      <c r="AE64" s="66">
        <f>IF(AND(AC64=1,AD64=1),"Initial",0)</f>
        <v>0</v>
      </c>
      <c r="AF64" s="67" t="str">
        <f>IF(AND(AND(AE64="Initial",AG64=0),AND(ISNUMBER(M64),M64&gt;0)),"RLIS","-")</f>
        <v>-</v>
      </c>
      <c r="AG64" s="65">
        <f>IF(AND(AB64="SRSA",AE64="Initial"),"SRSA",0)</f>
        <v>0</v>
      </c>
      <c r="AH64" s="84" t="s">
        <v>50</v>
      </c>
    </row>
    <row r="65" spans="1:34" ht="12.75" customHeight="1">
      <c r="A65" s="102" t="s">
        <v>450</v>
      </c>
      <c r="B65" s="103" t="s">
        <v>451</v>
      </c>
      <c r="C65" s="65" t="s">
        <v>452</v>
      </c>
      <c r="D65" s="66" t="s">
        <v>453</v>
      </c>
      <c r="E65" s="66" t="s">
        <v>107</v>
      </c>
      <c r="F65" s="103" t="s">
        <v>43</v>
      </c>
      <c r="G65" s="86" t="s">
        <v>108</v>
      </c>
      <c r="H65" s="78" t="s">
        <v>45</v>
      </c>
      <c r="I65" s="79" t="s">
        <v>454</v>
      </c>
      <c r="J65" s="109" t="s">
        <v>57</v>
      </c>
      <c r="K65" s="68" t="s">
        <v>48</v>
      </c>
      <c r="L65" s="92" t="s">
        <v>934</v>
      </c>
      <c r="M65" s="88">
        <v>5965</v>
      </c>
      <c r="N65" s="80"/>
      <c r="O65" s="114">
        <v>21.3329691341164</v>
      </c>
      <c r="P65" s="68" t="s">
        <v>118</v>
      </c>
      <c r="Q65" s="81"/>
      <c r="R65" s="80"/>
      <c r="S65" s="96" t="s">
        <v>48</v>
      </c>
      <c r="T65" s="119">
        <v>243654.1474997004</v>
      </c>
      <c r="U65" s="83"/>
      <c r="V65" s="83"/>
      <c r="W65" s="100"/>
      <c r="X65" s="65">
        <f>IF(OR(K65="YES",TRIM(L65)="YES"),1,0)</f>
        <v>1</v>
      </c>
      <c r="Y65" s="66">
        <f>IF(OR(AND(ISNUMBER(M65),AND(M65&gt;0,M65&lt;600)),AND(ISNUMBER(M65),AND(M65&gt;0,N65="YES"))),1,0)</f>
        <v>0</v>
      </c>
      <c r="Z65" s="66">
        <f>IF(AND(OR(K65="YES",TRIM(L65)="YES"),(X65=0)),"Trouble",0)</f>
        <v>0</v>
      </c>
      <c r="AA65" s="66">
        <f>IF(AND(OR(AND(ISNUMBER(M65),AND(M65&gt;0,M65&lt;600)),AND(ISNUMBER(M65),AND(M65&gt;0,N65="YES"))),(Y65=0)),"Trouble",0)</f>
        <v>0</v>
      </c>
      <c r="AB65" s="67" t="str">
        <f>IF(AND(X65=1,Y65=1),"SRSA","-")</f>
        <v>-</v>
      </c>
      <c r="AC65" s="65">
        <f>IF(S65="YES",1,0)</f>
        <v>0</v>
      </c>
      <c r="AD65" s="66">
        <f>IF(OR(AND(ISNUMBER(Q65),Q65&gt;=20),(AND(ISNUMBER(Q65)=FALSE,AND(ISNUMBER(O65),O65&gt;=20)))),1,0)</f>
        <v>1</v>
      </c>
      <c r="AE65" s="66">
        <f>IF(AND(AC65=1,AD65=1),"Initial",0)</f>
        <v>0</v>
      </c>
      <c r="AF65" s="67" t="str">
        <f>IF(AND(AND(AE65="Initial",AG65=0),AND(ISNUMBER(M65),M65&gt;0)),"RLIS","-")</f>
        <v>-</v>
      </c>
      <c r="AG65" s="65">
        <f>IF(AND(AB65="SRSA",AE65="Initial"),"SRSA",0)</f>
        <v>0</v>
      </c>
      <c r="AH65" s="84" t="s">
        <v>50</v>
      </c>
    </row>
    <row r="66" spans="1:34" ht="12.75" customHeight="1">
      <c r="A66" s="102" t="s">
        <v>519</v>
      </c>
      <c r="B66" s="103" t="s">
        <v>520</v>
      </c>
      <c r="C66" s="65" t="s">
        <v>937</v>
      </c>
      <c r="D66" s="66" t="s">
        <v>521</v>
      </c>
      <c r="E66" s="66" t="s">
        <v>935</v>
      </c>
      <c r="F66" s="105" t="s">
        <v>43</v>
      </c>
      <c r="G66" s="87">
        <v>84005</v>
      </c>
      <c r="H66" s="78">
        <v>8017872319</v>
      </c>
      <c r="I66" s="66" t="s">
        <v>524</v>
      </c>
      <c r="J66" s="110"/>
      <c r="K66" s="68" t="s">
        <v>48</v>
      </c>
      <c r="L66" s="92"/>
      <c r="M66" s="88">
        <v>0</v>
      </c>
      <c r="N66" s="80"/>
      <c r="O66" s="115"/>
      <c r="P66" s="68" t="s">
        <v>48</v>
      </c>
      <c r="Q66" s="81"/>
      <c r="R66" s="80"/>
      <c r="S66" s="96" t="s">
        <v>48</v>
      </c>
      <c r="T66" s="119">
        <v>0</v>
      </c>
      <c r="U66" s="83"/>
      <c r="V66" s="83"/>
      <c r="W66" s="100"/>
      <c r="X66" s="65">
        <f>IF(OR(K66="YES",TRIM(L66)="YES"),1,0)</f>
        <v>0</v>
      </c>
      <c r="Y66" s="66">
        <f>IF(OR(AND(ISNUMBER(M66),AND(M66&gt;0,M66&lt;600)),AND(ISNUMBER(M66),AND(M66&gt;0,N66="YES"))),1,0)</f>
        <v>0</v>
      </c>
      <c r="Z66" s="66">
        <f>IF(AND(OR(K66="YES",TRIM(L66)="YES"),(X66=0)),"Trouble",0)</f>
        <v>0</v>
      </c>
      <c r="AA66" s="66">
        <f>IF(AND(OR(AND(ISNUMBER(M66),AND(M66&gt;0,M66&lt;600)),AND(ISNUMBER(M66),AND(M66&gt;0,N66="YES"))),(Y66=0)),"Trouble",0)</f>
        <v>0</v>
      </c>
      <c r="AB66" s="67" t="str">
        <f>IF(AND(X66=1,Y66=1),"SRSA","-")</f>
        <v>-</v>
      </c>
      <c r="AC66" s="65">
        <f>IF(S66="YES",1,0)</f>
        <v>0</v>
      </c>
      <c r="AD66" s="66">
        <f>IF(OR(AND(ISNUMBER(Q66),Q66&gt;=20),(AND(ISNUMBER(Q66)=FALSE,AND(ISNUMBER(O66),O66&gt;=20)))),1,0)</f>
        <v>0</v>
      </c>
      <c r="AE66" s="66">
        <f>IF(AND(AC66=1,AD66=1),"Initial",0)</f>
        <v>0</v>
      </c>
      <c r="AF66" s="67" t="str">
        <f>IF(AND(AND(AE66="Initial",AG66=0),AND(ISNUMBER(M66),M66&gt;0)),"RLIS","-")</f>
        <v>-</v>
      </c>
      <c r="AG66" s="65">
        <f>IF(AND(AB66="SRSA",AE66="Initial"),"SRSA",0)</f>
        <v>0</v>
      </c>
      <c r="AH66" s="85"/>
    </row>
    <row r="67" spans="1:34" ht="12.75" customHeight="1">
      <c r="A67" s="102" t="s">
        <v>455</v>
      </c>
      <c r="B67" s="103" t="s">
        <v>456</v>
      </c>
      <c r="C67" s="65" t="s">
        <v>457</v>
      </c>
      <c r="D67" s="66" t="s">
        <v>458</v>
      </c>
      <c r="E67" s="66" t="s">
        <v>240</v>
      </c>
      <c r="F67" s="103" t="s">
        <v>43</v>
      </c>
      <c r="G67" s="86" t="s">
        <v>459</v>
      </c>
      <c r="H67" s="78" t="s">
        <v>45</v>
      </c>
      <c r="I67" s="79" t="s">
        <v>460</v>
      </c>
      <c r="J67" s="109" t="s">
        <v>47</v>
      </c>
      <c r="K67" s="68" t="s">
        <v>48</v>
      </c>
      <c r="L67" s="92"/>
      <c r="M67" s="88">
        <v>348</v>
      </c>
      <c r="N67" s="80"/>
      <c r="O67" s="114" t="s">
        <v>49</v>
      </c>
      <c r="P67" s="68" t="s">
        <v>48</v>
      </c>
      <c r="Q67" s="81"/>
      <c r="R67" s="80"/>
      <c r="S67" s="96" t="s">
        <v>48</v>
      </c>
      <c r="T67" s="119">
        <v>18038.837690068136</v>
      </c>
      <c r="U67" s="83"/>
      <c r="V67" s="83"/>
      <c r="W67" s="100"/>
      <c r="X67" s="65">
        <f>IF(OR(K67="YES",TRIM(L67)="YES"),1,0)</f>
        <v>0</v>
      </c>
      <c r="Y67" s="66">
        <f>IF(OR(AND(ISNUMBER(M67),AND(M67&gt;0,M67&lt;600)),AND(ISNUMBER(M67),AND(M67&gt;0,N67="YES"))),1,0)</f>
        <v>1</v>
      </c>
      <c r="Z67" s="66">
        <f>IF(AND(OR(K67="YES",TRIM(L67)="YES"),(X67=0)),"Trouble",0)</f>
        <v>0</v>
      </c>
      <c r="AA67" s="66">
        <f>IF(AND(OR(AND(ISNUMBER(M67),AND(M67&gt;0,M67&lt;600)),AND(ISNUMBER(M67),AND(M67&gt;0,N67="YES"))),(Y67=0)),"Trouble",0)</f>
        <v>0</v>
      </c>
      <c r="AB67" s="67" t="str">
        <f>IF(AND(X67=1,Y67=1),"SRSA","-")</f>
        <v>-</v>
      </c>
      <c r="AC67" s="65">
        <f>IF(S67="YES",1,0)</f>
        <v>0</v>
      </c>
      <c r="AD67" s="66">
        <f>IF(OR(AND(ISNUMBER(Q67),Q67&gt;=20),(AND(ISNUMBER(Q67)=FALSE,AND(ISNUMBER(O67),O67&gt;=20)))),1,0)</f>
        <v>0</v>
      </c>
      <c r="AE67" s="66">
        <f>IF(AND(AC67=1,AD67=1),"Initial",0)</f>
        <v>0</v>
      </c>
      <c r="AF67" s="67" t="str">
        <f>IF(AND(AND(AE67="Initial",AG67=0),AND(ISNUMBER(M67),M67&gt;0)),"RLIS","-")</f>
        <v>-</v>
      </c>
      <c r="AG67" s="65">
        <f>IF(AND(AB67="SRSA",AE67="Initial"),"SRSA",0)</f>
        <v>0</v>
      </c>
      <c r="AH67" s="84" t="s">
        <v>431</v>
      </c>
    </row>
    <row r="68" spans="1:34" ht="12.75" customHeight="1">
      <c r="A68" s="102" t="s">
        <v>461</v>
      </c>
      <c r="B68" s="103" t="s">
        <v>462</v>
      </c>
      <c r="C68" s="65" t="s">
        <v>463</v>
      </c>
      <c r="D68" s="66" t="s">
        <v>464</v>
      </c>
      <c r="E68" s="66" t="s">
        <v>198</v>
      </c>
      <c r="F68" s="103" t="s">
        <v>43</v>
      </c>
      <c r="G68" s="86" t="s">
        <v>465</v>
      </c>
      <c r="H68" s="78" t="s">
        <v>45</v>
      </c>
      <c r="I68" s="79" t="s">
        <v>466</v>
      </c>
      <c r="J68" s="109" t="s">
        <v>47</v>
      </c>
      <c r="K68" s="68" t="s">
        <v>48</v>
      </c>
      <c r="L68" s="92"/>
      <c r="M68" s="88">
        <v>603</v>
      </c>
      <c r="N68" s="80"/>
      <c r="O68" s="114" t="s">
        <v>49</v>
      </c>
      <c r="P68" s="68" t="s">
        <v>48</v>
      </c>
      <c r="Q68" s="81"/>
      <c r="R68" s="80"/>
      <c r="S68" s="96" t="s">
        <v>48</v>
      </c>
      <c r="T68" s="119">
        <v>6665.965336371057</v>
      </c>
      <c r="U68" s="83"/>
      <c r="V68" s="83"/>
      <c r="W68" s="100"/>
      <c r="X68" s="65">
        <f>IF(OR(K68="YES",TRIM(L68)="YES"),1,0)</f>
        <v>0</v>
      </c>
      <c r="Y68" s="66">
        <f>IF(OR(AND(ISNUMBER(M68),AND(M68&gt;0,M68&lt;600)),AND(ISNUMBER(M68),AND(M68&gt;0,N68="YES"))),1,0)</f>
        <v>0</v>
      </c>
      <c r="Z68" s="66">
        <f>IF(AND(OR(K68="YES",TRIM(L68)="YES"),(X68=0)),"Trouble",0)</f>
        <v>0</v>
      </c>
      <c r="AA68" s="66">
        <f>IF(AND(OR(AND(ISNUMBER(M68),AND(M68&gt;0,M68&lt;600)),AND(ISNUMBER(M68),AND(M68&gt;0,N68="YES"))),(Y68=0)),"Trouble",0)</f>
        <v>0</v>
      </c>
      <c r="AB68" s="67" t="str">
        <f>IF(AND(X68=1,Y68=1),"SRSA","-")</f>
        <v>-</v>
      </c>
      <c r="AC68" s="65">
        <f>IF(S68="YES",1,0)</f>
        <v>0</v>
      </c>
      <c r="AD68" s="66">
        <f>IF(OR(AND(ISNUMBER(Q68),Q68&gt;=20),(AND(ISNUMBER(Q68)=FALSE,AND(ISNUMBER(O68),O68&gt;=20)))),1,0)</f>
        <v>0</v>
      </c>
      <c r="AE68" s="66">
        <f>IF(AND(AC68=1,AD68=1),"Initial",0)</f>
        <v>0</v>
      </c>
      <c r="AF68" s="67" t="str">
        <f>IF(AND(AND(AE68="Initial",AG68=0),AND(ISNUMBER(M68),M68&gt;0)),"RLIS","-")</f>
        <v>-</v>
      </c>
      <c r="AG68" s="65">
        <f>IF(AND(AB68="SRSA",AE68="Initial"),"SRSA",0)</f>
        <v>0</v>
      </c>
      <c r="AH68" s="84" t="s">
        <v>50</v>
      </c>
    </row>
    <row r="69" spans="1:34" ht="12.75" customHeight="1">
      <c r="A69" s="102" t="s">
        <v>467</v>
      </c>
      <c r="B69" s="103" t="s">
        <v>468</v>
      </c>
      <c r="C69" s="65" t="s">
        <v>469</v>
      </c>
      <c r="D69" s="66" t="s">
        <v>470</v>
      </c>
      <c r="E69" s="66" t="s">
        <v>100</v>
      </c>
      <c r="F69" s="103" t="s">
        <v>43</v>
      </c>
      <c r="G69" s="86" t="s">
        <v>101</v>
      </c>
      <c r="H69" s="78" t="s">
        <v>45</v>
      </c>
      <c r="I69" s="79" t="s">
        <v>471</v>
      </c>
      <c r="J69" s="109" t="s">
        <v>47</v>
      </c>
      <c r="K69" s="68" t="s">
        <v>48</v>
      </c>
      <c r="L69" s="92"/>
      <c r="M69" s="88">
        <v>309</v>
      </c>
      <c r="N69" s="80"/>
      <c r="O69" s="114" t="s">
        <v>49</v>
      </c>
      <c r="P69" s="68" t="s">
        <v>48</v>
      </c>
      <c r="Q69" s="81"/>
      <c r="R69" s="80"/>
      <c r="S69" s="96" t="s">
        <v>48</v>
      </c>
      <c r="T69" s="119">
        <v>7184.100545282764</v>
      </c>
      <c r="U69" s="83"/>
      <c r="V69" s="83"/>
      <c r="W69" s="100"/>
      <c r="X69" s="65">
        <f>IF(OR(K69="YES",TRIM(L69)="YES"),1,0)</f>
        <v>0</v>
      </c>
      <c r="Y69" s="66">
        <f>IF(OR(AND(ISNUMBER(M69),AND(M69&gt;0,M69&lt;600)),AND(ISNUMBER(M69),AND(M69&gt;0,N69="YES"))),1,0)</f>
        <v>1</v>
      </c>
      <c r="Z69" s="66">
        <f>IF(AND(OR(K69="YES",TRIM(L69)="YES"),(X69=0)),"Trouble",0)</f>
        <v>0</v>
      </c>
      <c r="AA69" s="66">
        <f>IF(AND(OR(AND(ISNUMBER(M69),AND(M69&gt;0,M69&lt;600)),AND(ISNUMBER(M69),AND(M69&gt;0,N69="YES"))),(Y69=0)),"Trouble",0)</f>
        <v>0</v>
      </c>
      <c r="AB69" s="67" t="str">
        <f>IF(AND(X69=1,Y69=1),"SRSA","-")</f>
        <v>-</v>
      </c>
      <c r="AC69" s="65">
        <f>IF(S69="YES",1,0)</f>
        <v>0</v>
      </c>
      <c r="AD69" s="66">
        <f>IF(OR(AND(ISNUMBER(Q69),Q69&gt;=20),(AND(ISNUMBER(Q69)=FALSE,AND(ISNUMBER(O69),O69&gt;=20)))),1,0)</f>
        <v>0</v>
      </c>
      <c r="AE69" s="66">
        <f>IF(AND(AC69=1,AD69=1),"Initial",0)</f>
        <v>0</v>
      </c>
      <c r="AF69" s="67" t="str">
        <f>IF(AND(AND(AE69="Initial",AG69=0),AND(ISNUMBER(M69),M69&gt;0)),"RLIS","-")</f>
        <v>-</v>
      </c>
      <c r="AG69" s="65">
        <f>IF(AND(AB69="SRSA",AE69="Initial"),"SRSA",0)</f>
        <v>0</v>
      </c>
      <c r="AH69" s="84" t="s">
        <v>50</v>
      </c>
    </row>
    <row r="70" spans="1:34" ht="12.75" customHeight="1">
      <c r="A70" s="102" t="s">
        <v>472</v>
      </c>
      <c r="B70" s="103" t="s">
        <v>473</v>
      </c>
      <c r="C70" s="65" t="s">
        <v>474</v>
      </c>
      <c r="D70" s="66" t="s">
        <v>475</v>
      </c>
      <c r="E70" s="66" t="s">
        <v>476</v>
      </c>
      <c r="F70" s="103" t="s">
        <v>43</v>
      </c>
      <c r="G70" s="86" t="s">
        <v>477</v>
      </c>
      <c r="H70" s="78" t="s">
        <v>45</v>
      </c>
      <c r="I70" s="79" t="s">
        <v>478</v>
      </c>
      <c r="J70" s="109" t="s">
        <v>117</v>
      </c>
      <c r="K70" s="68" t="s">
        <v>48</v>
      </c>
      <c r="L70" s="92" t="s">
        <v>934</v>
      </c>
      <c r="M70" s="88">
        <v>2852</v>
      </c>
      <c r="N70" s="80"/>
      <c r="O70" s="114">
        <v>18.9886480908153</v>
      </c>
      <c r="P70" s="68" t="s">
        <v>48</v>
      </c>
      <c r="Q70" s="81"/>
      <c r="R70" s="80"/>
      <c r="S70" s="96" t="s">
        <v>118</v>
      </c>
      <c r="T70" s="119">
        <v>120619.75015748617</v>
      </c>
      <c r="U70" s="83"/>
      <c r="V70" s="83"/>
      <c r="W70" s="100"/>
      <c r="X70" s="65">
        <f>IF(OR(K70="YES",TRIM(L70)="YES"),1,0)</f>
        <v>1</v>
      </c>
      <c r="Y70" s="66">
        <f>IF(OR(AND(ISNUMBER(M70),AND(M70&gt;0,M70&lt;600)),AND(ISNUMBER(M70),AND(M70&gt;0,N70="YES"))),1,0)</f>
        <v>0</v>
      </c>
      <c r="Z70" s="66">
        <f>IF(AND(OR(K70="YES",TRIM(L70)="YES"),(X70=0)),"Trouble",0)</f>
        <v>0</v>
      </c>
      <c r="AA70" s="66">
        <f>IF(AND(OR(AND(ISNUMBER(M70),AND(M70&gt;0,M70&lt;600)),AND(ISNUMBER(M70),AND(M70&gt;0,N70="YES"))),(Y70=0)),"Trouble",0)</f>
        <v>0</v>
      </c>
      <c r="AB70" s="67" t="str">
        <f>IF(AND(X70=1,Y70=1),"SRSA","-")</f>
        <v>-</v>
      </c>
      <c r="AC70" s="65">
        <f>IF(S70="YES",1,0)</f>
        <v>1</v>
      </c>
      <c r="AD70" s="66">
        <f>IF(OR(AND(ISNUMBER(Q70),Q70&gt;=20),(AND(ISNUMBER(Q70)=FALSE,AND(ISNUMBER(O70),O70&gt;=20)))),1,0)</f>
        <v>0</v>
      </c>
      <c r="AE70" s="66">
        <f>IF(AND(AC70=1,AD70=1),"Initial",0)</f>
        <v>0</v>
      </c>
      <c r="AF70" s="67" t="str">
        <f>IF(AND(AND(AE70="Initial",AG70=0),AND(ISNUMBER(M70),M70&gt;0)),"RLIS","-")</f>
        <v>-</v>
      </c>
      <c r="AG70" s="65">
        <f>IF(AND(AB70="SRSA",AE70="Initial"),"SRSA",0)</f>
        <v>0</v>
      </c>
      <c r="AH70" s="84" t="s">
        <v>50</v>
      </c>
    </row>
    <row r="71" spans="1:34" ht="12.75" customHeight="1">
      <c r="A71" s="102" t="s">
        <v>479</v>
      </c>
      <c r="B71" s="103" t="s">
        <v>480</v>
      </c>
      <c r="C71" s="65" t="s">
        <v>481</v>
      </c>
      <c r="D71" s="66" t="s">
        <v>482</v>
      </c>
      <c r="E71" s="66" t="s">
        <v>327</v>
      </c>
      <c r="F71" s="103" t="s">
        <v>43</v>
      </c>
      <c r="G71" s="86" t="s">
        <v>328</v>
      </c>
      <c r="H71" s="78" t="s">
        <v>45</v>
      </c>
      <c r="I71" s="79" t="s">
        <v>483</v>
      </c>
      <c r="J71" s="109" t="s">
        <v>308</v>
      </c>
      <c r="K71" s="68" t="s">
        <v>48</v>
      </c>
      <c r="L71" s="92" t="s">
        <v>934</v>
      </c>
      <c r="M71" s="88">
        <v>130</v>
      </c>
      <c r="N71" s="80"/>
      <c r="O71" s="114" t="s">
        <v>49</v>
      </c>
      <c r="P71" s="68" t="s">
        <v>48</v>
      </c>
      <c r="Q71" s="81"/>
      <c r="R71" s="80"/>
      <c r="S71" s="96" t="s">
        <v>118</v>
      </c>
      <c r="T71" s="119">
        <v>2051.471686372853</v>
      </c>
      <c r="U71" s="83"/>
      <c r="V71" s="83"/>
      <c r="W71" s="100"/>
      <c r="X71" s="65">
        <f>IF(OR(K71="YES",TRIM(L71)="YES"),1,0)</f>
        <v>1</v>
      </c>
      <c r="Y71" s="66">
        <f>IF(OR(AND(ISNUMBER(M71),AND(M71&gt;0,M71&lt;600)),AND(ISNUMBER(M71),AND(M71&gt;0,N71="YES"))),1,0)</f>
        <v>1</v>
      </c>
      <c r="Z71" s="66">
        <f>IF(AND(OR(K71="YES",TRIM(L71)="YES"),(X71=0)),"Trouble",0)</f>
        <v>0</v>
      </c>
      <c r="AA71" s="66">
        <f>IF(AND(OR(AND(ISNUMBER(M71),AND(M71&gt;0,M71&lt;600)),AND(ISNUMBER(M71),AND(M71&gt;0,N71="YES"))),(Y71=0)),"Trouble",0)</f>
        <v>0</v>
      </c>
      <c r="AB71" s="67" t="str">
        <f>IF(AND(X71=1,Y71=1),"SRSA","-")</f>
        <v>SRSA</v>
      </c>
      <c r="AC71" s="65">
        <f>IF(S71="YES",1,0)</f>
        <v>1</v>
      </c>
      <c r="AD71" s="66">
        <f>IF(OR(AND(ISNUMBER(Q71),Q71&gt;=20),(AND(ISNUMBER(Q71)=FALSE,AND(ISNUMBER(O71),O71&gt;=20)))),1,0)</f>
        <v>0</v>
      </c>
      <c r="AE71" s="66">
        <f>IF(AND(AC71=1,AD71=1),"Initial",0)</f>
        <v>0</v>
      </c>
      <c r="AF71" s="67" t="str">
        <f>IF(AND(AND(AE71="Initial",AG71=0),AND(ISNUMBER(M71),M71&gt;0)),"RLIS","-")</f>
        <v>-</v>
      </c>
      <c r="AG71" s="65">
        <f>IF(AND(AB71="SRSA",AE71="Initial"),"SRSA",0)</f>
        <v>0</v>
      </c>
      <c r="AH71" s="84" t="s">
        <v>50</v>
      </c>
    </row>
    <row r="72" spans="1:34" ht="12.75" customHeight="1">
      <c r="A72" s="102" t="s">
        <v>484</v>
      </c>
      <c r="B72" s="103" t="s">
        <v>485</v>
      </c>
      <c r="C72" s="65" t="s">
        <v>486</v>
      </c>
      <c r="D72" s="66" t="s">
        <v>487</v>
      </c>
      <c r="E72" s="66" t="s">
        <v>240</v>
      </c>
      <c r="F72" s="103" t="s">
        <v>43</v>
      </c>
      <c r="G72" s="86" t="s">
        <v>272</v>
      </c>
      <c r="H72" s="78" t="s">
        <v>45</v>
      </c>
      <c r="I72" s="79" t="s">
        <v>488</v>
      </c>
      <c r="J72" s="109" t="s">
        <v>47</v>
      </c>
      <c r="K72" s="68" t="s">
        <v>48</v>
      </c>
      <c r="L72" s="92"/>
      <c r="M72" s="88">
        <v>754</v>
      </c>
      <c r="N72" s="80"/>
      <c r="O72" s="114" t="s">
        <v>49</v>
      </c>
      <c r="P72" s="68" t="s">
        <v>48</v>
      </c>
      <c r="Q72" s="81"/>
      <c r="R72" s="80"/>
      <c r="S72" s="96" t="s">
        <v>48</v>
      </c>
      <c r="T72" s="119">
        <v>13114.649156856767</v>
      </c>
      <c r="U72" s="83"/>
      <c r="V72" s="83"/>
      <c r="W72" s="100"/>
      <c r="X72" s="65">
        <f>IF(OR(K72="YES",TRIM(L72)="YES"),1,0)</f>
        <v>0</v>
      </c>
      <c r="Y72" s="66">
        <f>IF(OR(AND(ISNUMBER(M72),AND(M72&gt;0,M72&lt;600)),AND(ISNUMBER(M72),AND(M72&gt;0,N72="YES"))),1,0)</f>
        <v>0</v>
      </c>
      <c r="Z72" s="66">
        <f>IF(AND(OR(K72="YES",TRIM(L72)="YES"),(X72=0)),"Trouble",0)</f>
        <v>0</v>
      </c>
      <c r="AA72" s="66">
        <f>IF(AND(OR(AND(ISNUMBER(M72),AND(M72&gt;0,M72&lt;600)),AND(ISNUMBER(M72),AND(M72&gt;0,N72="YES"))),(Y72=0)),"Trouble",0)</f>
        <v>0</v>
      </c>
      <c r="AB72" s="67" t="str">
        <f>IF(AND(X72=1,Y72=1),"SRSA","-")</f>
        <v>-</v>
      </c>
      <c r="AC72" s="65">
        <f>IF(S72="YES",1,0)</f>
        <v>0</v>
      </c>
      <c r="AD72" s="66">
        <f>IF(OR(AND(ISNUMBER(Q72),Q72&gt;=20),(AND(ISNUMBER(Q72)=FALSE,AND(ISNUMBER(O72),O72&gt;=20)))),1,0)</f>
        <v>0</v>
      </c>
      <c r="AE72" s="66">
        <f>IF(AND(AC72=1,AD72=1),"Initial",0)</f>
        <v>0</v>
      </c>
      <c r="AF72" s="67" t="str">
        <f>IF(AND(AND(AE72="Initial",AG72=0),AND(ISNUMBER(M72),M72&gt;0)),"RLIS","-")</f>
        <v>-</v>
      </c>
      <c r="AG72" s="65">
        <f>IF(AND(AB72="SRSA",AE72="Initial"),"SRSA",0)</f>
        <v>0</v>
      </c>
      <c r="AH72" s="84" t="s">
        <v>50</v>
      </c>
    </row>
    <row r="73" spans="1:34" ht="12.75" customHeight="1">
      <c r="A73" s="102" t="s">
        <v>489</v>
      </c>
      <c r="B73" s="103" t="s">
        <v>490</v>
      </c>
      <c r="C73" s="65" t="s">
        <v>491</v>
      </c>
      <c r="D73" s="66" t="s">
        <v>492</v>
      </c>
      <c r="E73" s="66" t="s">
        <v>493</v>
      </c>
      <c r="F73" s="103" t="s">
        <v>43</v>
      </c>
      <c r="G73" s="86" t="s">
        <v>494</v>
      </c>
      <c r="H73" s="78" t="s">
        <v>45</v>
      </c>
      <c r="I73" s="79" t="s">
        <v>495</v>
      </c>
      <c r="J73" s="109" t="s">
        <v>133</v>
      </c>
      <c r="K73" s="68" t="s">
        <v>48</v>
      </c>
      <c r="L73" s="92" t="s">
        <v>934</v>
      </c>
      <c r="M73" s="88">
        <v>2766</v>
      </c>
      <c r="N73" s="80"/>
      <c r="O73" s="114">
        <v>5.8274187523347</v>
      </c>
      <c r="P73" s="68" t="s">
        <v>48</v>
      </c>
      <c r="Q73" s="81"/>
      <c r="R73" s="80"/>
      <c r="S73" s="96" t="s">
        <v>48</v>
      </c>
      <c r="T73" s="119">
        <v>33158.83112875273</v>
      </c>
      <c r="U73" s="83"/>
      <c r="V73" s="83"/>
      <c r="W73" s="100"/>
      <c r="X73" s="65">
        <f>IF(OR(K73="YES",TRIM(L73)="YES"),1,0)</f>
        <v>1</v>
      </c>
      <c r="Y73" s="66">
        <f>IF(OR(AND(ISNUMBER(M73),AND(M73&gt;0,M73&lt;600)),AND(ISNUMBER(M73),AND(M73&gt;0,N73="YES"))),1,0)</f>
        <v>0</v>
      </c>
      <c r="Z73" s="66">
        <f>IF(AND(OR(K73="YES",TRIM(L73)="YES"),(X73=0)),"Trouble",0)</f>
        <v>0</v>
      </c>
      <c r="AA73" s="66">
        <f>IF(AND(OR(AND(ISNUMBER(M73),AND(M73&gt;0,M73&lt;600)),AND(ISNUMBER(M73),AND(M73&gt;0,N73="YES"))),(Y73=0)),"Trouble",0)</f>
        <v>0</v>
      </c>
      <c r="AB73" s="67" t="str">
        <f>IF(AND(X73=1,Y73=1),"SRSA","-")</f>
        <v>-</v>
      </c>
      <c r="AC73" s="65">
        <f>IF(S73="YES",1,0)</f>
        <v>0</v>
      </c>
      <c r="AD73" s="66">
        <f>IF(OR(AND(ISNUMBER(Q73),Q73&gt;=20),(AND(ISNUMBER(Q73)=FALSE,AND(ISNUMBER(O73),O73&gt;=20)))),1,0)</f>
        <v>0</v>
      </c>
      <c r="AE73" s="66">
        <f>IF(AND(AC73=1,AD73=1),"Initial",0)</f>
        <v>0</v>
      </c>
      <c r="AF73" s="67" t="str">
        <f>IF(AND(AND(AE73="Initial",AG73=0),AND(ISNUMBER(M73),M73&gt;0)),"RLIS","-")</f>
        <v>-</v>
      </c>
      <c r="AG73" s="65">
        <f>IF(AND(AB73="SRSA",AE73="Initial"),"SRSA",0)</f>
        <v>0</v>
      </c>
      <c r="AH73" s="84" t="s">
        <v>50</v>
      </c>
    </row>
    <row r="74" spans="1:34" ht="12.75" customHeight="1">
      <c r="A74" s="102" t="s">
        <v>496</v>
      </c>
      <c r="B74" s="103" t="s">
        <v>497</v>
      </c>
      <c r="C74" s="65" t="s">
        <v>498</v>
      </c>
      <c r="D74" s="66" t="s">
        <v>499</v>
      </c>
      <c r="E74" s="66" t="s">
        <v>346</v>
      </c>
      <c r="F74" s="103" t="s">
        <v>43</v>
      </c>
      <c r="G74" s="86" t="s">
        <v>347</v>
      </c>
      <c r="H74" s="78" t="s">
        <v>45</v>
      </c>
      <c r="I74" s="79" t="s">
        <v>500</v>
      </c>
      <c r="J74" s="109" t="s">
        <v>47</v>
      </c>
      <c r="K74" s="68" t="s">
        <v>48</v>
      </c>
      <c r="L74" s="92"/>
      <c r="M74" s="88">
        <v>480</v>
      </c>
      <c r="N74" s="80"/>
      <c r="O74" s="114" t="s">
        <v>49</v>
      </c>
      <c r="P74" s="68" t="s">
        <v>48</v>
      </c>
      <c r="Q74" s="81"/>
      <c r="R74" s="80"/>
      <c r="S74" s="96" t="s">
        <v>48</v>
      </c>
      <c r="T74" s="119">
        <v>6330.680254794347</v>
      </c>
      <c r="U74" s="83"/>
      <c r="V74" s="83"/>
      <c r="W74" s="100"/>
      <c r="X74" s="65">
        <f>IF(OR(K74="YES",TRIM(L74)="YES"),1,0)</f>
        <v>0</v>
      </c>
      <c r="Y74" s="66">
        <f>IF(OR(AND(ISNUMBER(M74),AND(M74&gt;0,M74&lt;600)),AND(ISNUMBER(M74),AND(M74&gt;0,N74="YES"))),1,0)</f>
        <v>1</v>
      </c>
      <c r="Z74" s="66">
        <f>IF(AND(OR(K74="YES",TRIM(L74)="YES"),(X74=0)),"Trouble",0)</f>
        <v>0</v>
      </c>
      <c r="AA74" s="66">
        <f>IF(AND(OR(AND(ISNUMBER(M74),AND(M74&gt;0,M74&lt;600)),AND(ISNUMBER(M74),AND(M74&gt;0,N74="YES"))),(Y74=0)),"Trouble",0)</f>
        <v>0</v>
      </c>
      <c r="AB74" s="67" t="str">
        <f>IF(AND(X74=1,Y74=1),"SRSA","-")</f>
        <v>-</v>
      </c>
      <c r="AC74" s="65">
        <f>IF(S74="YES",1,0)</f>
        <v>0</v>
      </c>
      <c r="AD74" s="66">
        <f>IF(OR(AND(ISNUMBER(Q74),Q74&gt;=20),(AND(ISNUMBER(Q74)=FALSE,AND(ISNUMBER(O74),O74&gt;=20)))),1,0)</f>
        <v>0</v>
      </c>
      <c r="AE74" s="66">
        <f>IF(AND(AC74=1,AD74=1),"Initial",0)</f>
        <v>0</v>
      </c>
      <c r="AF74" s="67" t="str">
        <f>IF(AND(AND(AE74="Initial",AG74=0),AND(ISNUMBER(M74),M74&gt;0)),"RLIS","-")</f>
        <v>-</v>
      </c>
      <c r="AG74" s="65">
        <f>IF(AND(AB74="SRSA",AE74="Initial"),"SRSA",0)</f>
        <v>0</v>
      </c>
      <c r="AH74" s="84" t="s">
        <v>50</v>
      </c>
    </row>
    <row r="75" spans="1:34" ht="12.75" customHeight="1">
      <c r="A75" s="102" t="s">
        <v>501</v>
      </c>
      <c r="B75" s="103" t="s">
        <v>502</v>
      </c>
      <c r="C75" s="65" t="s">
        <v>503</v>
      </c>
      <c r="D75" s="66" t="s">
        <v>504</v>
      </c>
      <c r="E75" s="66" t="s">
        <v>232</v>
      </c>
      <c r="F75" s="103" t="s">
        <v>43</v>
      </c>
      <c r="G75" s="86" t="s">
        <v>233</v>
      </c>
      <c r="H75" s="78" t="s">
        <v>45</v>
      </c>
      <c r="I75" s="79" t="s">
        <v>505</v>
      </c>
      <c r="J75" s="109" t="s">
        <v>47</v>
      </c>
      <c r="K75" s="68" t="s">
        <v>48</v>
      </c>
      <c r="L75" s="92"/>
      <c r="M75" s="88">
        <v>470</v>
      </c>
      <c r="N75" s="80"/>
      <c r="O75" s="114" t="s">
        <v>49</v>
      </c>
      <c r="P75" s="68" t="s">
        <v>48</v>
      </c>
      <c r="Q75" s="81"/>
      <c r="R75" s="80"/>
      <c r="S75" s="96" t="s">
        <v>48</v>
      </c>
      <c r="T75" s="119">
        <v>5556.65850659811</v>
      </c>
      <c r="U75" s="83"/>
      <c r="V75" s="83"/>
      <c r="W75" s="100"/>
      <c r="X75" s="65">
        <f>IF(OR(K75="YES",TRIM(L75)="YES"),1,0)</f>
        <v>0</v>
      </c>
      <c r="Y75" s="66">
        <f>IF(OR(AND(ISNUMBER(M75),AND(M75&gt;0,M75&lt;600)),AND(ISNUMBER(M75),AND(M75&gt;0,N75="YES"))),1,0)</f>
        <v>1</v>
      </c>
      <c r="Z75" s="66">
        <f>IF(AND(OR(K75="YES",TRIM(L75)="YES"),(X75=0)),"Trouble",0)</f>
        <v>0</v>
      </c>
      <c r="AA75" s="66">
        <f>IF(AND(OR(AND(ISNUMBER(M75),AND(M75&gt;0,M75&lt;600)),AND(ISNUMBER(M75),AND(M75&gt;0,N75="YES"))),(Y75=0)),"Trouble",0)</f>
        <v>0</v>
      </c>
      <c r="AB75" s="67" t="str">
        <f>IF(AND(X75=1,Y75=1),"SRSA","-")</f>
        <v>-</v>
      </c>
      <c r="AC75" s="65">
        <f>IF(S75="YES",1,0)</f>
        <v>0</v>
      </c>
      <c r="AD75" s="66">
        <f>IF(OR(AND(ISNUMBER(Q75),Q75&gt;=20),(AND(ISNUMBER(Q75)=FALSE,AND(ISNUMBER(O75),O75&gt;=20)))),1,0)</f>
        <v>0</v>
      </c>
      <c r="AE75" s="66">
        <f>IF(AND(AC75=1,AD75=1),"Initial",0)</f>
        <v>0</v>
      </c>
      <c r="AF75" s="67" t="str">
        <f>IF(AND(AND(AE75="Initial",AG75=0),AND(ISNUMBER(M75),M75&gt;0)),"RLIS","-")</f>
        <v>-</v>
      </c>
      <c r="AG75" s="65">
        <f>IF(AND(AB75="SRSA",AE75="Initial"),"SRSA",0)</f>
        <v>0</v>
      </c>
      <c r="AH75" s="84" t="s">
        <v>73</v>
      </c>
    </row>
    <row r="76" spans="1:34" ht="12.75" customHeight="1">
      <c r="A76" s="102" t="s">
        <v>506</v>
      </c>
      <c r="B76" s="103" t="s">
        <v>507</v>
      </c>
      <c r="C76" s="65" t="s">
        <v>508</v>
      </c>
      <c r="D76" s="66" t="s">
        <v>509</v>
      </c>
      <c r="E76" s="66" t="s">
        <v>510</v>
      </c>
      <c r="F76" s="103" t="s">
        <v>43</v>
      </c>
      <c r="G76" s="86" t="s">
        <v>511</v>
      </c>
      <c r="H76" s="78" t="s">
        <v>45</v>
      </c>
      <c r="I76" s="79" t="s">
        <v>512</v>
      </c>
      <c r="J76" s="109" t="s">
        <v>47</v>
      </c>
      <c r="K76" s="68" t="s">
        <v>48</v>
      </c>
      <c r="L76" s="92"/>
      <c r="M76" s="88">
        <v>771</v>
      </c>
      <c r="N76" s="80"/>
      <c r="O76" s="114" t="s">
        <v>49</v>
      </c>
      <c r="P76" s="68" t="s">
        <v>48</v>
      </c>
      <c r="Q76" s="81"/>
      <c r="R76" s="80"/>
      <c r="S76" s="96" t="s">
        <v>48</v>
      </c>
      <c r="T76" s="119">
        <v>5584.205800067064</v>
      </c>
      <c r="U76" s="83"/>
      <c r="V76" s="83"/>
      <c r="W76" s="100"/>
      <c r="X76" s="65">
        <f>IF(OR(K76="YES",TRIM(L76)="YES"),1,0)</f>
        <v>0</v>
      </c>
      <c r="Y76" s="66">
        <f>IF(OR(AND(ISNUMBER(M76),AND(M76&gt;0,M76&lt;600)),AND(ISNUMBER(M76),AND(M76&gt;0,N76="YES"))),1,0)</f>
        <v>0</v>
      </c>
      <c r="Z76" s="66">
        <f>IF(AND(OR(K76="YES",TRIM(L76)="YES"),(X76=0)),"Trouble",0)</f>
        <v>0</v>
      </c>
      <c r="AA76" s="66">
        <f>IF(AND(OR(AND(ISNUMBER(M76),AND(M76&gt;0,M76&lt;600)),AND(ISNUMBER(M76),AND(M76&gt;0,N76="YES"))),(Y76=0)),"Trouble",0)</f>
        <v>0</v>
      </c>
      <c r="AB76" s="67" t="str">
        <f>IF(AND(X76=1,Y76=1),"SRSA","-")</f>
        <v>-</v>
      </c>
      <c r="AC76" s="65">
        <f>IF(S76="YES",1,0)</f>
        <v>0</v>
      </c>
      <c r="AD76" s="66">
        <f>IF(OR(AND(ISNUMBER(Q76),Q76&gt;=20),(AND(ISNUMBER(Q76)=FALSE,AND(ISNUMBER(O76),O76&gt;=20)))),1,0)</f>
        <v>0</v>
      </c>
      <c r="AE76" s="66">
        <f>IF(AND(AC76=1,AD76=1),"Initial",0)</f>
        <v>0</v>
      </c>
      <c r="AF76" s="67" t="str">
        <f>IF(AND(AND(AE76="Initial",AG76=0),AND(ISNUMBER(M76),M76&gt;0)),"RLIS","-")</f>
        <v>-</v>
      </c>
      <c r="AG76" s="65">
        <f>IF(AND(AB76="SRSA",AE76="Initial"),"SRSA",0)</f>
        <v>0</v>
      </c>
      <c r="AH76" s="84" t="s">
        <v>50</v>
      </c>
    </row>
    <row r="77" spans="1:34" ht="12.75" customHeight="1">
      <c r="A77" s="102" t="s">
        <v>513</v>
      </c>
      <c r="B77" s="103" t="s">
        <v>514</v>
      </c>
      <c r="C77" s="65" t="s">
        <v>515</v>
      </c>
      <c r="D77" s="66" t="s">
        <v>516</v>
      </c>
      <c r="E77" s="66" t="s">
        <v>70</v>
      </c>
      <c r="F77" s="103" t="s">
        <v>43</v>
      </c>
      <c r="G77" s="86" t="s">
        <v>517</v>
      </c>
      <c r="H77" s="78" t="s">
        <v>45</v>
      </c>
      <c r="I77" s="79" t="s">
        <v>518</v>
      </c>
      <c r="J77" s="109" t="s">
        <v>47</v>
      </c>
      <c r="K77" s="68" t="s">
        <v>48</v>
      </c>
      <c r="L77" s="92"/>
      <c r="M77" s="88">
        <v>6415</v>
      </c>
      <c r="N77" s="80"/>
      <c r="O77" s="114">
        <v>15.8186562296151</v>
      </c>
      <c r="P77" s="68" t="s">
        <v>48</v>
      </c>
      <c r="Q77" s="81"/>
      <c r="R77" s="80"/>
      <c r="S77" s="96" t="s">
        <v>48</v>
      </c>
      <c r="T77" s="119">
        <v>170274.4858831461</v>
      </c>
      <c r="U77" s="83"/>
      <c r="V77" s="83"/>
      <c r="W77" s="100"/>
      <c r="X77" s="65">
        <f>IF(OR(K77="YES",TRIM(L77)="YES"),1,0)</f>
        <v>0</v>
      </c>
      <c r="Y77" s="66">
        <f>IF(OR(AND(ISNUMBER(M77),AND(M77&gt;0,M77&lt;600)),AND(ISNUMBER(M77),AND(M77&gt;0,N77="YES"))),1,0)</f>
        <v>0</v>
      </c>
      <c r="Z77" s="66">
        <f>IF(AND(OR(K77="YES",TRIM(L77)="YES"),(X77=0)),"Trouble",0)</f>
        <v>0</v>
      </c>
      <c r="AA77" s="66">
        <f>IF(AND(OR(AND(ISNUMBER(M77),AND(M77&gt;0,M77&lt;600)),AND(ISNUMBER(M77),AND(M77&gt;0,N77="YES"))),(Y77=0)),"Trouble",0)</f>
        <v>0</v>
      </c>
      <c r="AB77" s="67" t="str">
        <f>IF(AND(X77=1,Y77=1),"SRSA","-")</f>
        <v>-</v>
      </c>
      <c r="AC77" s="65">
        <f>IF(S77="YES",1,0)</f>
        <v>0</v>
      </c>
      <c r="AD77" s="66">
        <f>IF(OR(AND(ISNUMBER(Q77),Q77&gt;=20),(AND(ISNUMBER(Q77)=FALSE,AND(ISNUMBER(O77),O77&gt;=20)))),1,0)</f>
        <v>0</v>
      </c>
      <c r="AE77" s="66">
        <f>IF(AND(AC77=1,AD77=1),"Initial",0)</f>
        <v>0</v>
      </c>
      <c r="AF77" s="67" t="str">
        <f>IF(AND(AND(AE77="Initial",AG77=0),AND(ISNUMBER(M77),M77&gt;0)),"RLIS","-")</f>
        <v>-</v>
      </c>
      <c r="AG77" s="65">
        <f>IF(AND(AB77="SRSA",AE77="Initial"),"SRSA",0)</f>
        <v>0</v>
      </c>
      <c r="AH77" s="84" t="s">
        <v>50</v>
      </c>
    </row>
    <row r="78" spans="1:34" ht="12.75" customHeight="1">
      <c r="A78" s="102" t="s">
        <v>525</v>
      </c>
      <c r="B78" s="103" t="s">
        <v>526</v>
      </c>
      <c r="C78" s="65" t="s">
        <v>527</v>
      </c>
      <c r="D78" s="66" t="s">
        <v>528</v>
      </c>
      <c r="E78" s="66" t="s">
        <v>346</v>
      </c>
      <c r="F78" s="103" t="s">
        <v>43</v>
      </c>
      <c r="G78" s="86" t="s">
        <v>388</v>
      </c>
      <c r="H78" s="78" t="s">
        <v>45</v>
      </c>
      <c r="I78" s="79" t="s">
        <v>529</v>
      </c>
      <c r="J78" s="109" t="s">
        <v>47</v>
      </c>
      <c r="K78" s="68" t="s">
        <v>48</v>
      </c>
      <c r="L78" s="92"/>
      <c r="M78" s="88">
        <v>501</v>
      </c>
      <c r="N78" s="80"/>
      <c r="O78" s="114" t="s">
        <v>49</v>
      </c>
      <c r="P78" s="68" t="s">
        <v>48</v>
      </c>
      <c r="Q78" s="81"/>
      <c r="R78" s="80"/>
      <c r="S78" s="96" t="s">
        <v>48</v>
      </c>
      <c r="T78" s="119">
        <v>0</v>
      </c>
      <c r="U78" s="83"/>
      <c r="V78" s="83"/>
      <c r="W78" s="100"/>
      <c r="X78" s="65">
        <f>IF(OR(K78="YES",TRIM(L78)="YES"),1,0)</f>
        <v>0</v>
      </c>
      <c r="Y78" s="66">
        <f>IF(OR(AND(ISNUMBER(M78),AND(M78&gt;0,M78&lt;600)),AND(ISNUMBER(M78),AND(M78&gt;0,N78="YES"))),1,0)</f>
        <v>1</v>
      </c>
      <c r="Z78" s="66">
        <f>IF(AND(OR(K78="YES",TRIM(L78)="YES"),(X78=0)),"Trouble",0)</f>
        <v>0</v>
      </c>
      <c r="AA78" s="66">
        <f>IF(AND(OR(AND(ISNUMBER(M78),AND(M78&gt;0,M78&lt;600)),AND(ISNUMBER(M78),AND(M78&gt;0,N78="YES"))),(Y78=0)),"Trouble",0)</f>
        <v>0</v>
      </c>
      <c r="AB78" s="67" t="str">
        <f>IF(AND(X78=1,Y78=1),"SRSA","-")</f>
        <v>-</v>
      </c>
      <c r="AC78" s="65">
        <f>IF(S78="YES",1,0)</f>
        <v>0</v>
      </c>
      <c r="AD78" s="66">
        <f>IF(OR(AND(ISNUMBER(Q78),Q78&gt;=20),(AND(ISNUMBER(Q78)=FALSE,AND(ISNUMBER(O78),O78&gt;=20)))),1,0)</f>
        <v>0</v>
      </c>
      <c r="AE78" s="66">
        <f>IF(AND(AC78=1,AD78=1),"Initial",0)</f>
        <v>0</v>
      </c>
      <c r="AF78" s="67" t="str">
        <f>IF(AND(AND(AE78="Initial",AG78=0),AND(ISNUMBER(M78),M78&gt;0)),"RLIS","-")</f>
        <v>-</v>
      </c>
      <c r="AG78" s="65">
        <f>IF(AND(AB78="SRSA",AE78="Initial"),"SRSA",0)</f>
        <v>0</v>
      </c>
      <c r="AH78" s="84" t="s">
        <v>50</v>
      </c>
    </row>
    <row r="79" spans="1:34" ht="12.75" customHeight="1">
      <c r="A79" s="102" t="s">
        <v>530</v>
      </c>
      <c r="B79" s="103" t="s">
        <v>531</v>
      </c>
      <c r="C79" s="65" t="s">
        <v>532</v>
      </c>
      <c r="D79" s="66" t="s">
        <v>533</v>
      </c>
      <c r="E79" s="66" t="s">
        <v>78</v>
      </c>
      <c r="F79" s="103" t="s">
        <v>43</v>
      </c>
      <c r="G79" s="86" t="s">
        <v>79</v>
      </c>
      <c r="H79" s="78" t="s">
        <v>45</v>
      </c>
      <c r="I79" s="79" t="s">
        <v>534</v>
      </c>
      <c r="J79" s="109" t="s">
        <v>133</v>
      </c>
      <c r="K79" s="68" t="s">
        <v>48</v>
      </c>
      <c r="L79" s="92"/>
      <c r="M79" s="88">
        <v>31393</v>
      </c>
      <c r="N79" s="80"/>
      <c r="O79" s="114">
        <v>9.07517309594461</v>
      </c>
      <c r="P79" s="68" t="s">
        <v>48</v>
      </c>
      <c r="Q79" s="81"/>
      <c r="R79" s="80"/>
      <c r="S79" s="96" t="s">
        <v>48</v>
      </c>
      <c r="T79" s="119">
        <v>537051.993901627</v>
      </c>
      <c r="U79" s="83"/>
      <c r="V79" s="83"/>
      <c r="W79" s="100"/>
      <c r="X79" s="65">
        <f>IF(OR(K79="YES",TRIM(L79)="YES"),1,0)</f>
        <v>0</v>
      </c>
      <c r="Y79" s="66">
        <f>IF(OR(AND(ISNUMBER(M79),AND(M79&gt;0,M79&lt;600)),AND(ISNUMBER(M79),AND(M79&gt;0,N79="YES"))),1,0)</f>
        <v>0</v>
      </c>
      <c r="Z79" s="66">
        <f>IF(AND(OR(K79="YES",TRIM(L79)="YES"),(X79=0)),"Trouble",0)</f>
        <v>0</v>
      </c>
      <c r="AA79" s="66">
        <f>IF(AND(OR(AND(ISNUMBER(M79),AND(M79&gt;0,M79&lt;600)),AND(ISNUMBER(M79),AND(M79&gt;0,N79="YES"))),(Y79=0)),"Trouble",0)</f>
        <v>0</v>
      </c>
      <c r="AB79" s="67" t="str">
        <f>IF(AND(X79=1,Y79=1),"SRSA","-")</f>
        <v>-</v>
      </c>
      <c r="AC79" s="65">
        <f>IF(S79="YES",1,0)</f>
        <v>0</v>
      </c>
      <c r="AD79" s="66">
        <f>IF(OR(AND(ISNUMBER(Q79),Q79&gt;=20),(AND(ISNUMBER(Q79)=FALSE,AND(ISNUMBER(O79),O79&gt;=20)))),1,0)</f>
        <v>0</v>
      </c>
      <c r="AE79" s="66">
        <f>IF(AND(AC79=1,AD79=1),"Initial",0)</f>
        <v>0</v>
      </c>
      <c r="AF79" s="67" t="str">
        <f>IF(AND(AND(AE79="Initial",AG79=0),AND(ISNUMBER(M79),M79&gt;0)),"RLIS","-")</f>
        <v>-</v>
      </c>
      <c r="AG79" s="65">
        <f>IF(AND(AB79="SRSA",AE79="Initial"),"SRSA",0)</f>
        <v>0</v>
      </c>
      <c r="AH79" s="84" t="s">
        <v>50</v>
      </c>
    </row>
    <row r="80" spans="1:34" ht="12.75" customHeight="1">
      <c r="A80" s="102" t="s">
        <v>535</v>
      </c>
      <c r="B80" s="103" t="s">
        <v>536</v>
      </c>
      <c r="C80" s="65" t="s">
        <v>537</v>
      </c>
      <c r="D80" s="66" t="s">
        <v>538</v>
      </c>
      <c r="E80" s="66" t="s">
        <v>539</v>
      </c>
      <c r="F80" s="103" t="s">
        <v>43</v>
      </c>
      <c r="G80" s="86" t="s">
        <v>540</v>
      </c>
      <c r="H80" s="78" t="s">
        <v>45</v>
      </c>
      <c r="I80" s="79" t="s">
        <v>541</v>
      </c>
      <c r="J80" s="109" t="s">
        <v>47</v>
      </c>
      <c r="K80" s="68" t="s">
        <v>48</v>
      </c>
      <c r="L80" s="92"/>
      <c r="M80" s="88">
        <v>657</v>
      </c>
      <c r="N80" s="80"/>
      <c r="O80" s="114" t="s">
        <v>49</v>
      </c>
      <c r="P80" s="68" t="s">
        <v>48</v>
      </c>
      <c r="Q80" s="81"/>
      <c r="R80" s="80"/>
      <c r="S80" s="96" t="s">
        <v>48</v>
      </c>
      <c r="T80" s="119">
        <v>5862.6168255611665</v>
      </c>
      <c r="U80" s="83"/>
      <c r="V80" s="83"/>
      <c r="W80" s="100"/>
      <c r="X80" s="65">
        <f>IF(OR(K80="YES",TRIM(L80)="YES"),1,0)</f>
        <v>0</v>
      </c>
      <c r="Y80" s="66">
        <f>IF(OR(AND(ISNUMBER(M80),AND(M80&gt;0,M80&lt;600)),AND(ISNUMBER(M80),AND(M80&gt;0,N80="YES"))),1,0)</f>
        <v>0</v>
      </c>
      <c r="Z80" s="66">
        <f>IF(AND(OR(K80="YES",TRIM(L80)="YES"),(X80=0)),"Trouble",0)</f>
        <v>0</v>
      </c>
      <c r="AA80" s="66">
        <f>IF(AND(OR(AND(ISNUMBER(M80),AND(M80&gt;0,M80&lt;600)),AND(ISNUMBER(M80),AND(M80&gt;0,N80="YES"))),(Y80=0)),"Trouble",0)</f>
        <v>0</v>
      </c>
      <c r="AB80" s="67" t="str">
        <f>IF(AND(X80=1,Y80=1),"SRSA","-")</f>
        <v>-</v>
      </c>
      <c r="AC80" s="65">
        <f>IF(S80="YES",1,0)</f>
        <v>0</v>
      </c>
      <c r="AD80" s="66">
        <f>IF(OR(AND(ISNUMBER(Q80),Q80&gt;=20),(AND(ISNUMBER(Q80)=FALSE,AND(ISNUMBER(O80),O80&gt;=20)))),1,0)</f>
        <v>0</v>
      </c>
      <c r="AE80" s="66">
        <f>IF(AND(AC80=1,AD80=1),"Initial",0)</f>
        <v>0</v>
      </c>
      <c r="AF80" s="67" t="str">
        <f>IF(AND(AND(AE80="Initial",AG80=0),AND(ISNUMBER(M80),M80&gt;0)),"RLIS","-")</f>
        <v>-</v>
      </c>
      <c r="AG80" s="65">
        <f>IF(AND(AB80="SRSA",AE80="Initial"),"SRSA",0)</f>
        <v>0</v>
      </c>
      <c r="AH80" s="84" t="s">
        <v>50</v>
      </c>
    </row>
    <row r="81" spans="1:34" ht="12.75" customHeight="1">
      <c r="A81" s="102" t="s">
        <v>542</v>
      </c>
      <c r="B81" s="103" t="s">
        <v>543</v>
      </c>
      <c r="C81" s="65" t="s">
        <v>544</v>
      </c>
      <c r="D81" s="66" t="s">
        <v>545</v>
      </c>
      <c r="E81" s="66" t="s">
        <v>546</v>
      </c>
      <c r="F81" s="103" t="s">
        <v>43</v>
      </c>
      <c r="G81" s="86" t="s">
        <v>547</v>
      </c>
      <c r="H81" s="78" t="s">
        <v>45</v>
      </c>
      <c r="I81" s="79" t="s">
        <v>548</v>
      </c>
      <c r="J81" s="109" t="s">
        <v>57</v>
      </c>
      <c r="K81" s="68" t="s">
        <v>48</v>
      </c>
      <c r="L81" s="92"/>
      <c r="M81" s="88">
        <v>575</v>
      </c>
      <c r="N81" s="80"/>
      <c r="O81" s="114" t="s">
        <v>49</v>
      </c>
      <c r="P81" s="68" t="s">
        <v>48</v>
      </c>
      <c r="Q81" s="81"/>
      <c r="R81" s="80"/>
      <c r="S81" s="96" t="s">
        <v>48</v>
      </c>
      <c r="T81" s="119">
        <v>9611.851045763959</v>
      </c>
      <c r="U81" s="83"/>
      <c r="V81" s="83"/>
      <c r="W81" s="100"/>
      <c r="X81" s="65">
        <f>IF(OR(K81="YES",TRIM(L81)="YES"),1,0)</f>
        <v>0</v>
      </c>
      <c r="Y81" s="66">
        <f>IF(OR(AND(ISNUMBER(M81),AND(M81&gt;0,M81&lt;600)),AND(ISNUMBER(M81),AND(M81&gt;0,N81="YES"))),1,0)</f>
        <v>1</v>
      </c>
      <c r="Z81" s="66">
        <f>IF(AND(OR(K81="YES",TRIM(L81)="YES"),(X81=0)),"Trouble",0)</f>
        <v>0</v>
      </c>
      <c r="AA81" s="66">
        <f>IF(AND(OR(AND(ISNUMBER(M81),AND(M81&gt;0,M81&lt;600)),AND(ISNUMBER(M81),AND(M81&gt;0,N81="YES"))),(Y81=0)),"Trouble",0)</f>
        <v>0</v>
      </c>
      <c r="AB81" s="67" t="str">
        <f>IF(AND(X81=1,Y81=1),"SRSA","-")</f>
        <v>-</v>
      </c>
      <c r="AC81" s="65">
        <f>IF(S81="YES",1,0)</f>
        <v>0</v>
      </c>
      <c r="AD81" s="66">
        <f>IF(OR(AND(ISNUMBER(Q81),Q81&gt;=20),(AND(ISNUMBER(Q81)=FALSE,AND(ISNUMBER(O81),O81&gt;=20)))),1,0)</f>
        <v>0</v>
      </c>
      <c r="AE81" s="66">
        <f>IF(AND(AC81=1,AD81=1),"Initial",0)</f>
        <v>0</v>
      </c>
      <c r="AF81" s="67" t="str">
        <f>IF(AND(AND(AE81="Initial",AG81=0),AND(ISNUMBER(M81),M81&gt;0)),"RLIS","-")</f>
        <v>-</v>
      </c>
      <c r="AG81" s="65">
        <f>IF(AND(AB81="SRSA",AE81="Initial"),"SRSA",0)</f>
        <v>0</v>
      </c>
      <c r="AH81" s="84" t="s">
        <v>50</v>
      </c>
    </row>
    <row r="82" spans="1:34" ht="12.75" customHeight="1">
      <c r="A82" s="102" t="s">
        <v>549</v>
      </c>
      <c r="B82" s="103" t="s">
        <v>550</v>
      </c>
      <c r="C82" s="65" t="s">
        <v>551</v>
      </c>
      <c r="D82" s="66" t="s">
        <v>552</v>
      </c>
      <c r="E82" s="66" t="s">
        <v>539</v>
      </c>
      <c r="F82" s="103" t="s">
        <v>43</v>
      </c>
      <c r="G82" s="86" t="s">
        <v>540</v>
      </c>
      <c r="H82" s="78" t="s">
        <v>45</v>
      </c>
      <c r="I82" s="79" t="s">
        <v>553</v>
      </c>
      <c r="J82" s="109" t="s">
        <v>47</v>
      </c>
      <c r="K82" s="68" t="s">
        <v>48</v>
      </c>
      <c r="L82" s="92"/>
      <c r="M82" s="88">
        <v>1032</v>
      </c>
      <c r="N82" s="80"/>
      <c r="O82" s="114" t="s">
        <v>49</v>
      </c>
      <c r="P82" s="68" t="s">
        <v>48</v>
      </c>
      <c r="Q82" s="81"/>
      <c r="R82" s="80"/>
      <c r="S82" s="96" t="s">
        <v>48</v>
      </c>
      <c r="T82" s="119">
        <v>18063.299759167883</v>
      </c>
      <c r="U82" s="83"/>
      <c r="V82" s="83"/>
      <c r="W82" s="100"/>
      <c r="X82" s="65">
        <f>IF(OR(K82="YES",TRIM(L82)="YES"),1,0)</f>
        <v>0</v>
      </c>
      <c r="Y82" s="66">
        <f>IF(OR(AND(ISNUMBER(M82),AND(M82&gt;0,M82&lt;600)),AND(ISNUMBER(M82),AND(M82&gt;0,N82="YES"))),1,0)</f>
        <v>0</v>
      </c>
      <c r="Z82" s="66">
        <f>IF(AND(OR(K82="YES",TRIM(L82)="YES"),(X82=0)),"Trouble",0)</f>
        <v>0</v>
      </c>
      <c r="AA82" s="66">
        <f>IF(AND(OR(AND(ISNUMBER(M82),AND(M82&gt;0,M82&lt;600)),AND(ISNUMBER(M82),AND(M82&gt;0,N82="YES"))),(Y82=0)),"Trouble",0)</f>
        <v>0</v>
      </c>
      <c r="AB82" s="67" t="str">
        <f>IF(AND(X82=1,Y82=1),"SRSA","-")</f>
        <v>-</v>
      </c>
      <c r="AC82" s="65">
        <f>IF(S82="YES",1,0)</f>
        <v>0</v>
      </c>
      <c r="AD82" s="66">
        <f>IF(OR(AND(ISNUMBER(Q82),Q82&gt;=20),(AND(ISNUMBER(Q82)=FALSE,AND(ISNUMBER(O82),O82&gt;=20)))),1,0)</f>
        <v>0</v>
      </c>
      <c r="AE82" s="66">
        <f>IF(AND(AC82=1,AD82=1),"Initial",0)</f>
        <v>0</v>
      </c>
      <c r="AF82" s="67" t="str">
        <f>IF(AND(AND(AE82="Initial",AG82=0),AND(ISNUMBER(M82),M82&gt;0)),"RLIS","-")</f>
        <v>-</v>
      </c>
      <c r="AG82" s="65">
        <f>IF(AND(AB82="SRSA",AE82="Initial"),"SRSA",0)</f>
        <v>0</v>
      </c>
      <c r="AH82" s="84" t="s">
        <v>50</v>
      </c>
    </row>
    <row r="83" spans="1:34" ht="12.75" customHeight="1">
      <c r="A83" s="102" t="s">
        <v>554</v>
      </c>
      <c r="B83" s="103" t="s">
        <v>555</v>
      </c>
      <c r="C83" s="65" t="s">
        <v>556</v>
      </c>
      <c r="D83" s="66" t="s">
        <v>557</v>
      </c>
      <c r="E83" s="66" t="s">
        <v>558</v>
      </c>
      <c r="F83" s="103" t="s">
        <v>43</v>
      </c>
      <c r="G83" s="86" t="s">
        <v>559</v>
      </c>
      <c r="H83" s="78" t="s">
        <v>45</v>
      </c>
      <c r="I83" s="79" t="s">
        <v>560</v>
      </c>
      <c r="J83" s="109" t="s">
        <v>117</v>
      </c>
      <c r="K83" s="68" t="s">
        <v>48</v>
      </c>
      <c r="L83" s="92" t="s">
        <v>934</v>
      </c>
      <c r="M83" s="88">
        <v>2385</v>
      </c>
      <c r="N83" s="80"/>
      <c r="O83" s="114">
        <v>16.5593705293276</v>
      </c>
      <c r="P83" s="68" t="s">
        <v>48</v>
      </c>
      <c r="Q83" s="81"/>
      <c r="R83" s="80"/>
      <c r="S83" s="96" t="s">
        <v>118</v>
      </c>
      <c r="T83" s="119">
        <v>88107.39702976996</v>
      </c>
      <c r="U83" s="83"/>
      <c r="V83" s="83"/>
      <c r="W83" s="100"/>
      <c r="X83" s="65">
        <f>IF(OR(K83="YES",TRIM(L83)="YES"),1,0)</f>
        <v>1</v>
      </c>
      <c r="Y83" s="66">
        <f>IF(OR(AND(ISNUMBER(M83),AND(M83&gt;0,M83&lt;600)),AND(ISNUMBER(M83),AND(M83&gt;0,N83="YES"))),1,0)</f>
        <v>0</v>
      </c>
      <c r="Z83" s="66">
        <f>IF(AND(OR(K83="YES",TRIM(L83)="YES"),(X83=0)),"Trouble",0)</f>
        <v>0</v>
      </c>
      <c r="AA83" s="66">
        <f>IF(AND(OR(AND(ISNUMBER(M83),AND(M83&gt;0,M83&lt;600)),AND(ISNUMBER(M83),AND(M83&gt;0,N83="YES"))),(Y83=0)),"Trouble",0)</f>
        <v>0</v>
      </c>
      <c r="AB83" s="67" t="str">
        <f>IF(AND(X83=1,Y83=1),"SRSA","-")</f>
        <v>-</v>
      </c>
      <c r="AC83" s="65">
        <f>IF(S83="YES",1,0)</f>
        <v>1</v>
      </c>
      <c r="AD83" s="66">
        <f>IF(OR(AND(ISNUMBER(Q83),Q83&gt;=20),(AND(ISNUMBER(Q83)=FALSE,AND(ISNUMBER(O83),O83&gt;=20)))),1,0)</f>
        <v>0</v>
      </c>
      <c r="AE83" s="66">
        <f>IF(AND(AC83=1,AD83=1),"Initial",0)</f>
        <v>0</v>
      </c>
      <c r="AF83" s="67" t="str">
        <f>IF(AND(AND(AE83="Initial",AG83=0),AND(ISNUMBER(M83),M83&gt;0)),"RLIS","-")</f>
        <v>-</v>
      </c>
      <c r="AG83" s="65">
        <f>IF(AND(AB83="SRSA",AE83="Initial"),"SRSA",0)</f>
        <v>0</v>
      </c>
      <c r="AH83" s="84" t="s">
        <v>50</v>
      </c>
    </row>
    <row r="84" spans="1:34" ht="12.75" customHeight="1">
      <c r="A84" s="102" t="s">
        <v>561</v>
      </c>
      <c r="B84" s="103" t="s">
        <v>562</v>
      </c>
      <c r="C84" s="65" t="s">
        <v>563</v>
      </c>
      <c r="D84" s="66" t="s">
        <v>564</v>
      </c>
      <c r="E84" s="66" t="s">
        <v>565</v>
      </c>
      <c r="F84" s="103" t="s">
        <v>43</v>
      </c>
      <c r="G84" s="86" t="s">
        <v>566</v>
      </c>
      <c r="H84" s="78" t="s">
        <v>45</v>
      </c>
      <c r="I84" s="79" t="s">
        <v>567</v>
      </c>
      <c r="J84" s="109" t="s">
        <v>47</v>
      </c>
      <c r="K84" s="68" t="s">
        <v>48</v>
      </c>
      <c r="L84" s="92"/>
      <c r="M84" s="88">
        <v>530</v>
      </c>
      <c r="N84" s="80"/>
      <c r="O84" s="114" t="s">
        <v>49</v>
      </c>
      <c r="P84" s="68" t="s">
        <v>48</v>
      </c>
      <c r="Q84" s="81"/>
      <c r="R84" s="80"/>
      <c r="S84" s="96" t="s">
        <v>48</v>
      </c>
      <c r="T84" s="119">
        <v>5444.543357329201</v>
      </c>
      <c r="U84" s="83"/>
      <c r="V84" s="83"/>
      <c r="W84" s="100"/>
      <c r="X84" s="65">
        <f>IF(OR(K84="YES",TRIM(L84)="YES"),1,0)</f>
        <v>0</v>
      </c>
      <c r="Y84" s="66">
        <f>IF(OR(AND(ISNUMBER(M84),AND(M84&gt;0,M84&lt;600)),AND(ISNUMBER(M84),AND(M84&gt;0,N84="YES"))),1,0)</f>
        <v>1</v>
      </c>
      <c r="Z84" s="66">
        <f>IF(AND(OR(K84="YES",TRIM(L84)="YES"),(X84=0)),"Trouble",0)</f>
        <v>0</v>
      </c>
      <c r="AA84" s="66">
        <f>IF(AND(OR(AND(ISNUMBER(M84),AND(M84&gt;0,M84&lt;600)),AND(ISNUMBER(M84),AND(M84&gt;0,N84="YES"))),(Y84=0)),"Trouble",0)</f>
        <v>0</v>
      </c>
      <c r="AB84" s="67" t="str">
        <f>IF(AND(X84=1,Y84=1),"SRSA","-")</f>
        <v>-</v>
      </c>
      <c r="AC84" s="65">
        <f>IF(S84="YES",1,0)</f>
        <v>0</v>
      </c>
      <c r="AD84" s="66">
        <f>IF(OR(AND(ISNUMBER(Q84),Q84&gt;=20),(AND(ISNUMBER(Q84)=FALSE,AND(ISNUMBER(O84),O84&gt;=20)))),1,0)</f>
        <v>0</v>
      </c>
      <c r="AE84" s="66">
        <f>IF(AND(AC84=1,AD84=1),"Initial",0)</f>
        <v>0</v>
      </c>
      <c r="AF84" s="67" t="str">
        <f>IF(AND(AND(AE84="Initial",AG84=0),AND(ISNUMBER(M84),M84&gt;0)),"RLIS","-")</f>
        <v>-</v>
      </c>
      <c r="AG84" s="65">
        <f>IF(AND(AB84="SRSA",AE84="Initial"),"SRSA",0)</f>
        <v>0</v>
      </c>
      <c r="AH84" s="84" t="s">
        <v>50</v>
      </c>
    </row>
    <row r="85" spans="1:34" ht="12.75" customHeight="1">
      <c r="A85" s="102" t="s">
        <v>568</v>
      </c>
      <c r="B85" s="103" t="s">
        <v>569</v>
      </c>
      <c r="C85" s="65" t="s">
        <v>570</v>
      </c>
      <c r="D85" s="66" t="s">
        <v>571</v>
      </c>
      <c r="E85" s="66" t="s">
        <v>572</v>
      </c>
      <c r="F85" s="103" t="s">
        <v>43</v>
      </c>
      <c r="G85" s="86" t="s">
        <v>573</v>
      </c>
      <c r="H85" s="78" t="s">
        <v>45</v>
      </c>
      <c r="I85" s="79" t="s">
        <v>574</v>
      </c>
      <c r="J85" s="109" t="s">
        <v>193</v>
      </c>
      <c r="K85" s="68" t="s">
        <v>118</v>
      </c>
      <c r="L85" s="92" t="s">
        <v>934</v>
      </c>
      <c r="M85" s="88">
        <v>1004</v>
      </c>
      <c r="N85" s="80"/>
      <c r="O85" s="114">
        <v>15.4471544715447</v>
      </c>
      <c r="P85" s="68" t="s">
        <v>48</v>
      </c>
      <c r="Q85" s="81"/>
      <c r="R85" s="80"/>
      <c r="S85" s="96" t="s">
        <v>118</v>
      </c>
      <c r="T85" s="119">
        <v>25753.66987442939</v>
      </c>
      <c r="U85" s="83"/>
      <c r="V85" s="83"/>
      <c r="W85" s="100"/>
      <c r="X85" s="65">
        <f>IF(OR(K85="YES",TRIM(L85)="YES"),1,0)</f>
        <v>1</v>
      </c>
      <c r="Y85" s="66">
        <f>IF(OR(AND(ISNUMBER(M85),AND(M85&gt;0,M85&lt;600)),AND(ISNUMBER(M85),AND(M85&gt;0,N85="YES"))),1,0)</f>
        <v>0</v>
      </c>
      <c r="Z85" s="66">
        <f>IF(AND(OR(K85="YES",TRIM(L85)="YES"),(X85=0)),"Trouble",0)</f>
        <v>0</v>
      </c>
      <c r="AA85" s="66">
        <f>IF(AND(OR(AND(ISNUMBER(M85),AND(M85&gt;0,M85&lt;600)),AND(ISNUMBER(M85),AND(M85&gt;0,N85="YES"))),(Y85=0)),"Trouble",0)</f>
        <v>0</v>
      </c>
      <c r="AB85" s="67" t="str">
        <f>IF(AND(X85=1,Y85=1),"SRSA","-")</f>
        <v>-</v>
      </c>
      <c r="AC85" s="65">
        <f>IF(S85="YES",1,0)</f>
        <v>1</v>
      </c>
      <c r="AD85" s="66">
        <f>IF(OR(AND(ISNUMBER(Q85),Q85&gt;=20),(AND(ISNUMBER(Q85)=FALSE,AND(ISNUMBER(O85),O85&gt;=20)))),1,0)</f>
        <v>0</v>
      </c>
      <c r="AE85" s="66">
        <f>IF(AND(AC85=1,AD85=1),"Initial",0)</f>
        <v>0</v>
      </c>
      <c r="AF85" s="67" t="str">
        <f>IF(AND(AND(AE85="Initial",AG85=0),AND(ISNUMBER(M85),M85&gt;0)),"RLIS","-")</f>
        <v>-</v>
      </c>
      <c r="AG85" s="65">
        <f>IF(AND(AB85="SRSA",AE85="Initial"),"SRSA",0)</f>
        <v>0</v>
      </c>
      <c r="AH85" s="84" t="s">
        <v>50</v>
      </c>
    </row>
    <row r="86" spans="1:34" ht="12.75" customHeight="1">
      <c r="A86" s="102" t="s">
        <v>577</v>
      </c>
      <c r="B86" s="103" t="s">
        <v>578</v>
      </c>
      <c r="C86" s="65" t="s">
        <v>579</v>
      </c>
      <c r="D86" s="66" t="s">
        <v>580</v>
      </c>
      <c r="E86" s="66" t="s">
        <v>62</v>
      </c>
      <c r="F86" s="103" t="s">
        <v>43</v>
      </c>
      <c r="G86" s="86" t="s">
        <v>63</v>
      </c>
      <c r="H86" s="78" t="s">
        <v>45</v>
      </c>
      <c r="I86" s="79" t="s">
        <v>581</v>
      </c>
      <c r="J86" s="109" t="s">
        <v>47</v>
      </c>
      <c r="K86" s="68" t="s">
        <v>48</v>
      </c>
      <c r="L86" s="92"/>
      <c r="M86" s="88">
        <v>520</v>
      </c>
      <c r="N86" s="80"/>
      <c r="O86" s="114" t="s">
        <v>49</v>
      </c>
      <c r="P86" s="68" t="s">
        <v>48</v>
      </c>
      <c r="Q86" s="81"/>
      <c r="R86" s="80"/>
      <c r="S86" s="96" t="s">
        <v>48</v>
      </c>
      <c r="T86" s="119">
        <v>6623.428991654824</v>
      </c>
      <c r="U86" s="83"/>
      <c r="V86" s="83"/>
      <c r="W86" s="100"/>
      <c r="X86" s="65">
        <f>IF(OR(K86="YES",TRIM(L86)="YES"),1,0)</f>
        <v>0</v>
      </c>
      <c r="Y86" s="66">
        <f>IF(OR(AND(ISNUMBER(M86),AND(M86&gt;0,M86&lt;600)),AND(ISNUMBER(M86),AND(M86&gt;0,N86="YES"))),1,0)</f>
        <v>1</v>
      </c>
      <c r="Z86" s="66">
        <f>IF(AND(OR(K86="YES",TRIM(L86)="YES"),(X86=0)),"Trouble",0)</f>
        <v>0</v>
      </c>
      <c r="AA86" s="66">
        <f>IF(AND(OR(AND(ISNUMBER(M86),AND(M86&gt;0,M86&lt;600)),AND(ISNUMBER(M86),AND(M86&gt;0,N86="YES"))),(Y86=0)),"Trouble",0)</f>
        <v>0</v>
      </c>
      <c r="AB86" s="67" t="str">
        <f>IF(AND(X86=1,Y86=1),"SRSA","-")</f>
        <v>-</v>
      </c>
      <c r="AC86" s="65">
        <f>IF(S86="YES",1,0)</f>
        <v>0</v>
      </c>
      <c r="AD86" s="66">
        <f>IF(OR(AND(ISNUMBER(Q86),Q86&gt;=20),(AND(ISNUMBER(Q86)=FALSE,AND(ISNUMBER(O86),O86&gt;=20)))),1,0)</f>
        <v>0</v>
      </c>
      <c r="AE86" s="66">
        <f>IF(AND(AC86=1,AD86=1),"Initial",0)</f>
        <v>0</v>
      </c>
      <c r="AF86" s="67" t="str">
        <f>IF(AND(AND(AE86="Initial",AG86=0),AND(ISNUMBER(M86),M86&gt;0)),"RLIS","-")</f>
        <v>-</v>
      </c>
      <c r="AG86" s="65">
        <f>IF(AND(AB86="SRSA",AE86="Initial"),"SRSA",0)</f>
        <v>0</v>
      </c>
      <c r="AH86" s="84" t="s">
        <v>50</v>
      </c>
    </row>
    <row r="87" spans="1:34" ht="12.75" customHeight="1">
      <c r="A87" s="102" t="s">
        <v>582</v>
      </c>
      <c r="B87" s="103" t="s">
        <v>583</v>
      </c>
      <c r="C87" s="65" t="s">
        <v>584</v>
      </c>
      <c r="D87" s="66" t="s">
        <v>585</v>
      </c>
      <c r="E87" s="66" t="s">
        <v>198</v>
      </c>
      <c r="F87" s="103" t="s">
        <v>43</v>
      </c>
      <c r="G87" s="86" t="s">
        <v>199</v>
      </c>
      <c r="H87" s="78" t="s">
        <v>45</v>
      </c>
      <c r="I87" s="79" t="s">
        <v>586</v>
      </c>
      <c r="J87" s="109" t="s">
        <v>587</v>
      </c>
      <c r="K87" s="68" t="s">
        <v>48</v>
      </c>
      <c r="L87" s="92"/>
      <c r="M87" s="88">
        <v>12350</v>
      </c>
      <c r="N87" s="80"/>
      <c r="O87" s="114">
        <v>28.3924186134374</v>
      </c>
      <c r="P87" s="68" t="s">
        <v>118</v>
      </c>
      <c r="Q87" s="81"/>
      <c r="R87" s="80"/>
      <c r="S87" s="96" t="s">
        <v>48</v>
      </c>
      <c r="T87" s="119">
        <v>623746.4675025224</v>
      </c>
      <c r="U87" s="83"/>
      <c r="V87" s="83"/>
      <c r="W87" s="100"/>
      <c r="X87" s="65">
        <f>IF(OR(K87="YES",TRIM(L87)="YES"),1,0)</f>
        <v>0</v>
      </c>
      <c r="Y87" s="66">
        <f>IF(OR(AND(ISNUMBER(M87),AND(M87&gt;0,M87&lt;600)),AND(ISNUMBER(M87),AND(M87&gt;0,N87="YES"))),1,0)</f>
        <v>0</v>
      </c>
      <c r="Z87" s="66">
        <f>IF(AND(OR(K87="YES",TRIM(L87)="YES"),(X87=0)),"Trouble",0)</f>
        <v>0</v>
      </c>
      <c r="AA87" s="66">
        <f>IF(AND(OR(AND(ISNUMBER(M87),AND(M87&gt;0,M87&lt;600)),AND(ISNUMBER(M87),AND(M87&gt;0,N87="YES"))),(Y87=0)),"Trouble",0)</f>
        <v>0</v>
      </c>
      <c r="AB87" s="67" t="str">
        <f>IF(AND(X87=1,Y87=1),"SRSA","-")</f>
        <v>-</v>
      </c>
      <c r="AC87" s="65">
        <f>IF(S87="YES",1,0)</f>
        <v>0</v>
      </c>
      <c r="AD87" s="66">
        <f>IF(OR(AND(ISNUMBER(Q87),Q87&gt;=20),(AND(ISNUMBER(Q87)=FALSE,AND(ISNUMBER(O87),O87&gt;=20)))),1,0)</f>
        <v>1</v>
      </c>
      <c r="AE87" s="66">
        <f>IF(AND(AC87=1,AD87=1),"Initial",0)</f>
        <v>0</v>
      </c>
      <c r="AF87" s="67" t="str">
        <f>IF(AND(AND(AE87="Initial",AG87=0),AND(ISNUMBER(M87),M87&gt;0)),"RLIS","-")</f>
        <v>-</v>
      </c>
      <c r="AG87" s="65">
        <f>IF(AND(AB87="SRSA",AE87="Initial"),"SRSA",0)</f>
        <v>0</v>
      </c>
      <c r="AH87" s="84" t="s">
        <v>50</v>
      </c>
    </row>
    <row r="88" spans="1:34" ht="12.75" customHeight="1">
      <c r="A88" s="102" t="s">
        <v>588</v>
      </c>
      <c r="B88" s="103" t="s">
        <v>589</v>
      </c>
      <c r="C88" s="65" t="s">
        <v>590</v>
      </c>
      <c r="D88" s="66" t="s">
        <v>591</v>
      </c>
      <c r="E88" s="66" t="s">
        <v>198</v>
      </c>
      <c r="F88" s="103" t="s">
        <v>43</v>
      </c>
      <c r="G88" s="86" t="s">
        <v>336</v>
      </c>
      <c r="H88" s="78" t="s">
        <v>45</v>
      </c>
      <c r="I88" s="79" t="s">
        <v>592</v>
      </c>
      <c r="J88" s="109" t="s">
        <v>57</v>
      </c>
      <c r="K88" s="68" t="s">
        <v>48</v>
      </c>
      <c r="L88" s="92"/>
      <c r="M88" s="88">
        <v>1082</v>
      </c>
      <c r="N88" s="80"/>
      <c r="O88" s="114" t="s">
        <v>49</v>
      </c>
      <c r="P88" s="68" t="s">
        <v>48</v>
      </c>
      <c r="Q88" s="81"/>
      <c r="R88" s="80"/>
      <c r="S88" s="96" t="s">
        <v>48</v>
      </c>
      <c r="T88" s="119">
        <v>32555.652276485256</v>
      </c>
      <c r="U88" s="83"/>
      <c r="V88" s="83"/>
      <c r="W88" s="100"/>
      <c r="X88" s="65">
        <f>IF(OR(K88="YES",TRIM(L88)="YES"),1,0)</f>
        <v>0</v>
      </c>
      <c r="Y88" s="66">
        <f>IF(OR(AND(ISNUMBER(M88),AND(M88&gt;0,M88&lt;600)),AND(ISNUMBER(M88),AND(M88&gt;0,N88="YES"))),1,0)</f>
        <v>0</v>
      </c>
      <c r="Z88" s="66">
        <f>IF(AND(OR(K88="YES",TRIM(L88)="YES"),(X88=0)),"Trouble",0)</f>
        <v>0</v>
      </c>
      <c r="AA88" s="66">
        <f>IF(AND(OR(AND(ISNUMBER(M88),AND(M88&gt;0,M88&lt;600)),AND(ISNUMBER(M88),AND(M88&gt;0,N88="YES"))),(Y88=0)),"Trouble",0)</f>
        <v>0</v>
      </c>
      <c r="AB88" s="67" t="str">
        <f>IF(AND(X88=1,Y88=1),"SRSA","-")</f>
        <v>-</v>
      </c>
      <c r="AC88" s="65">
        <f>IF(S88="YES",1,0)</f>
        <v>0</v>
      </c>
      <c r="AD88" s="66">
        <f>IF(OR(AND(ISNUMBER(Q88),Q88&gt;=20),(AND(ISNUMBER(Q88)=FALSE,AND(ISNUMBER(O88),O88&gt;=20)))),1,0)</f>
        <v>0</v>
      </c>
      <c r="AE88" s="66">
        <f>IF(AND(AC88=1,AD88=1),"Initial",0)</f>
        <v>0</v>
      </c>
      <c r="AF88" s="67" t="str">
        <f>IF(AND(AND(AE88="Initial",AG88=0),AND(ISNUMBER(M88),M88&gt;0)),"RLIS","-")</f>
        <v>-</v>
      </c>
      <c r="AG88" s="65">
        <f>IF(AND(AB88="SRSA",AE88="Initial"),"SRSA",0)</f>
        <v>0</v>
      </c>
      <c r="AH88" s="84" t="s">
        <v>50</v>
      </c>
    </row>
    <row r="89" spans="1:34" ht="12.75" customHeight="1">
      <c r="A89" s="102" t="s">
        <v>593</v>
      </c>
      <c r="B89" s="103" t="s">
        <v>594</v>
      </c>
      <c r="C89" s="65" t="s">
        <v>595</v>
      </c>
      <c r="D89" s="66" t="s">
        <v>596</v>
      </c>
      <c r="E89" s="66" t="s">
        <v>42</v>
      </c>
      <c r="F89" s="103" t="s">
        <v>43</v>
      </c>
      <c r="G89" s="86" t="s">
        <v>597</v>
      </c>
      <c r="H89" s="78" t="s">
        <v>45</v>
      </c>
      <c r="I89" s="79" t="s">
        <v>598</v>
      </c>
      <c r="J89" s="109" t="s">
        <v>57</v>
      </c>
      <c r="K89" s="68" t="s">
        <v>48</v>
      </c>
      <c r="L89" s="92"/>
      <c r="M89" s="88">
        <v>372</v>
      </c>
      <c r="N89" s="80"/>
      <c r="O89" s="114" t="s">
        <v>49</v>
      </c>
      <c r="P89" s="68" t="s">
        <v>48</v>
      </c>
      <c r="Q89" s="81"/>
      <c r="R89" s="80"/>
      <c r="S89" s="96" t="s">
        <v>48</v>
      </c>
      <c r="T89" s="119">
        <v>7170.631518542162</v>
      </c>
      <c r="U89" s="83"/>
      <c r="V89" s="83"/>
      <c r="W89" s="100"/>
      <c r="X89" s="65">
        <f>IF(OR(K89="YES",TRIM(L89)="YES"),1,0)</f>
        <v>0</v>
      </c>
      <c r="Y89" s="66">
        <f>IF(OR(AND(ISNUMBER(M89),AND(M89&gt;0,M89&lt;600)),AND(ISNUMBER(M89),AND(M89&gt;0,N89="YES"))),1,0)</f>
        <v>1</v>
      </c>
      <c r="Z89" s="66">
        <f>IF(AND(OR(K89="YES",TRIM(L89)="YES"),(X89=0)),"Trouble",0)</f>
        <v>0</v>
      </c>
      <c r="AA89" s="66">
        <f>IF(AND(OR(AND(ISNUMBER(M89),AND(M89&gt;0,M89&lt;600)),AND(ISNUMBER(M89),AND(M89&gt;0,N89="YES"))),(Y89=0)),"Trouble",0)</f>
        <v>0</v>
      </c>
      <c r="AB89" s="67" t="str">
        <f>IF(AND(X89=1,Y89=1),"SRSA","-")</f>
        <v>-</v>
      </c>
      <c r="AC89" s="65">
        <f>IF(S89="YES",1,0)</f>
        <v>0</v>
      </c>
      <c r="AD89" s="66">
        <f>IF(OR(AND(ISNUMBER(Q89),Q89&gt;=20),(AND(ISNUMBER(Q89)=FALSE,AND(ISNUMBER(O89),O89&gt;=20)))),1,0)</f>
        <v>0</v>
      </c>
      <c r="AE89" s="66">
        <f>IF(AND(AC89=1,AD89=1),"Initial",0)</f>
        <v>0</v>
      </c>
      <c r="AF89" s="67" t="str">
        <f>IF(AND(AND(AE89="Initial",AG89=0),AND(ISNUMBER(M89),M89&gt;0)),"RLIS","-")</f>
        <v>-</v>
      </c>
      <c r="AG89" s="65">
        <f>IF(AND(AB89="SRSA",AE89="Initial"),"SRSA",0)</f>
        <v>0</v>
      </c>
      <c r="AH89" s="84" t="s">
        <v>50</v>
      </c>
    </row>
    <row r="90" spans="1:34" ht="12.75" customHeight="1">
      <c r="A90" s="102" t="s">
        <v>599</v>
      </c>
      <c r="B90" s="103" t="s">
        <v>600</v>
      </c>
      <c r="C90" s="65" t="s">
        <v>601</v>
      </c>
      <c r="D90" s="66" t="s">
        <v>602</v>
      </c>
      <c r="E90" s="66" t="s">
        <v>42</v>
      </c>
      <c r="F90" s="103" t="s">
        <v>43</v>
      </c>
      <c r="G90" s="86" t="s">
        <v>603</v>
      </c>
      <c r="H90" s="78" t="s">
        <v>45</v>
      </c>
      <c r="I90" s="79" t="s">
        <v>604</v>
      </c>
      <c r="J90" s="109" t="s">
        <v>57</v>
      </c>
      <c r="K90" s="68" t="s">
        <v>48</v>
      </c>
      <c r="L90" s="92"/>
      <c r="M90" s="88">
        <v>360</v>
      </c>
      <c r="N90" s="80"/>
      <c r="O90" s="114" t="s">
        <v>49</v>
      </c>
      <c r="P90" s="68" t="s">
        <v>48</v>
      </c>
      <c r="Q90" s="81"/>
      <c r="R90" s="80"/>
      <c r="S90" s="96" t="s">
        <v>48</v>
      </c>
      <c r="T90" s="119">
        <v>10427.385415767872</v>
      </c>
      <c r="U90" s="83"/>
      <c r="V90" s="83"/>
      <c r="W90" s="100"/>
      <c r="X90" s="65">
        <f>IF(OR(K90="YES",TRIM(L90)="YES"),1,0)</f>
        <v>0</v>
      </c>
      <c r="Y90" s="66">
        <f>IF(OR(AND(ISNUMBER(M90),AND(M90&gt;0,M90&lt;600)),AND(ISNUMBER(M90),AND(M90&gt;0,N90="YES"))),1,0)</f>
        <v>1</v>
      </c>
      <c r="Z90" s="66">
        <f>IF(AND(OR(K90="YES",TRIM(L90)="YES"),(X90=0)),"Trouble",0)</f>
        <v>0</v>
      </c>
      <c r="AA90" s="66">
        <f>IF(AND(OR(AND(ISNUMBER(M90),AND(M90&gt;0,M90&lt;600)),AND(ISNUMBER(M90),AND(M90&gt;0,N90="YES"))),(Y90=0)),"Trouble",0)</f>
        <v>0</v>
      </c>
      <c r="AB90" s="67" t="str">
        <f>IF(AND(X90=1,Y90=1),"SRSA","-")</f>
        <v>-</v>
      </c>
      <c r="AC90" s="65">
        <f>IF(S90="YES",1,0)</f>
        <v>0</v>
      </c>
      <c r="AD90" s="66">
        <f>IF(OR(AND(ISNUMBER(Q90),Q90&gt;=20),(AND(ISNUMBER(Q90)=FALSE,AND(ISNUMBER(O90),O90&gt;=20)))),1,0)</f>
        <v>0</v>
      </c>
      <c r="AE90" s="66">
        <f>IF(AND(AC90=1,AD90=1),"Initial",0)</f>
        <v>0</v>
      </c>
      <c r="AF90" s="67" t="str">
        <f>IF(AND(AND(AE90="Initial",AG90=0),AND(ISNUMBER(M90),M90&gt;0)),"RLIS","-")</f>
        <v>-</v>
      </c>
      <c r="AG90" s="65">
        <f>IF(AND(AB90="SRSA",AE90="Initial"),"SRSA",0)</f>
        <v>0</v>
      </c>
      <c r="AH90" s="84" t="s">
        <v>50</v>
      </c>
    </row>
    <row r="91" spans="1:34" ht="12.75" customHeight="1">
      <c r="A91" s="102" t="s">
        <v>605</v>
      </c>
      <c r="B91" s="103" t="s">
        <v>606</v>
      </c>
      <c r="C91" s="65" t="s">
        <v>607</v>
      </c>
      <c r="D91" s="66" t="s">
        <v>608</v>
      </c>
      <c r="E91" s="66" t="s">
        <v>232</v>
      </c>
      <c r="F91" s="103" t="s">
        <v>43</v>
      </c>
      <c r="G91" s="86" t="s">
        <v>233</v>
      </c>
      <c r="H91" s="78" t="s">
        <v>45</v>
      </c>
      <c r="I91" s="79" t="s">
        <v>609</v>
      </c>
      <c r="J91" s="109" t="s">
        <v>47</v>
      </c>
      <c r="K91" s="68" t="s">
        <v>48</v>
      </c>
      <c r="L91" s="92"/>
      <c r="M91" s="88">
        <v>637</v>
      </c>
      <c r="N91" s="80"/>
      <c r="O91" s="114" t="s">
        <v>49</v>
      </c>
      <c r="P91" s="68" t="s">
        <v>48</v>
      </c>
      <c r="Q91" s="81"/>
      <c r="R91" s="80"/>
      <c r="S91" s="96" t="s">
        <v>48</v>
      </c>
      <c r="T91" s="119">
        <v>9766.525127427025</v>
      </c>
      <c r="U91" s="83"/>
      <c r="V91" s="83"/>
      <c r="W91" s="100"/>
      <c r="X91" s="65">
        <f>IF(OR(K91="YES",TRIM(L91)="YES"),1,0)</f>
        <v>0</v>
      </c>
      <c r="Y91" s="66">
        <f>IF(OR(AND(ISNUMBER(M91),AND(M91&gt;0,M91&lt;600)),AND(ISNUMBER(M91),AND(M91&gt;0,N91="YES"))),1,0)</f>
        <v>0</v>
      </c>
      <c r="Z91" s="66">
        <f>IF(AND(OR(K91="YES",TRIM(L91)="YES"),(X91=0)),"Trouble",0)</f>
        <v>0</v>
      </c>
      <c r="AA91" s="66">
        <f>IF(AND(OR(AND(ISNUMBER(M91),AND(M91&gt;0,M91&lt;600)),AND(ISNUMBER(M91),AND(M91&gt;0,N91="YES"))),(Y91=0)),"Trouble",0)</f>
        <v>0</v>
      </c>
      <c r="AB91" s="67" t="str">
        <f>IF(AND(X91=1,Y91=1),"SRSA","-")</f>
        <v>-</v>
      </c>
      <c r="AC91" s="65">
        <f>IF(S91="YES",1,0)</f>
        <v>0</v>
      </c>
      <c r="AD91" s="66">
        <f>IF(OR(AND(ISNUMBER(Q91),Q91&gt;=20),(AND(ISNUMBER(Q91)=FALSE,AND(ISNUMBER(O91),O91&gt;=20)))),1,0)</f>
        <v>0</v>
      </c>
      <c r="AE91" s="66">
        <f>IF(AND(AC91=1,AD91=1),"Initial",0)</f>
        <v>0</v>
      </c>
      <c r="AF91" s="67" t="str">
        <f>IF(AND(AND(AE91="Initial",AG91=0),AND(ISNUMBER(M91),M91&gt;0)),"RLIS","-")</f>
        <v>-</v>
      </c>
      <c r="AG91" s="65">
        <f>IF(AND(AB91="SRSA",AE91="Initial"),"SRSA",0)</f>
        <v>0</v>
      </c>
      <c r="AH91" s="84" t="s">
        <v>50</v>
      </c>
    </row>
    <row r="92" spans="1:34" ht="12.75" customHeight="1">
      <c r="A92" s="102" t="s">
        <v>610</v>
      </c>
      <c r="B92" s="103" t="s">
        <v>611</v>
      </c>
      <c r="C92" s="65" t="s">
        <v>612</v>
      </c>
      <c r="D92" s="66" t="s">
        <v>613</v>
      </c>
      <c r="E92" s="66" t="s">
        <v>614</v>
      </c>
      <c r="F92" s="103" t="s">
        <v>43</v>
      </c>
      <c r="G92" s="86" t="s">
        <v>615</v>
      </c>
      <c r="H92" s="78" t="s">
        <v>45</v>
      </c>
      <c r="I92" s="79" t="s">
        <v>616</v>
      </c>
      <c r="J92" s="109" t="s">
        <v>308</v>
      </c>
      <c r="K92" s="68" t="s">
        <v>48</v>
      </c>
      <c r="L92" s="92" t="s">
        <v>934</v>
      </c>
      <c r="M92" s="88">
        <v>4739</v>
      </c>
      <c r="N92" s="80"/>
      <c r="O92" s="114">
        <v>7.19225449515906</v>
      </c>
      <c r="P92" s="68" t="s">
        <v>48</v>
      </c>
      <c r="Q92" s="81"/>
      <c r="R92" s="80"/>
      <c r="S92" s="96" t="s">
        <v>118</v>
      </c>
      <c r="T92" s="119">
        <v>49197.90071349934</v>
      </c>
      <c r="U92" s="83"/>
      <c r="V92" s="83"/>
      <c r="W92" s="100"/>
      <c r="X92" s="65">
        <f>IF(OR(K92="YES",TRIM(L92)="YES"),1,0)</f>
        <v>1</v>
      </c>
      <c r="Y92" s="66">
        <f>IF(OR(AND(ISNUMBER(M92),AND(M92&gt;0,M92&lt;600)),AND(ISNUMBER(M92),AND(M92&gt;0,N92="YES"))),1,0)</f>
        <v>0</v>
      </c>
      <c r="Z92" s="66">
        <f>IF(AND(OR(K92="YES",TRIM(L92)="YES"),(X92=0)),"Trouble",0)</f>
        <v>0</v>
      </c>
      <c r="AA92" s="66">
        <f>IF(AND(OR(AND(ISNUMBER(M92),AND(M92&gt;0,M92&lt;600)),AND(ISNUMBER(M92),AND(M92&gt;0,N92="YES"))),(Y92=0)),"Trouble",0)</f>
        <v>0</v>
      </c>
      <c r="AB92" s="67" t="str">
        <f>IF(AND(X92=1,Y92=1),"SRSA","-")</f>
        <v>-</v>
      </c>
      <c r="AC92" s="65">
        <f>IF(S92="YES",1,0)</f>
        <v>1</v>
      </c>
      <c r="AD92" s="66">
        <f>IF(OR(AND(ISNUMBER(Q92),Q92&gt;=20),(AND(ISNUMBER(Q92)=FALSE,AND(ISNUMBER(O92),O92&gt;=20)))),1,0)</f>
        <v>0</v>
      </c>
      <c r="AE92" s="66">
        <f>IF(AND(AC92=1,AD92=1),"Initial",0)</f>
        <v>0</v>
      </c>
      <c r="AF92" s="67" t="str">
        <f>IF(AND(AND(AE92="Initial",AG92=0),AND(ISNUMBER(M92),M92&gt;0)),"RLIS","-")</f>
        <v>-</v>
      </c>
      <c r="AG92" s="65">
        <f>IF(AND(AB92="SRSA",AE92="Initial"),"SRSA",0)</f>
        <v>0</v>
      </c>
      <c r="AH92" s="84" t="s">
        <v>50</v>
      </c>
    </row>
    <row r="93" spans="1:34" ht="12.75" customHeight="1">
      <c r="A93" s="102" t="s">
        <v>617</v>
      </c>
      <c r="B93" s="103" t="s">
        <v>618</v>
      </c>
      <c r="C93" s="65" t="s">
        <v>619</v>
      </c>
      <c r="D93" s="66" t="s">
        <v>620</v>
      </c>
      <c r="E93" s="66" t="s">
        <v>621</v>
      </c>
      <c r="F93" s="103" t="s">
        <v>43</v>
      </c>
      <c r="G93" s="86" t="s">
        <v>164</v>
      </c>
      <c r="H93" s="78" t="s">
        <v>45</v>
      </c>
      <c r="I93" s="79" t="s">
        <v>622</v>
      </c>
      <c r="J93" s="109" t="s">
        <v>308</v>
      </c>
      <c r="K93" s="68" t="s">
        <v>48</v>
      </c>
      <c r="L93" s="92" t="s">
        <v>934</v>
      </c>
      <c r="M93" s="88">
        <v>507</v>
      </c>
      <c r="N93" s="80"/>
      <c r="O93" s="114" t="s">
        <v>49</v>
      </c>
      <c r="P93" s="68" t="s">
        <v>48</v>
      </c>
      <c r="Q93" s="81"/>
      <c r="R93" s="80"/>
      <c r="S93" s="96" t="s">
        <v>118</v>
      </c>
      <c r="T93" s="119">
        <v>15899.103683538377</v>
      </c>
      <c r="U93" s="83"/>
      <c r="V93" s="83"/>
      <c r="W93" s="100"/>
      <c r="X93" s="65">
        <f>IF(OR(K93="YES",TRIM(L93)="YES"),1,0)</f>
        <v>1</v>
      </c>
      <c r="Y93" s="66">
        <f>IF(OR(AND(ISNUMBER(M93),AND(M93&gt;0,M93&lt;600)),AND(ISNUMBER(M93),AND(M93&gt;0,N93="YES"))),1,0)</f>
        <v>1</v>
      </c>
      <c r="Z93" s="66">
        <f>IF(AND(OR(K93="YES",TRIM(L93)="YES"),(X93=0)),"Trouble",0)</f>
        <v>0</v>
      </c>
      <c r="AA93" s="66">
        <f>IF(AND(OR(AND(ISNUMBER(M93),AND(M93&gt;0,M93&lt;600)),AND(ISNUMBER(M93),AND(M93&gt;0,N93="YES"))),(Y93=0)),"Trouble",0)</f>
        <v>0</v>
      </c>
      <c r="AB93" s="67" t="str">
        <f>IF(AND(X93=1,Y93=1),"SRSA","-")</f>
        <v>SRSA</v>
      </c>
      <c r="AC93" s="65">
        <f>IF(S93="YES",1,0)</f>
        <v>1</v>
      </c>
      <c r="AD93" s="66">
        <f>IF(OR(AND(ISNUMBER(Q93),Q93&gt;=20),(AND(ISNUMBER(Q93)=FALSE,AND(ISNUMBER(O93),O93&gt;=20)))),1,0)</f>
        <v>0</v>
      </c>
      <c r="AE93" s="66">
        <f>IF(AND(AC93=1,AD93=1),"Initial",0)</f>
        <v>0</v>
      </c>
      <c r="AF93" s="67" t="str">
        <f>IF(AND(AND(AE93="Initial",AG93=0),AND(ISNUMBER(M93),M93&gt;0)),"RLIS","-")</f>
        <v>-</v>
      </c>
      <c r="AG93" s="65">
        <f>IF(AND(AB93="SRSA",AE93="Initial"),"SRSA",0)</f>
        <v>0</v>
      </c>
      <c r="AH93" s="84" t="s">
        <v>50</v>
      </c>
    </row>
    <row r="94" spans="1:34" ht="12.75" customHeight="1">
      <c r="A94" s="102" t="s">
        <v>623</v>
      </c>
      <c r="B94" s="103" t="s">
        <v>624</v>
      </c>
      <c r="C94" s="65" t="s">
        <v>625</v>
      </c>
      <c r="D94" s="66" t="s">
        <v>626</v>
      </c>
      <c r="E94" s="66" t="s">
        <v>62</v>
      </c>
      <c r="F94" s="103" t="s">
        <v>43</v>
      </c>
      <c r="G94" s="86" t="s">
        <v>63</v>
      </c>
      <c r="H94" s="78" t="s">
        <v>45</v>
      </c>
      <c r="I94" s="79" t="s">
        <v>627</v>
      </c>
      <c r="J94" s="109" t="s">
        <v>47</v>
      </c>
      <c r="K94" s="68" t="s">
        <v>48</v>
      </c>
      <c r="L94" s="92"/>
      <c r="M94" s="88">
        <v>375</v>
      </c>
      <c r="N94" s="80"/>
      <c r="O94" s="114" t="s">
        <v>49</v>
      </c>
      <c r="P94" s="68" t="s">
        <v>48</v>
      </c>
      <c r="Q94" s="81"/>
      <c r="R94" s="80"/>
      <c r="S94" s="96" t="s">
        <v>48</v>
      </c>
      <c r="T94" s="119">
        <v>3337.0662994995128</v>
      </c>
      <c r="U94" s="83"/>
      <c r="V94" s="83"/>
      <c r="W94" s="100"/>
      <c r="X94" s="65">
        <f>IF(OR(K94="YES",TRIM(L94)="YES"),1,0)</f>
        <v>0</v>
      </c>
      <c r="Y94" s="66">
        <f>IF(OR(AND(ISNUMBER(M94),AND(M94&gt;0,M94&lt;600)),AND(ISNUMBER(M94),AND(M94&gt;0,N94="YES"))),1,0)</f>
        <v>1</v>
      </c>
      <c r="Z94" s="66">
        <f>IF(AND(OR(K94="YES",TRIM(L94)="YES"),(X94=0)),"Trouble",0)</f>
        <v>0</v>
      </c>
      <c r="AA94" s="66">
        <f>IF(AND(OR(AND(ISNUMBER(M94),AND(M94&gt;0,M94&lt;600)),AND(ISNUMBER(M94),AND(M94&gt;0,N94="YES"))),(Y94=0)),"Trouble",0)</f>
        <v>0</v>
      </c>
      <c r="AB94" s="67" t="str">
        <f>IF(AND(X94=1,Y94=1),"SRSA","-")</f>
        <v>-</v>
      </c>
      <c r="AC94" s="65">
        <f>IF(S94="YES",1,0)</f>
        <v>0</v>
      </c>
      <c r="AD94" s="66">
        <f>IF(OR(AND(ISNUMBER(Q94),Q94&gt;=20),(AND(ISNUMBER(Q94)=FALSE,AND(ISNUMBER(O94),O94&gt;=20)))),1,0)</f>
        <v>0</v>
      </c>
      <c r="AE94" s="66">
        <f>IF(AND(AC94=1,AD94=1),"Initial",0)</f>
        <v>0</v>
      </c>
      <c r="AF94" s="67" t="str">
        <f>IF(AND(AND(AE94="Initial",AG94=0),AND(ISNUMBER(M94),M94&gt;0)),"RLIS","-")</f>
        <v>-</v>
      </c>
      <c r="AG94" s="65">
        <f>IF(AND(AB94="SRSA",AE94="Initial"),"SRSA",0)</f>
        <v>0</v>
      </c>
      <c r="AH94" s="84" t="s">
        <v>50</v>
      </c>
    </row>
    <row r="95" spans="1:34" ht="12.75" customHeight="1">
      <c r="A95" s="102" t="s">
        <v>628</v>
      </c>
      <c r="B95" s="103" t="s">
        <v>629</v>
      </c>
      <c r="C95" s="65" t="s">
        <v>630</v>
      </c>
      <c r="D95" s="66" t="s">
        <v>631</v>
      </c>
      <c r="E95" s="66" t="s">
        <v>632</v>
      </c>
      <c r="F95" s="103" t="s">
        <v>43</v>
      </c>
      <c r="G95" s="86" t="s">
        <v>633</v>
      </c>
      <c r="H95" s="78" t="s">
        <v>45</v>
      </c>
      <c r="I95" s="79" t="s">
        <v>634</v>
      </c>
      <c r="J95" s="109" t="s">
        <v>193</v>
      </c>
      <c r="K95" s="68" t="s">
        <v>118</v>
      </c>
      <c r="L95" s="92" t="s">
        <v>934</v>
      </c>
      <c r="M95" s="88">
        <v>302</v>
      </c>
      <c r="N95" s="80"/>
      <c r="O95" s="114">
        <v>28.8571428571428</v>
      </c>
      <c r="P95" s="68" t="s">
        <v>118</v>
      </c>
      <c r="Q95" s="81"/>
      <c r="R95" s="80"/>
      <c r="S95" s="96" t="s">
        <v>118</v>
      </c>
      <c r="T95" s="119">
        <v>15846.355353043993</v>
      </c>
      <c r="U95" s="83"/>
      <c r="V95" s="83"/>
      <c r="W95" s="100"/>
      <c r="X95" s="65">
        <f>IF(OR(K95="YES",TRIM(L95)="YES"),1,0)</f>
        <v>1</v>
      </c>
      <c r="Y95" s="66">
        <f>IF(OR(AND(ISNUMBER(M95),AND(M95&gt;0,M95&lt;600)),AND(ISNUMBER(M95),AND(M95&gt;0,N95="YES"))),1,0)</f>
        <v>1</v>
      </c>
      <c r="Z95" s="66">
        <f>IF(AND(OR(K95="YES",TRIM(L95)="YES"),(X95=0)),"Trouble",0)</f>
        <v>0</v>
      </c>
      <c r="AA95" s="66">
        <f>IF(AND(OR(AND(ISNUMBER(M95),AND(M95&gt;0,M95&lt;600)),AND(ISNUMBER(M95),AND(M95&gt;0,N95="YES"))),(Y95=0)),"Trouble",0)</f>
        <v>0</v>
      </c>
      <c r="AB95" s="67" t="str">
        <f>IF(AND(X95=1,Y95=1),"SRSA","-")</f>
        <v>SRSA</v>
      </c>
      <c r="AC95" s="65">
        <f>IF(S95="YES",1,0)</f>
        <v>1</v>
      </c>
      <c r="AD95" s="66">
        <f>IF(OR(AND(ISNUMBER(Q95),Q95&gt;=20),(AND(ISNUMBER(Q95)=FALSE,AND(ISNUMBER(O95),O95&gt;=20)))),1,0)</f>
        <v>1</v>
      </c>
      <c r="AE95" s="66" t="str">
        <f>IF(AND(AC95=1,AD95=1),"Initial",0)</f>
        <v>Initial</v>
      </c>
      <c r="AF95" s="67" t="str">
        <f>IF(AND(AND(AE95="Initial",AG95=0),AND(ISNUMBER(M95),M95&gt;0)),"RLIS","-")</f>
        <v>-</v>
      </c>
      <c r="AG95" s="65" t="str">
        <f>IF(AND(AB95="SRSA",AE95="Initial"),"SRSA",0)</f>
        <v>SRSA</v>
      </c>
      <c r="AH95" s="84" t="s">
        <v>50</v>
      </c>
    </row>
    <row r="96" spans="1:36" ht="12.75" customHeight="1">
      <c r="A96" s="102" t="s">
        <v>635</v>
      </c>
      <c r="B96" s="103" t="s">
        <v>636</v>
      </c>
      <c r="C96" s="65" t="s">
        <v>637</v>
      </c>
      <c r="D96" s="66" t="s">
        <v>638</v>
      </c>
      <c r="E96" s="66" t="s">
        <v>639</v>
      </c>
      <c r="F96" s="103" t="s">
        <v>43</v>
      </c>
      <c r="G96" s="86" t="s">
        <v>131</v>
      </c>
      <c r="H96" s="78" t="s">
        <v>45</v>
      </c>
      <c r="I96" s="79" t="s">
        <v>640</v>
      </c>
      <c r="J96" s="109" t="s">
        <v>47</v>
      </c>
      <c r="K96" s="68" t="s">
        <v>48</v>
      </c>
      <c r="L96" s="92" t="s">
        <v>934</v>
      </c>
      <c r="M96" s="88">
        <v>462</v>
      </c>
      <c r="N96" s="80"/>
      <c r="O96" s="114" t="s">
        <v>49</v>
      </c>
      <c r="P96" s="68" t="s">
        <v>48</v>
      </c>
      <c r="Q96" s="81"/>
      <c r="R96" s="80"/>
      <c r="S96" s="96" t="s">
        <v>48</v>
      </c>
      <c r="T96" s="119">
        <v>8409.913503918326</v>
      </c>
      <c r="U96" s="83"/>
      <c r="V96" s="83"/>
      <c r="W96" s="100"/>
      <c r="X96" s="65">
        <f>IF(OR(K96="YES",TRIM(L96)="YES"),1,0)</f>
        <v>1</v>
      </c>
      <c r="Y96" s="66">
        <f>IF(OR(AND(ISNUMBER(M96),AND(M96&gt;0,M96&lt;600)),AND(ISNUMBER(M96),AND(M96&gt;0,N96="YES"))),1,0)</f>
        <v>1</v>
      </c>
      <c r="Z96" s="66">
        <f>IF(AND(OR(K96="YES",TRIM(L96)="YES"),(X96=0)),"Trouble",0)</f>
        <v>0</v>
      </c>
      <c r="AA96" s="66">
        <f>IF(AND(OR(AND(ISNUMBER(M96),AND(M96&gt;0,M96&lt;600)),AND(ISNUMBER(M96),AND(M96&gt;0,N96="YES"))),(Y96=0)),"Trouble",0)</f>
        <v>0</v>
      </c>
      <c r="AB96" s="67" t="str">
        <f>IF(AND(X96=1,Y96=1),"SRSA","-")</f>
        <v>SRSA</v>
      </c>
      <c r="AC96" s="65">
        <f>IF(S96="YES",1,0)</f>
        <v>0</v>
      </c>
      <c r="AD96" s="66">
        <f>IF(OR(AND(ISNUMBER(Q96),Q96&gt;=20),(AND(ISNUMBER(Q96)=FALSE,AND(ISNUMBER(O96),O96&gt;=20)))),1,0)</f>
        <v>0</v>
      </c>
      <c r="AE96" s="66">
        <f>IF(AND(AC96=1,AD96=1),"Initial",0)</f>
        <v>0</v>
      </c>
      <c r="AF96" s="67" t="str">
        <f>IF(AND(AND(AE96="Initial",AG96=0),AND(ISNUMBER(M96),M96&gt;0)),"RLIS","-")</f>
        <v>-</v>
      </c>
      <c r="AG96" s="65">
        <f>IF(AND(AB96="SRSA",AE96="Initial"),"SRSA",0)</f>
        <v>0</v>
      </c>
      <c r="AH96" s="84" t="s">
        <v>50</v>
      </c>
      <c r="AI96" s="3"/>
      <c r="AJ96" s="3"/>
    </row>
    <row r="97" spans="1:34" ht="12.75" customHeight="1">
      <c r="A97" s="102" t="s">
        <v>641</v>
      </c>
      <c r="B97" s="103" t="s">
        <v>642</v>
      </c>
      <c r="C97" s="65" t="s">
        <v>643</v>
      </c>
      <c r="D97" s="66" t="s">
        <v>644</v>
      </c>
      <c r="E97" s="66" t="s">
        <v>645</v>
      </c>
      <c r="F97" s="103" t="s">
        <v>43</v>
      </c>
      <c r="G97" s="86" t="s">
        <v>646</v>
      </c>
      <c r="H97" s="78" t="s">
        <v>45</v>
      </c>
      <c r="I97" s="79" t="s">
        <v>647</v>
      </c>
      <c r="J97" s="109" t="s">
        <v>235</v>
      </c>
      <c r="K97" s="68" t="s">
        <v>118</v>
      </c>
      <c r="L97" s="92"/>
      <c r="M97" s="88">
        <v>1983</v>
      </c>
      <c r="N97" s="80"/>
      <c r="O97" s="114" t="s">
        <v>49</v>
      </c>
      <c r="P97" s="68" t="s">
        <v>48</v>
      </c>
      <c r="Q97" s="81"/>
      <c r="R97" s="80"/>
      <c r="S97" s="96" t="s">
        <v>118</v>
      </c>
      <c r="T97" s="119">
        <v>23076.45020323561</v>
      </c>
      <c r="U97" s="83"/>
      <c r="V97" s="83"/>
      <c r="W97" s="100"/>
      <c r="X97" s="65">
        <f>IF(OR(K97="YES",TRIM(L97)="YES"),1,0)</f>
        <v>1</v>
      </c>
      <c r="Y97" s="66">
        <f>IF(OR(AND(ISNUMBER(M97),AND(M97&gt;0,M97&lt;600)),AND(ISNUMBER(M97),AND(M97&gt;0,N97="YES"))),1,0)</f>
        <v>0</v>
      </c>
      <c r="Z97" s="66">
        <f>IF(AND(OR(K97="YES",TRIM(L97)="YES"),(X97=0)),"Trouble",0)</f>
        <v>0</v>
      </c>
      <c r="AA97" s="66">
        <f>IF(AND(OR(AND(ISNUMBER(M97),AND(M97&gt;0,M97&lt;600)),AND(ISNUMBER(M97),AND(M97&gt;0,N97="YES"))),(Y97=0)),"Trouble",0)</f>
        <v>0</v>
      </c>
      <c r="AB97" s="67" t="str">
        <f>IF(AND(X97=1,Y97=1),"SRSA","-")</f>
        <v>-</v>
      </c>
      <c r="AC97" s="65">
        <f>IF(S97="YES",1,0)</f>
        <v>1</v>
      </c>
      <c r="AD97" s="66">
        <f>IF(OR(AND(ISNUMBER(Q97),Q97&gt;=20),(AND(ISNUMBER(Q97)=FALSE,AND(ISNUMBER(O97),O97&gt;=20)))),1,0)</f>
        <v>0</v>
      </c>
      <c r="AE97" s="66">
        <f>IF(AND(AC97=1,AD97=1),"Initial",0)</f>
        <v>0</v>
      </c>
      <c r="AF97" s="67" t="str">
        <f>IF(AND(AND(AE97="Initial",AG97=0),AND(ISNUMBER(M97),M97&gt;0)),"RLIS","-")</f>
        <v>-</v>
      </c>
      <c r="AG97" s="65">
        <f>IF(AND(AB97="SRSA",AE97="Initial"),"SRSA",0)</f>
        <v>0</v>
      </c>
      <c r="AH97" s="84" t="s">
        <v>50</v>
      </c>
    </row>
    <row r="98" spans="1:34" ht="12.75" customHeight="1">
      <c r="A98" s="102" t="s">
        <v>648</v>
      </c>
      <c r="B98" s="103" t="s">
        <v>649</v>
      </c>
      <c r="C98" s="65" t="s">
        <v>650</v>
      </c>
      <c r="D98" s="66" t="s">
        <v>651</v>
      </c>
      <c r="E98" s="66" t="s">
        <v>291</v>
      </c>
      <c r="F98" s="103" t="s">
        <v>43</v>
      </c>
      <c r="G98" s="86" t="s">
        <v>292</v>
      </c>
      <c r="H98" s="78" t="s">
        <v>45</v>
      </c>
      <c r="I98" s="79" t="s">
        <v>652</v>
      </c>
      <c r="J98" s="109" t="s">
        <v>57</v>
      </c>
      <c r="K98" s="68" t="s">
        <v>48</v>
      </c>
      <c r="L98" s="92"/>
      <c r="M98" s="88">
        <v>16600</v>
      </c>
      <c r="N98" s="80"/>
      <c r="O98" s="114">
        <v>19.4859813084112</v>
      </c>
      <c r="P98" s="68" t="s">
        <v>48</v>
      </c>
      <c r="Q98" s="81"/>
      <c r="R98" s="80"/>
      <c r="S98" s="96" t="s">
        <v>48</v>
      </c>
      <c r="T98" s="119">
        <v>536752.2484146312</v>
      </c>
      <c r="U98" s="83"/>
      <c r="V98" s="83"/>
      <c r="W98" s="100"/>
      <c r="X98" s="65">
        <f>IF(OR(K98="YES",TRIM(L98)="YES"),1,0)</f>
        <v>0</v>
      </c>
      <c r="Y98" s="66">
        <f>IF(OR(AND(ISNUMBER(M98),AND(M98&gt;0,M98&lt;600)),AND(ISNUMBER(M98),AND(M98&gt;0,N98="YES"))),1,0)</f>
        <v>0</v>
      </c>
      <c r="Z98" s="66">
        <f>IF(AND(OR(K98="YES",TRIM(L98)="YES"),(X98=0)),"Trouble",0)</f>
        <v>0</v>
      </c>
      <c r="AA98" s="66">
        <f>IF(AND(OR(AND(ISNUMBER(M98),AND(M98&gt;0,M98&lt;600)),AND(ISNUMBER(M98),AND(M98&gt;0,N98="YES"))),(Y98=0)),"Trouble",0)</f>
        <v>0</v>
      </c>
      <c r="AB98" s="67" t="str">
        <f>IF(AND(X98=1,Y98=1),"SRSA","-")</f>
        <v>-</v>
      </c>
      <c r="AC98" s="65">
        <f>IF(S98="YES",1,0)</f>
        <v>0</v>
      </c>
      <c r="AD98" s="66">
        <f>IF(OR(AND(ISNUMBER(Q98),Q98&gt;=20),(AND(ISNUMBER(Q98)=FALSE,AND(ISNUMBER(O98),O98&gt;=20)))),1,0)</f>
        <v>0</v>
      </c>
      <c r="AE98" s="66">
        <f>IF(AND(AC98=1,AD98=1),"Initial",0)</f>
        <v>0</v>
      </c>
      <c r="AF98" s="67" t="str">
        <f>IF(AND(AND(AE98="Initial",AG98=0),AND(ISNUMBER(M98),M98&gt;0)),"RLIS","-")</f>
        <v>-</v>
      </c>
      <c r="AG98" s="65">
        <f>IF(AND(AB98="SRSA",AE98="Initial"),"SRSA",0)</f>
        <v>0</v>
      </c>
      <c r="AH98" s="84" t="s">
        <v>50</v>
      </c>
    </row>
    <row r="99" spans="1:34" ht="12.75" customHeight="1">
      <c r="A99" s="102" t="s">
        <v>653</v>
      </c>
      <c r="B99" s="103" t="s">
        <v>654</v>
      </c>
      <c r="C99" s="65" t="s">
        <v>655</v>
      </c>
      <c r="D99" s="66" t="s">
        <v>656</v>
      </c>
      <c r="E99" s="66" t="s">
        <v>657</v>
      </c>
      <c r="F99" s="103" t="s">
        <v>43</v>
      </c>
      <c r="G99" s="86" t="s">
        <v>199</v>
      </c>
      <c r="H99" s="78" t="s">
        <v>45</v>
      </c>
      <c r="I99" s="79" t="s">
        <v>658</v>
      </c>
      <c r="J99" s="109" t="s">
        <v>47</v>
      </c>
      <c r="K99" s="68" t="s">
        <v>48</v>
      </c>
      <c r="L99" s="92"/>
      <c r="M99" s="88">
        <v>953</v>
      </c>
      <c r="N99" s="80"/>
      <c r="O99" s="114" t="s">
        <v>49</v>
      </c>
      <c r="P99" s="68" t="s">
        <v>48</v>
      </c>
      <c r="Q99" s="81"/>
      <c r="R99" s="80"/>
      <c r="S99" s="96" t="s">
        <v>48</v>
      </c>
      <c r="T99" s="119">
        <v>12819.661292574934</v>
      </c>
      <c r="U99" s="83"/>
      <c r="V99" s="83"/>
      <c r="W99" s="100"/>
      <c r="X99" s="65">
        <f>IF(OR(K99="YES",TRIM(L99)="YES"),1,0)</f>
        <v>0</v>
      </c>
      <c r="Y99" s="66">
        <f>IF(OR(AND(ISNUMBER(M99),AND(M99&gt;0,M99&lt;600)),AND(ISNUMBER(M99),AND(M99&gt;0,N99="YES"))),1,0)</f>
        <v>0</v>
      </c>
      <c r="Z99" s="66">
        <f>IF(AND(OR(K99="YES",TRIM(L99)="YES"),(X99=0)),"Trouble",0)</f>
        <v>0</v>
      </c>
      <c r="AA99" s="66">
        <f>IF(AND(OR(AND(ISNUMBER(M99),AND(M99&gt;0,M99&lt;600)),AND(ISNUMBER(M99),AND(M99&gt;0,N99="YES"))),(Y99=0)),"Trouble",0)</f>
        <v>0</v>
      </c>
      <c r="AB99" s="67" t="str">
        <f>IF(AND(X99=1,Y99=1),"SRSA","-")</f>
        <v>-</v>
      </c>
      <c r="AC99" s="65">
        <f>IF(S99="YES",1,0)</f>
        <v>0</v>
      </c>
      <c r="AD99" s="66">
        <f>IF(OR(AND(ISNUMBER(Q99),Q99&gt;=20),(AND(ISNUMBER(Q99)=FALSE,AND(ISNUMBER(O99),O99&gt;=20)))),1,0)</f>
        <v>0</v>
      </c>
      <c r="AE99" s="66">
        <f>IF(AND(AC99=1,AD99=1),"Initial",0)</f>
        <v>0</v>
      </c>
      <c r="AF99" s="67" t="str">
        <f>IF(AND(AND(AE99="Initial",AG99=0),AND(ISNUMBER(M99),M99&gt;0)),"RLIS","-")</f>
        <v>-</v>
      </c>
      <c r="AG99" s="65">
        <f>IF(AND(AB99="SRSA",AE99="Initial"),"SRSA",0)</f>
        <v>0</v>
      </c>
      <c r="AH99" s="84" t="s">
        <v>50</v>
      </c>
    </row>
    <row r="100" spans="1:34" ht="12.75" customHeight="1">
      <c r="A100" s="102" t="s">
        <v>659</v>
      </c>
      <c r="B100" s="103" t="s">
        <v>660</v>
      </c>
      <c r="C100" s="65" t="s">
        <v>661</v>
      </c>
      <c r="D100" s="66" t="s">
        <v>662</v>
      </c>
      <c r="E100" s="66" t="s">
        <v>522</v>
      </c>
      <c r="F100" s="103" t="s">
        <v>43</v>
      </c>
      <c r="G100" s="86" t="s">
        <v>523</v>
      </c>
      <c r="H100" s="78" t="s">
        <v>45</v>
      </c>
      <c r="I100" s="79" t="s">
        <v>663</v>
      </c>
      <c r="J100" s="109" t="s">
        <v>47</v>
      </c>
      <c r="K100" s="68" t="s">
        <v>48</v>
      </c>
      <c r="L100" s="92"/>
      <c r="M100" s="88">
        <v>363</v>
      </c>
      <c r="N100" s="80"/>
      <c r="O100" s="114" t="s">
        <v>49</v>
      </c>
      <c r="P100" s="68" t="s">
        <v>48</v>
      </c>
      <c r="Q100" s="81"/>
      <c r="R100" s="80"/>
      <c r="S100" s="96" t="s">
        <v>48</v>
      </c>
      <c r="T100" s="119">
        <v>3764.1359962010624</v>
      </c>
      <c r="U100" s="83"/>
      <c r="V100" s="83"/>
      <c r="W100" s="100"/>
      <c r="X100" s="65">
        <f>IF(OR(K100="YES",TRIM(L100)="YES"),1,0)</f>
        <v>0</v>
      </c>
      <c r="Y100" s="66">
        <f>IF(OR(AND(ISNUMBER(M100),AND(M100&gt;0,M100&lt;600)),AND(ISNUMBER(M100),AND(M100&gt;0,N100="YES"))),1,0)</f>
        <v>1</v>
      </c>
      <c r="Z100" s="66">
        <f>IF(AND(OR(K100="YES",TRIM(L100)="YES"),(X100=0)),"Trouble",0)</f>
        <v>0</v>
      </c>
      <c r="AA100" s="66">
        <f>IF(AND(OR(AND(ISNUMBER(M100),AND(M100&gt;0,M100&lt;600)),AND(ISNUMBER(M100),AND(M100&gt;0,N100="YES"))),(Y100=0)),"Trouble",0)</f>
        <v>0</v>
      </c>
      <c r="AB100" s="67" t="str">
        <f>IF(AND(X100=1,Y100=1),"SRSA","-")</f>
        <v>-</v>
      </c>
      <c r="AC100" s="65">
        <f>IF(S100="YES",1,0)</f>
        <v>0</v>
      </c>
      <c r="AD100" s="66">
        <f>IF(OR(AND(ISNUMBER(Q100),Q100&gt;=20),(AND(ISNUMBER(Q100)=FALSE,AND(ISNUMBER(O100),O100&gt;=20)))),1,0)</f>
        <v>0</v>
      </c>
      <c r="AE100" s="66">
        <f>IF(AND(AC100=1,AD100=1),"Initial",0)</f>
        <v>0</v>
      </c>
      <c r="AF100" s="67" t="str">
        <f>IF(AND(AND(AE100="Initial",AG100=0),AND(ISNUMBER(M100),M100&gt;0)),"RLIS","-")</f>
        <v>-</v>
      </c>
      <c r="AG100" s="65">
        <f>IF(AND(AB100="SRSA",AE100="Initial"),"SRSA",0)</f>
        <v>0</v>
      </c>
      <c r="AH100" s="84" t="s">
        <v>50</v>
      </c>
    </row>
    <row r="101" spans="1:34" ht="12.75" customHeight="1">
      <c r="A101" s="102" t="s">
        <v>664</v>
      </c>
      <c r="B101" s="103" t="s">
        <v>665</v>
      </c>
      <c r="C101" s="65" t="s">
        <v>666</v>
      </c>
      <c r="D101" s="66" t="s">
        <v>667</v>
      </c>
      <c r="E101" s="66" t="s">
        <v>100</v>
      </c>
      <c r="F101" s="103" t="s">
        <v>43</v>
      </c>
      <c r="G101" s="86" t="s">
        <v>101</v>
      </c>
      <c r="H101" s="78" t="s">
        <v>45</v>
      </c>
      <c r="I101" s="79" t="s">
        <v>668</v>
      </c>
      <c r="J101" s="109" t="s">
        <v>47</v>
      </c>
      <c r="K101" s="68" t="s">
        <v>48</v>
      </c>
      <c r="L101" s="92"/>
      <c r="M101" s="88">
        <v>674</v>
      </c>
      <c r="N101" s="80"/>
      <c r="O101" s="114" t="s">
        <v>49</v>
      </c>
      <c r="P101" s="68" t="s">
        <v>48</v>
      </c>
      <c r="Q101" s="81"/>
      <c r="R101" s="80"/>
      <c r="S101" s="96" t="s">
        <v>48</v>
      </c>
      <c r="T101" s="119">
        <v>10953.428442669527</v>
      </c>
      <c r="U101" s="83"/>
      <c r="V101" s="83"/>
      <c r="W101" s="100"/>
      <c r="X101" s="65">
        <f>IF(OR(K101="YES",TRIM(L101)="YES"),1,0)</f>
        <v>0</v>
      </c>
      <c r="Y101" s="66">
        <f>IF(OR(AND(ISNUMBER(M101),AND(M101&gt;0,M101&lt;600)),AND(ISNUMBER(M101),AND(M101&gt;0,N101="YES"))),1,0)</f>
        <v>0</v>
      </c>
      <c r="Z101" s="66">
        <f>IF(AND(OR(K101="YES",TRIM(L101)="YES"),(X101=0)),"Trouble",0)</f>
        <v>0</v>
      </c>
      <c r="AA101" s="66">
        <f>IF(AND(OR(AND(ISNUMBER(M101),AND(M101&gt;0,M101&lt;600)),AND(ISNUMBER(M101),AND(M101&gt;0,N101="YES"))),(Y101=0)),"Trouble",0)</f>
        <v>0</v>
      </c>
      <c r="AB101" s="67" t="str">
        <f>IF(AND(X101=1,Y101=1),"SRSA","-")</f>
        <v>-</v>
      </c>
      <c r="AC101" s="65">
        <f>IF(S101="YES",1,0)</f>
        <v>0</v>
      </c>
      <c r="AD101" s="66">
        <f>IF(OR(AND(ISNUMBER(Q101),Q101&gt;=20),(AND(ISNUMBER(Q101)=FALSE,AND(ISNUMBER(O101),O101&gt;=20)))),1,0)</f>
        <v>0</v>
      </c>
      <c r="AE101" s="66">
        <f>IF(AND(AC101=1,AD101=1),"Initial",0)</f>
        <v>0</v>
      </c>
      <c r="AF101" s="67" t="str">
        <f>IF(AND(AND(AE101="Initial",AG101=0),AND(ISNUMBER(M101),M101&gt;0)),"RLIS","-")</f>
        <v>-</v>
      </c>
      <c r="AG101" s="65">
        <f>IF(AND(AB101="SRSA",AE101="Initial"),"SRSA",0)</f>
        <v>0</v>
      </c>
      <c r="AH101" s="84" t="s">
        <v>50</v>
      </c>
    </row>
    <row r="102" spans="1:34" ht="12.75" customHeight="1">
      <c r="A102" s="102" t="s">
        <v>669</v>
      </c>
      <c r="B102" s="103" t="s">
        <v>670</v>
      </c>
      <c r="C102" s="65" t="s">
        <v>671</v>
      </c>
      <c r="D102" s="66" t="s">
        <v>672</v>
      </c>
      <c r="E102" s="66" t="s">
        <v>673</v>
      </c>
      <c r="F102" s="103" t="s">
        <v>43</v>
      </c>
      <c r="G102" s="86" t="s">
        <v>674</v>
      </c>
      <c r="H102" s="78" t="s">
        <v>45</v>
      </c>
      <c r="I102" s="79" t="s">
        <v>675</v>
      </c>
      <c r="J102" s="109" t="s">
        <v>47</v>
      </c>
      <c r="K102" s="68" t="s">
        <v>48</v>
      </c>
      <c r="L102" s="92"/>
      <c r="M102" s="88">
        <v>704</v>
      </c>
      <c r="N102" s="80"/>
      <c r="O102" s="114" t="s">
        <v>49</v>
      </c>
      <c r="P102" s="68" t="s">
        <v>48</v>
      </c>
      <c r="Q102" s="81"/>
      <c r="R102" s="80"/>
      <c r="S102" s="96" t="s">
        <v>48</v>
      </c>
      <c r="T102" s="119">
        <v>6425.440231361456</v>
      </c>
      <c r="U102" s="83"/>
      <c r="V102" s="83"/>
      <c r="W102" s="100"/>
      <c r="X102" s="65">
        <f>IF(OR(K102="YES",TRIM(L102)="YES"),1,0)</f>
        <v>0</v>
      </c>
      <c r="Y102" s="66">
        <f>IF(OR(AND(ISNUMBER(M102),AND(M102&gt;0,M102&lt;600)),AND(ISNUMBER(M102),AND(M102&gt;0,N102="YES"))),1,0)</f>
        <v>0</v>
      </c>
      <c r="Z102" s="66">
        <f>IF(AND(OR(K102="YES",TRIM(L102)="YES"),(X102=0)),"Trouble",0)</f>
        <v>0</v>
      </c>
      <c r="AA102" s="66">
        <f>IF(AND(OR(AND(ISNUMBER(M102),AND(M102&gt;0,M102&lt;600)),AND(ISNUMBER(M102),AND(M102&gt;0,N102="YES"))),(Y102=0)),"Trouble",0)</f>
        <v>0</v>
      </c>
      <c r="AB102" s="67" t="str">
        <f>IF(AND(X102=1,Y102=1),"SRSA","-")</f>
        <v>-</v>
      </c>
      <c r="AC102" s="65">
        <f>IF(S102="YES",1,0)</f>
        <v>0</v>
      </c>
      <c r="AD102" s="66">
        <f>IF(OR(AND(ISNUMBER(Q102),Q102&gt;=20),(AND(ISNUMBER(Q102)=FALSE,AND(ISNUMBER(O102),O102&gt;=20)))),1,0)</f>
        <v>0</v>
      </c>
      <c r="AE102" s="66">
        <f>IF(AND(AC102=1,AD102=1),"Initial",0)</f>
        <v>0</v>
      </c>
      <c r="AF102" s="67" t="str">
        <f>IF(AND(AND(AE102="Initial",AG102=0),AND(ISNUMBER(M102),M102&gt;0)),"RLIS","-")</f>
        <v>-</v>
      </c>
      <c r="AG102" s="65">
        <f>IF(AND(AB102="SRSA",AE102="Initial"),"SRSA",0)</f>
        <v>0</v>
      </c>
      <c r="AH102" s="84" t="s">
        <v>50</v>
      </c>
    </row>
    <row r="103" spans="1:34" ht="12.75" customHeight="1">
      <c r="A103" s="102" t="s">
        <v>676</v>
      </c>
      <c r="B103" s="103" t="s">
        <v>677</v>
      </c>
      <c r="C103" s="65" t="s">
        <v>678</v>
      </c>
      <c r="D103" s="66" t="s">
        <v>679</v>
      </c>
      <c r="E103" s="66" t="s">
        <v>680</v>
      </c>
      <c r="F103" s="103" t="s">
        <v>43</v>
      </c>
      <c r="G103" s="86" t="s">
        <v>681</v>
      </c>
      <c r="H103" s="78" t="s">
        <v>45</v>
      </c>
      <c r="I103" s="79" t="s">
        <v>682</v>
      </c>
      <c r="J103" s="109" t="s">
        <v>193</v>
      </c>
      <c r="K103" s="68" t="s">
        <v>118</v>
      </c>
      <c r="L103" s="92" t="s">
        <v>934</v>
      </c>
      <c r="M103" s="88">
        <v>478</v>
      </c>
      <c r="N103" s="80"/>
      <c r="O103" s="114">
        <v>14.8854961832061</v>
      </c>
      <c r="P103" s="68" t="s">
        <v>48</v>
      </c>
      <c r="Q103" s="81"/>
      <c r="R103" s="80"/>
      <c r="S103" s="96" t="s">
        <v>118</v>
      </c>
      <c r="T103" s="119">
        <v>16621.70782168486</v>
      </c>
      <c r="U103" s="83"/>
      <c r="V103" s="83"/>
      <c r="W103" s="100"/>
      <c r="X103" s="65">
        <f>IF(OR(K103="YES",TRIM(L103)="YES"),1,0)</f>
        <v>1</v>
      </c>
      <c r="Y103" s="66">
        <f>IF(OR(AND(ISNUMBER(M103),AND(M103&gt;0,M103&lt;600)),AND(ISNUMBER(M103),AND(M103&gt;0,N103="YES"))),1,0)</f>
        <v>1</v>
      </c>
      <c r="Z103" s="66">
        <f>IF(AND(OR(K103="YES",TRIM(L103)="YES"),(X103=0)),"Trouble",0)</f>
        <v>0</v>
      </c>
      <c r="AA103" s="66">
        <f>IF(AND(OR(AND(ISNUMBER(M103),AND(M103&gt;0,M103&lt;600)),AND(ISNUMBER(M103),AND(M103&gt;0,N103="YES"))),(Y103=0)),"Trouble",0)</f>
        <v>0</v>
      </c>
      <c r="AB103" s="67" t="str">
        <f>IF(AND(X103=1,Y103=1),"SRSA","-")</f>
        <v>SRSA</v>
      </c>
      <c r="AC103" s="65">
        <f>IF(S103="YES",1,0)</f>
        <v>1</v>
      </c>
      <c r="AD103" s="66">
        <f>IF(OR(AND(ISNUMBER(Q103),Q103&gt;=20),(AND(ISNUMBER(Q103)=FALSE,AND(ISNUMBER(O103),O103&gt;=20)))),1,0)</f>
        <v>0</v>
      </c>
      <c r="AE103" s="66">
        <f>IF(AND(AC103=1,AD103=1),"Initial",0)</f>
        <v>0</v>
      </c>
      <c r="AF103" s="67" t="str">
        <f>IF(AND(AND(AE103="Initial",AG103=0),AND(ISNUMBER(M103),M103&gt;0)),"RLIS","-")</f>
        <v>-</v>
      </c>
      <c r="AG103" s="65">
        <f>IF(AND(AB103="SRSA",AE103="Initial"),"SRSA",0)</f>
        <v>0</v>
      </c>
      <c r="AH103" s="84" t="s">
        <v>50</v>
      </c>
    </row>
    <row r="104" spans="1:34" ht="12.75" customHeight="1">
      <c r="A104" s="102" t="s">
        <v>683</v>
      </c>
      <c r="B104" s="103" t="s">
        <v>684</v>
      </c>
      <c r="C104" s="65" t="s">
        <v>685</v>
      </c>
      <c r="D104" s="66" t="s">
        <v>686</v>
      </c>
      <c r="E104" s="66" t="s">
        <v>522</v>
      </c>
      <c r="F104" s="103" t="s">
        <v>43</v>
      </c>
      <c r="G104" s="86" t="s">
        <v>523</v>
      </c>
      <c r="H104" s="78" t="s">
        <v>45</v>
      </c>
      <c r="I104" s="79" t="s">
        <v>687</v>
      </c>
      <c r="J104" s="109" t="s">
        <v>47</v>
      </c>
      <c r="K104" s="68" t="s">
        <v>48</v>
      </c>
      <c r="L104" s="92"/>
      <c r="M104" s="88">
        <v>439</v>
      </c>
      <c r="N104" s="80"/>
      <c r="O104" s="114" t="s">
        <v>49</v>
      </c>
      <c r="P104" s="68" t="s">
        <v>48</v>
      </c>
      <c r="Q104" s="81"/>
      <c r="R104" s="80"/>
      <c r="S104" s="96" t="s">
        <v>48</v>
      </c>
      <c r="T104" s="119">
        <v>9399.628980459454</v>
      </c>
      <c r="U104" s="83"/>
      <c r="V104" s="83"/>
      <c r="W104" s="100"/>
      <c r="X104" s="65">
        <f>IF(OR(K104="YES",TRIM(L104)="YES"),1,0)</f>
        <v>0</v>
      </c>
      <c r="Y104" s="66">
        <f>IF(OR(AND(ISNUMBER(M104),AND(M104&gt;0,M104&lt;600)),AND(ISNUMBER(M104),AND(M104&gt;0,N104="YES"))),1,0)</f>
        <v>1</v>
      </c>
      <c r="Z104" s="66">
        <f>IF(AND(OR(K104="YES",TRIM(L104)="YES"),(X104=0)),"Trouble",0)</f>
        <v>0</v>
      </c>
      <c r="AA104" s="66">
        <f>IF(AND(OR(AND(ISNUMBER(M104),AND(M104&gt;0,M104&lt;600)),AND(ISNUMBER(M104),AND(M104&gt;0,N104="YES"))),(Y104=0)),"Trouble",0)</f>
        <v>0</v>
      </c>
      <c r="AB104" s="67" t="str">
        <f>IF(AND(X104=1,Y104=1),"SRSA","-")</f>
        <v>-</v>
      </c>
      <c r="AC104" s="65">
        <f>IF(S104="YES",1,0)</f>
        <v>0</v>
      </c>
      <c r="AD104" s="66">
        <f>IF(OR(AND(ISNUMBER(Q104),Q104&gt;=20),(AND(ISNUMBER(Q104)=FALSE,AND(ISNUMBER(O104),O104&gt;=20)))),1,0)</f>
        <v>0</v>
      </c>
      <c r="AE104" s="66">
        <f>IF(AND(AC104=1,AD104=1),"Initial",0)</f>
        <v>0</v>
      </c>
      <c r="AF104" s="67" t="str">
        <f>IF(AND(AND(AE104="Initial",AG104=0),AND(ISNUMBER(M104),M104&gt;0)),"RLIS","-")</f>
        <v>-</v>
      </c>
      <c r="AG104" s="65">
        <f>IF(AND(AB104="SRSA",AE104="Initial"),"SRSA",0)</f>
        <v>0</v>
      </c>
      <c r="AH104" s="84" t="s">
        <v>50</v>
      </c>
    </row>
    <row r="105" spans="1:34" ht="12.75" customHeight="1">
      <c r="A105" s="102" t="s">
        <v>688</v>
      </c>
      <c r="B105" s="103" t="s">
        <v>689</v>
      </c>
      <c r="C105" s="65" t="s">
        <v>690</v>
      </c>
      <c r="D105" s="66" t="s">
        <v>691</v>
      </c>
      <c r="E105" s="66" t="s">
        <v>42</v>
      </c>
      <c r="F105" s="103" t="s">
        <v>43</v>
      </c>
      <c r="G105" s="86" t="s">
        <v>55</v>
      </c>
      <c r="H105" s="78" t="s">
        <v>45</v>
      </c>
      <c r="I105" s="79" t="s">
        <v>692</v>
      </c>
      <c r="J105" s="109" t="s">
        <v>57</v>
      </c>
      <c r="K105" s="68" t="s">
        <v>48</v>
      </c>
      <c r="L105" s="92"/>
      <c r="M105" s="88">
        <v>390</v>
      </c>
      <c r="N105" s="80"/>
      <c r="O105" s="114" t="s">
        <v>49</v>
      </c>
      <c r="P105" s="68" t="s">
        <v>48</v>
      </c>
      <c r="Q105" s="81"/>
      <c r="R105" s="80"/>
      <c r="S105" s="96" t="s">
        <v>48</v>
      </c>
      <c r="T105" s="119">
        <v>1030135.4314988524</v>
      </c>
      <c r="U105" s="83"/>
      <c r="V105" s="83"/>
      <c r="W105" s="100"/>
      <c r="X105" s="65">
        <f>IF(OR(K105="YES",TRIM(L105)="YES"),1,0)</f>
        <v>0</v>
      </c>
      <c r="Y105" s="66">
        <f>IF(OR(AND(ISNUMBER(M105),AND(M105&gt;0,M105&lt;600)),AND(ISNUMBER(M105),AND(M105&gt;0,N105="YES"))),1,0)</f>
        <v>1</v>
      </c>
      <c r="Z105" s="66">
        <f>IF(AND(OR(K105="YES",TRIM(L105)="YES"),(X105=0)),"Trouble",0)</f>
        <v>0</v>
      </c>
      <c r="AA105" s="66">
        <f>IF(AND(OR(AND(ISNUMBER(M105),AND(M105&gt;0,M105&lt;600)),AND(ISNUMBER(M105),AND(M105&gt;0,N105="YES"))),(Y105=0)),"Trouble",0)</f>
        <v>0</v>
      </c>
      <c r="AB105" s="67" t="str">
        <f>IF(AND(X105=1,Y105=1),"SRSA","-")</f>
        <v>-</v>
      </c>
      <c r="AC105" s="65">
        <f>IF(S105="YES",1,0)</f>
        <v>0</v>
      </c>
      <c r="AD105" s="66">
        <f>IF(OR(AND(ISNUMBER(Q105),Q105&gt;=20),(AND(ISNUMBER(Q105)=FALSE,AND(ISNUMBER(O105),O105&gt;=20)))),1,0)</f>
        <v>0</v>
      </c>
      <c r="AE105" s="66">
        <f>IF(AND(AC105=1,AD105=1),"Initial",0)</f>
        <v>0</v>
      </c>
      <c r="AF105" s="67" t="str">
        <f>IF(AND(AND(AE105="Initial",AG105=0),AND(ISNUMBER(M105),M105&gt;0)),"RLIS","-")</f>
        <v>-</v>
      </c>
      <c r="AG105" s="65">
        <f>IF(AND(AB105="SRSA",AE105="Initial"),"SRSA",0)</f>
        <v>0</v>
      </c>
      <c r="AH105" s="84" t="s">
        <v>50</v>
      </c>
    </row>
    <row r="106" spans="1:34" ht="12.75" customHeight="1">
      <c r="A106" s="102" t="s">
        <v>693</v>
      </c>
      <c r="B106" s="103" t="s">
        <v>694</v>
      </c>
      <c r="C106" s="65" t="s">
        <v>695</v>
      </c>
      <c r="D106" s="66" t="s">
        <v>696</v>
      </c>
      <c r="E106" s="66" t="s">
        <v>42</v>
      </c>
      <c r="F106" s="103" t="s">
        <v>43</v>
      </c>
      <c r="G106" s="86" t="s">
        <v>603</v>
      </c>
      <c r="H106" s="78" t="s">
        <v>45</v>
      </c>
      <c r="I106" s="79" t="s">
        <v>697</v>
      </c>
      <c r="J106" s="109" t="s">
        <v>57</v>
      </c>
      <c r="K106" s="68" t="s">
        <v>48</v>
      </c>
      <c r="L106" s="92"/>
      <c r="M106" s="88">
        <v>396</v>
      </c>
      <c r="N106" s="80"/>
      <c r="O106" s="114" t="s">
        <v>49</v>
      </c>
      <c r="P106" s="68" t="s">
        <v>48</v>
      </c>
      <c r="Q106" s="81"/>
      <c r="R106" s="80"/>
      <c r="S106" s="96" t="s">
        <v>48</v>
      </c>
      <c r="T106" s="119">
        <v>5034.287356375479</v>
      </c>
      <c r="U106" s="83"/>
      <c r="V106" s="83"/>
      <c r="W106" s="100"/>
      <c r="X106" s="65">
        <f>IF(OR(K106="YES",TRIM(L106)="YES"),1,0)</f>
        <v>0</v>
      </c>
      <c r="Y106" s="66">
        <f>IF(OR(AND(ISNUMBER(M106),AND(M106&gt;0,M106&lt;600)),AND(ISNUMBER(M106),AND(M106&gt;0,N106="YES"))),1,0)</f>
        <v>1</v>
      </c>
      <c r="Z106" s="66">
        <f>IF(AND(OR(K106="YES",TRIM(L106)="YES"),(X106=0)),"Trouble",0)</f>
        <v>0</v>
      </c>
      <c r="AA106" s="66">
        <f>IF(AND(OR(AND(ISNUMBER(M106),AND(M106&gt;0,M106&lt;600)),AND(ISNUMBER(M106),AND(M106&gt;0,N106="YES"))),(Y106=0)),"Trouble",0)</f>
        <v>0</v>
      </c>
      <c r="AB106" s="67" t="str">
        <f>IF(AND(X106=1,Y106=1),"SRSA","-")</f>
        <v>-</v>
      </c>
      <c r="AC106" s="65">
        <f>IF(S106="YES",1,0)</f>
        <v>0</v>
      </c>
      <c r="AD106" s="66">
        <f>IF(OR(AND(ISNUMBER(Q106),Q106&gt;=20),(AND(ISNUMBER(Q106)=FALSE,AND(ISNUMBER(O106),O106&gt;=20)))),1,0)</f>
        <v>0</v>
      </c>
      <c r="AE106" s="66">
        <f>IF(AND(AC106=1,AD106=1),"Initial",0)</f>
        <v>0</v>
      </c>
      <c r="AF106" s="67" t="str">
        <f>IF(AND(AND(AE106="Initial",AG106=0),AND(ISNUMBER(M106),M106&gt;0)),"RLIS","-")</f>
        <v>-</v>
      </c>
      <c r="AG106" s="65">
        <f>IF(AND(AB106="SRSA",AE106="Initial"),"SRSA",0)</f>
        <v>0</v>
      </c>
      <c r="AH106" s="84" t="s">
        <v>50</v>
      </c>
    </row>
    <row r="107" spans="1:34" ht="12.75" customHeight="1">
      <c r="A107" s="102" t="s">
        <v>698</v>
      </c>
      <c r="B107" s="103" t="s">
        <v>699</v>
      </c>
      <c r="C107" s="65" t="s">
        <v>700</v>
      </c>
      <c r="D107" s="66" t="s">
        <v>701</v>
      </c>
      <c r="E107" s="66" t="s">
        <v>42</v>
      </c>
      <c r="F107" s="103" t="s">
        <v>43</v>
      </c>
      <c r="G107" s="86" t="s">
        <v>55</v>
      </c>
      <c r="H107" s="78" t="s">
        <v>45</v>
      </c>
      <c r="I107" s="79" t="s">
        <v>702</v>
      </c>
      <c r="J107" s="109" t="s">
        <v>587</v>
      </c>
      <c r="K107" s="68" t="s">
        <v>48</v>
      </c>
      <c r="L107" s="92"/>
      <c r="M107" s="88">
        <v>290</v>
      </c>
      <c r="N107" s="80"/>
      <c r="O107" s="114">
        <v>21.8089163142203</v>
      </c>
      <c r="P107" s="68" t="s">
        <v>118</v>
      </c>
      <c r="Q107" s="81"/>
      <c r="R107" s="80"/>
      <c r="S107" s="96" t="s">
        <v>48</v>
      </c>
      <c r="T107" s="119">
        <v>10224.72364356485</v>
      </c>
      <c r="U107" s="83"/>
      <c r="V107" s="83"/>
      <c r="W107" s="100"/>
      <c r="X107" s="65">
        <f>IF(OR(K107="YES",TRIM(L107)="YES"),1,0)</f>
        <v>0</v>
      </c>
      <c r="Y107" s="66">
        <f>IF(OR(AND(ISNUMBER(M107),AND(M107&gt;0,M107&lt;600)),AND(ISNUMBER(M107),AND(M107&gt;0,N107="YES"))),1,0)</f>
        <v>1</v>
      </c>
      <c r="Z107" s="66">
        <f>IF(AND(OR(K107="YES",TRIM(L107)="YES"),(X107=0)),"Trouble",0)</f>
        <v>0</v>
      </c>
      <c r="AA107" s="66">
        <f>IF(AND(OR(AND(ISNUMBER(M107),AND(M107&gt;0,M107&lt;600)),AND(ISNUMBER(M107),AND(M107&gt;0,N107="YES"))),(Y107=0)),"Trouble",0)</f>
        <v>0</v>
      </c>
      <c r="AB107" s="67" t="str">
        <f>IF(AND(X107=1,Y107=1),"SRSA","-")</f>
        <v>-</v>
      </c>
      <c r="AC107" s="65">
        <f>IF(S107="YES",1,0)</f>
        <v>0</v>
      </c>
      <c r="AD107" s="66">
        <f>IF(OR(AND(ISNUMBER(Q107),Q107&gt;=20),(AND(ISNUMBER(Q107)=FALSE,AND(ISNUMBER(O107),O107&gt;=20)))),1,0)</f>
        <v>1</v>
      </c>
      <c r="AE107" s="66">
        <f>IF(AND(AC107=1,AD107=1),"Initial",0)</f>
        <v>0</v>
      </c>
      <c r="AF107" s="67" t="str">
        <f>IF(AND(AND(AE107="Initial",AG107=0),AND(ISNUMBER(M107),M107&gt;0)),"RLIS","-")</f>
        <v>-</v>
      </c>
      <c r="AG107" s="65">
        <f>IF(AND(AB107="SRSA",AE107="Initial"),"SRSA",0)</f>
        <v>0</v>
      </c>
      <c r="AH107" s="84" t="s">
        <v>50</v>
      </c>
    </row>
    <row r="108" spans="1:34" ht="12.75" customHeight="1">
      <c r="A108" s="102" t="s">
        <v>703</v>
      </c>
      <c r="B108" s="103" t="s">
        <v>704</v>
      </c>
      <c r="C108" s="65" t="s">
        <v>705</v>
      </c>
      <c r="D108" s="66" t="s">
        <v>706</v>
      </c>
      <c r="E108" s="66" t="s">
        <v>42</v>
      </c>
      <c r="F108" s="103" t="s">
        <v>43</v>
      </c>
      <c r="G108" s="86" t="s">
        <v>707</v>
      </c>
      <c r="H108" s="78" t="s">
        <v>45</v>
      </c>
      <c r="I108" s="79" t="s">
        <v>708</v>
      </c>
      <c r="J108" s="109" t="s">
        <v>57</v>
      </c>
      <c r="K108" s="68" t="s">
        <v>48</v>
      </c>
      <c r="L108" s="92"/>
      <c r="M108" s="88">
        <v>23615</v>
      </c>
      <c r="N108" s="80"/>
      <c r="O108" s="114" t="s">
        <v>49</v>
      </c>
      <c r="P108" s="68" t="s">
        <v>48</v>
      </c>
      <c r="Q108" s="81"/>
      <c r="R108" s="80"/>
      <c r="S108" s="96" t="s">
        <v>48</v>
      </c>
      <c r="T108" s="119">
        <v>3592.3435987962935</v>
      </c>
      <c r="U108" s="83"/>
      <c r="V108" s="83"/>
      <c r="W108" s="100"/>
      <c r="X108" s="65">
        <f>IF(OR(K108="YES",TRIM(L108)="YES"),1,0)</f>
        <v>0</v>
      </c>
      <c r="Y108" s="66">
        <f>IF(OR(AND(ISNUMBER(M108),AND(M108&gt;0,M108&lt;600)),AND(ISNUMBER(M108),AND(M108&gt;0,N108="YES"))),1,0)</f>
        <v>0</v>
      </c>
      <c r="Z108" s="66">
        <f>IF(AND(OR(K108="YES",TRIM(L108)="YES"),(X108=0)),"Trouble",0)</f>
        <v>0</v>
      </c>
      <c r="AA108" s="66">
        <f>IF(AND(OR(AND(ISNUMBER(M108),AND(M108&gt;0,M108&lt;600)),AND(ISNUMBER(M108),AND(M108&gt;0,N108="YES"))),(Y108=0)),"Trouble",0)</f>
        <v>0</v>
      </c>
      <c r="AB108" s="67" t="str">
        <f>IF(AND(X108=1,Y108=1),"SRSA","-")</f>
        <v>-</v>
      </c>
      <c r="AC108" s="65">
        <f>IF(S108="YES",1,0)</f>
        <v>0</v>
      </c>
      <c r="AD108" s="66">
        <f>IF(OR(AND(ISNUMBER(Q108),Q108&gt;=20),(AND(ISNUMBER(Q108)=FALSE,AND(ISNUMBER(O108),O108&gt;=20)))),1,0)</f>
        <v>0</v>
      </c>
      <c r="AE108" s="66">
        <f>IF(AND(AC108=1,AD108=1),"Initial",0)</f>
        <v>0</v>
      </c>
      <c r="AF108" s="67" t="str">
        <f>IF(AND(AND(AE108="Initial",AG108=0),AND(ISNUMBER(M108),M108&gt;0)),"RLIS","-")</f>
        <v>-</v>
      </c>
      <c r="AG108" s="65">
        <f>IF(AND(AB108="SRSA",AE108="Initial"),"SRSA",0)</f>
        <v>0</v>
      </c>
      <c r="AH108" s="84" t="s">
        <v>50</v>
      </c>
    </row>
    <row r="109" spans="1:34" ht="12.75" customHeight="1">
      <c r="A109" s="102" t="s">
        <v>709</v>
      </c>
      <c r="B109" s="103" t="s">
        <v>710</v>
      </c>
      <c r="C109" s="65" t="s">
        <v>711</v>
      </c>
      <c r="D109" s="66" t="s">
        <v>712</v>
      </c>
      <c r="E109" s="66" t="s">
        <v>713</v>
      </c>
      <c r="F109" s="103" t="s">
        <v>43</v>
      </c>
      <c r="G109" s="86" t="s">
        <v>714</v>
      </c>
      <c r="H109" s="78" t="s">
        <v>45</v>
      </c>
      <c r="I109" s="79" t="s">
        <v>715</v>
      </c>
      <c r="J109" s="109" t="s">
        <v>117</v>
      </c>
      <c r="K109" s="68" t="s">
        <v>48</v>
      </c>
      <c r="L109" s="92" t="s">
        <v>934</v>
      </c>
      <c r="M109" s="88">
        <v>3022</v>
      </c>
      <c r="N109" s="80"/>
      <c r="O109" s="114">
        <v>27.425320056899</v>
      </c>
      <c r="P109" s="68" t="s">
        <v>118</v>
      </c>
      <c r="Q109" s="81"/>
      <c r="R109" s="80"/>
      <c r="S109" s="96" t="s">
        <v>118</v>
      </c>
      <c r="T109" s="119">
        <v>235346.00523399684</v>
      </c>
      <c r="U109" s="83"/>
      <c r="V109" s="83"/>
      <c r="W109" s="100"/>
      <c r="X109" s="65">
        <f>IF(OR(K109="YES",TRIM(L109)="YES"),1,0)</f>
        <v>1</v>
      </c>
      <c r="Y109" s="66">
        <f>IF(OR(AND(ISNUMBER(M109),AND(M109&gt;0,M109&lt;600)),AND(ISNUMBER(M109),AND(M109&gt;0,N109="YES"))),1,0)</f>
        <v>0</v>
      </c>
      <c r="Z109" s="66">
        <f>IF(AND(OR(K109="YES",TRIM(L109)="YES"),(X109=0)),"Trouble",0)</f>
        <v>0</v>
      </c>
      <c r="AA109" s="66">
        <f>IF(AND(OR(AND(ISNUMBER(M109),AND(M109&gt;0,M109&lt;600)),AND(ISNUMBER(M109),AND(M109&gt;0,N109="YES"))),(Y109=0)),"Trouble",0)</f>
        <v>0</v>
      </c>
      <c r="AB109" s="67" t="str">
        <f>IF(AND(X109=1,Y109=1),"SRSA","-")</f>
        <v>-</v>
      </c>
      <c r="AC109" s="65">
        <f>IF(S109="YES",1,0)</f>
        <v>1</v>
      </c>
      <c r="AD109" s="66">
        <f>IF(OR(AND(ISNUMBER(Q109),Q109&gt;=20),(AND(ISNUMBER(Q109)=FALSE,AND(ISNUMBER(O109),O109&gt;=20)))),1,0)</f>
        <v>1</v>
      </c>
      <c r="AE109" s="66" t="str">
        <f>IF(AND(AC109=1,AD109=1),"Initial",0)</f>
        <v>Initial</v>
      </c>
      <c r="AF109" s="67" t="str">
        <f>IF(AND(AND(AE109="Initial",AG109=0),AND(ISNUMBER(M109),M109&gt;0)),"RLIS","-")</f>
        <v>RLIS</v>
      </c>
      <c r="AG109" s="65">
        <f>IF(AND(AB109="SRSA",AE109="Initial"),"SRSA",0)</f>
        <v>0</v>
      </c>
      <c r="AH109" s="84" t="s">
        <v>50</v>
      </c>
    </row>
    <row r="110" spans="1:34" ht="12.75" customHeight="1">
      <c r="A110" s="102" t="s">
        <v>716</v>
      </c>
      <c r="B110" s="103" t="s">
        <v>717</v>
      </c>
      <c r="C110" s="65" t="s">
        <v>718</v>
      </c>
      <c r="D110" s="66" t="s">
        <v>719</v>
      </c>
      <c r="E110" s="66" t="s">
        <v>279</v>
      </c>
      <c r="F110" s="103" t="s">
        <v>43</v>
      </c>
      <c r="G110" s="86" t="s">
        <v>280</v>
      </c>
      <c r="H110" s="78" t="s">
        <v>45</v>
      </c>
      <c r="I110" s="79" t="s">
        <v>720</v>
      </c>
      <c r="J110" s="109" t="s">
        <v>47</v>
      </c>
      <c r="K110" s="68" t="s">
        <v>48</v>
      </c>
      <c r="L110" s="92" t="s">
        <v>934</v>
      </c>
      <c r="M110" s="88">
        <v>464</v>
      </c>
      <c r="N110" s="80"/>
      <c r="O110" s="114" t="s">
        <v>49</v>
      </c>
      <c r="P110" s="68" t="s">
        <v>48</v>
      </c>
      <c r="Q110" s="81"/>
      <c r="R110" s="80"/>
      <c r="S110" s="96" t="s">
        <v>48</v>
      </c>
      <c r="T110" s="119">
        <v>9749.10219169145</v>
      </c>
      <c r="U110" s="83"/>
      <c r="V110" s="83"/>
      <c r="W110" s="100"/>
      <c r="X110" s="65">
        <f>IF(OR(K110="YES",TRIM(L110)="YES"),1,0)</f>
        <v>1</v>
      </c>
      <c r="Y110" s="66">
        <f>IF(OR(AND(ISNUMBER(M110),AND(M110&gt;0,M110&lt;600)),AND(ISNUMBER(M110),AND(M110&gt;0,N110="YES"))),1,0)</f>
        <v>1</v>
      </c>
      <c r="Z110" s="66">
        <f>IF(AND(OR(K110="YES",TRIM(L110)="YES"),(X110=0)),"Trouble",0)</f>
        <v>0</v>
      </c>
      <c r="AA110" s="66">
        <f>IF(AND(OR(AND(ISNUMBER(M110),AND(M110&gt;0,M110&lt;600)),AND(ISNUMBER(M110),AND(M110&gt;0,N110="YES"))),(Y110=0)),"Trouble",0)</f>
        <v>0</v>
      </c>
      <c r="AB110" s="67" t="str">
        <f>IF(AND(X110=1,Y110=1),"SRSA","-")</f>
        <v>SRSA</v>
      </c>
      <c r="AC110" s="65">
        <f>IF(S110="YES",1,0)</f>
        <v>0</v>
      </c>
      <c r="AD110" s="66">
        <f>IF(OR(AND(ISNUMBER(Q110),Q110&gt;=20),(AND(ISNUMBER(Q110)=FALSE,AND(ISNUMBER(O110),O110&gt;=20)))),1,0)</f>
        <v>0</v>
      </c>
      <c r="AE110" s="66">
        <f>IF(AND(AC110=1,AD110=1),"Initial",0)</f>
        <v>0</v>
      </c>
      <c r="AF110" s="67" t="str">
        <f>IF(AND(AND(AE110="Initial",AG110=0),AND(ISNUMBER(M110),M110&gt;0)),"RLIS","-")</f>
        <v>-</v>
      </c>
      <c r="AG110" s="65">
        <f>IF(AND(AB110="SRSA",AE110="Initial"),"SRSA",0)</f>
        <v>0</v>
      </c>
      <c r="AH110" s="84" t="s">
        <v>73</v>
      </c>
    </row>
    <row r="111" spans="1:34" ht="12.75" customHeight="1">
      <c r="A111" s="102" t="s">
        <v>721</v>
      </c>
      <c r="B111" s="103" t="s">
        <v>722</v>
      </c>
      <c r="C111" s="65" t="s">
        <v>723</v>
      </c>
      <c r="D111" s="66" t="s">
        <v>724</v>
      </c>
      <c r="E111" s="66" t="s">
        <v>166</v>
      </c>
      <c r="F111" s="103" t="s">
        <v>43</v>
      </c>
      <c r="G111" s="86" t="s">
        <v>167</v>
      </c>
      <c r="H111" s="78" t="s">
        <v>45</v>
      </c>
      <c r="I111" s="79" t="s">
        <v>725</v>
      </c>
      <c r="J111" s="109" t="s">
        <v>117</v>
      </c>
      <c r="K111" s="68" t="s">
        <v>48</v>
      </c>
      <c r="L111" s="92" t="s">
        <v>934</v>
      </c>
      <c r="M111" s="88">
        <v>4609</v>
      </c>
      <c r="N111" s="80"/>
      <c r="O111" s="114">
        <v>16.4621676891616</v>
      </c>
      <c r="P111" s="68" t="s">
        <v>48</v>
      </c>
      <c r="Q111" s="81"/>
      <c r="R111" s="80"/>
      <c r="S111" s="96" t="s">
        <v>118</v>
      </c>
      <c r="T111" s="119">
        <v>177829.90365020224</v>
      </c>
      <c r="U111" s="83"/>
      <c r="V111" s="83"/>
      <c r="W111" s="100"/>
      <c r="X111" s="65">
        <f>IF(OR(K111="YES",TRIM(L111)="YES"),1,0)</f>
        <v>1</v>
      </c>
      <c r="Y111" s="66">
        <f>IF(OR(AND(ISNUMBER(M111),AND(M111&gt;0,M111&lt;600)),AND(ISNUMBER(M111),AND(M111&gt;0,N111="YES"))),1,0)</f>
        <v>0</v>
      </c>
      <c r="Z111" s="66">
        <f>IF(AND(OR(K111="YES",TRIM(L111)="YES"),(X111=0)),"Trouble",0)</f>
        <v>0</v>
      </c>
      <c r="AA111" s="66">
        <f>IF(AND(OR(AND(ISNUMBER(M111),AND(M111&gt;0,M111&lt;600)),AND(ISNUMBER(M111),AND(M111&gt;0,N111="YES"))),(Y111=0)),"Trouble",0)</f>
        <v>0</v>
      </c>
      <c r="AB111" s="67" t="str">
        <f>IF(AND(X111=1,Y111=1),"SRSA","-")</f>
        <v>-</v>
      </c>
      <c r="AC111" s="65">
        <f>IF(S111="YES",1,0)</f>
        <v>1</v>
      </c>
      <c r="AD111" s="66">
        <f>IF(OR(AND(ISNUMBER(Q111),Q111&gt;=20),(AND(ISNUMBER(Q111)=FALSE,AND(ISNUMBER(O111),O111&gt;=20)))),1,0)</f>
        <v>0</v>
      </c>
      <c r="AE111" s="66">
        <f>IF(AND(AC111=1,AD111=1),"Initial",0)</f>
        <v>0</v>
      </c>
      <c r="AF111" s="67" t="str">
        <f>IF(AND(AND(AE111="Initial",AG111=0),AND(ISNUMBER(M111),M111&gt;0)),"RLIS","-")</f>
        <v>-</v>
      </c>
      <c r="AG111" s="65">
        <f>IF(AND(AB111="SRSA",AE111="Initial"),"SRSA",0)</f>
        <v>0</v>
      </c>
      <c r="AH111" s="84" t="s">
        <v>50</v>
      </c>
    </row>
    <row r="112" spans="1:34" ht="12.75" customHeight="1">
      <c r="A112" s="102" t="s">
        <v>726</v>
      </c>
      <c r="B112" s="103" t="s">
        <v>727</v>
      </c>
      <c r="C112" s="65" t="s">
        <v>728</v>
      </c>
      <c r="D112" s="66" t="s">
        <v>729</v>
      </c>
      <c r="E112" s="66" t="s">
        <v>730</v>
      </c>
      <c r="F112" s="103" t="s">
        <v>43</v>
      </c>
      <c r="G112" s="86" t="s">
        <v>731</v>
      </c>
      <c r="H112" s="78" t="s">
        <v>45</v>
      </c>
      <c r="I112" s="79" t="s">
        <v>732</v>
      </c>
      <c r="J112" s="109" t="s">
        <v>193</v>
      </c>
      <c r="K112" s="68" t="s">
        <v>118</v>
      </c>
      <c r="L112" s="92" t="s">
        <v>934</v>
      </c>
      <c r="M112" s="88">
        <v>239</v>
      </c>
      <c r="N112" s="80"/>
      <c r="O112" s="114" t="s">
        <v>49</v>
      </c>
      <c r="P112" s="68" t="s">
        <v>48</v>
      </c>
      <c r="Q112" s="81"/>
      <c r="R112" s="80"/>
      <c r="S112" s="96" t="s">
        <v>118</v>
      </c>
      <c r="T112" s="119">
        <v>2372.746264254988</v>
      </c>
      <c r="U112" s="83"/>
      <c r="V112" s="83"/>
      <c r="W112" s="100"/>
      <c r="X112" s="65">
        <f>IF(OR(K112="YES",TRIM(L112)="YES"),1,0)</f>
        <v>1</v>
      </c>
      <c r="Y112" s="66">
        <f>IF(OR(AND(ISNUMBER(M112),AND(M112&gt;0,M112&lt;600)),AND(ISNUMBER(M112),AND(M112&gt;0,N112="YES"))),1,0)</f>
        <v>1</v>
      </c>
      <c r="Z112" s="66">
        <f>IF(AND(OR(K112="YES",TRIM(L112)="YES"),(X112=0)),"Trouble",0)</f>
        <v>0</v>
      </c>
      <c r="AA112" s="66">
        <f>IF(AND(OR(AND(ISNUMBER(M112),AND(M112&gt;0,M112&lt;600)),AND(ISNUMBER(M112),AND(M112&gt;0,N112="YES"))),(Y112=0)),"Trouble",0)</f>
        <v>0</v>
      </c>
      <c r="AB112" s="67" t="str">
        <f>IF(AND(X112=1,Y112=1),"SRSA","-")</f>
        <v>SRSA</v>
      </c>
      <c r="AC112" s="65">
        <f>IF(S112="YES",1,0)</f>
        <v>1</v>
      </c>
      <c r="AD112" s="66">
        <f>IF(OR(AND(ISNUMBER(Q112),Q112&gt;=20),(AND(ISNUMBER(Q112)=FALSE,AND(ISNUMBER(O112),O112&gt;=20)))),1,0)</f>
        <v>0</v>
      </c>
      <c r="AE112" s="66">
        <f>IF(AND(AC112=1,AD112=1),"Initial",0)</f>
        <v>0</v>
      </c>
      <c r="AF112" s="67" t="str">
        <f>IF(AND(AND(AE112="Initial",AG112=0),AND(ISNUMBER(M112),M112&gt;0)),"RLIS","-")</f>
        <v>-</v>
      </c>
      <c r="AG112" s="65">
        <f>IF(AND(AB112="SRSA",AE112="Initial"),"SRSA",0)</f>
        <v>0</v>
      </c>
      <c r="AH112" s="84" t="s">
        <v>50</v>
      </c>
    </row>
    <row r="113" spans="1:34" ht="12.75" customHeight="1">
      <c r="A113" s="102" t="s">
        <v>733</v>
      </c>
      <c r="B113" s="103" t="s">
        <v>734</v>
      </c>
      <c r="C113" s="65" t="s">
        <v>735</v>
      </c>
      <c r="D113" s="66" t="s">
        <v>736</v>
      </c>
      <c r="E113" s="66" t="s">
        <v>737</v>
      </c>
      <c r="F113" s="103" t="s">
        <v>43</v>
      </c>
      <c r="G113" s="86" t="s">
        <v>738</v>
      </c>
      <c r="H113" s="78" t="s">
        <v>45</v>
      </c>
      <c r="I113" s="79" t="s">
        <v>739</v>
      </c>
      <c r="J113" s="109" t="s">
        <v>308</v>
      </c>
      <c r="K113" s="68" t="s">
        <v>48</v>
      </c>
      <c r="L113" s="92" t="s">
        <v>934</v>
      </c>
      <c r="M113" s="88">
        <v>3140</v>
      </c>
      <c r="N113" s="80"/>
      <c r="O113" s="114">
        <v>20.6756334063184</v>
      </c>
      <c r="P113" s="68" t="s">
        <v>118</v>
      </c>
      <c r="Q113" s="81"/>
      <c r="R113" s="80"/>
      <c r="S113" s="96" t="s">
        <v>118</v>
      </c>
      <c r="T113" s="119">
        <v>112231.5842222164</v>
      </c>
      <c r="U113" s="83"/>
      <c r="V113" s="83"/>
      <c r="W113" s="100"/>
      <c r="X113" s="65">
        <f>IF(OR(K113="YES",TRIM(L113)="YES"),1,0)</f>
        <v>1</v>
      </c>
      <c r="Y113" s="66">
        <f>IF(OR(AND(ISNUMBER(M113),AND(M113&gt;0,M113&lt;600)),AND(ISNUMBER(M113),AND(M113&gt;0,N113="YES"))),1,0)</f>
        <v>0</v>
      </c>
      <c r="Z113" s="66">
        <f>IF(AND(OR(K113="YES",TRIM(L113)="YES"),(X113=0)),"Trouble",0)</f>
        <v>0</v>
      </c>
      <c r="AA113" s="66">
        <f>IF(AND(OR(AND(ISNUMBER(M113),AND(M113&gt;0,M113&lt;600)),AND(ISNUMBER(M113),AND(M113&gt;0,N113="YES"))),(Y113=0)),"Trouble",0)</f>
        <v>0</v>
      </c>
      <c r="AB113" s="67" t="str">
        <f>IF(AND(X113=1,Y113=1),"SRSA","-")</f>
        <v>-</v>
      </c>
      <c r="AC113" s="65">
        <f>IF(S113="YES",1,0)</f>
        <v>1</v>
      </c>
      <c r="AD113" s="66">
        <f>IF(OR(AND(ISNUMBER(Q113),Q113&gt;=20),(AND(ISNUMBER(Q113)=FALSE,AND(ISNUMBER(O113),O113&gt;=20)))),1,0)</f>
        <v>1</v>
      </c>
      <c r="AE113" s="66" t="str">
        <f>IF(AND(AC113=1,AD113=1),"Initial",0)</f>
        <v>Initial</v>
      </c>
      <c r="AF113" s="67" t="str">
        <f>IF(AND(AND(AE113="Initial",AG113=0),AND(ISNUMBER(M113),M113&gt;0)),"RLIS","-")</f>
        <v>RLIS</v>
      </c>
      <c r="AG113" s="65">
        <f>IF(AND(AB113="SRSA",AE113="Initial"),"SRSA",0)</f>
        <v>0</v>
      </c>
      <c r="AH113" s="84" t="s">
        <v>50</v>
      </c>
    </row>
    <row r="114" spans="1:34" ht="12.75" customHeight="1">
      <c r="A114" s="102" t="s">
        <v>740</v>
      </c>
      <c r="B114" s="103" t="s">
        <v>741</v>
      </c>
      <c r="C114" s="65" t="s">
        <v>742</v>
      </c>
      <c r="D114" s="66" t="s">
        <v>743</v>
      </c>
      <c r="E114" s="66" t="s">
        <v>744</v>
      </c>
      <c r="F114" s="103" t="s">
        <v>43</v>
      </c>
      <c r="G114" s="86" t="s">
        <v>745</v>
      </c>
      <c r="H114" s="78" t="s">
        <v>45</v>
      </c>
      <c r="I114" s="79" t="s">
        <v>746</v>
      </c>
      <c r="J114" s="109" t="s">
        <v>193</v>
      </c>
      <c r="K114" s="68" t="s">
        <v>118</v>
      </c>
      <c r="L114" s="92" t="s">
        <v>934</v>
      </c>
      <c r="M114" s="88">
        <v>1510</v>
      </c>
      <c r="N114" s="80"/>
      <c r="O114" s="114">
        <v>6.17136009586578</v>
      </c>
      <c r="P114" s="68" t="s">
        <v>48</v>
      </c>
      <c r="Q114" s="81"/>
      <c r="R114" s="80"/>
      <c r="S114" s="96" t="s">
        <v>118</v>
      </c>
      <c r="T114" s="119">
        <v>36534.05582013802</v>
      </c>
      <c r="U114" s="83"/>
      <c r="V114" s="83"/>
      <c r="W114" s="100"/>
      <c r="X114" s="65">
        <f>IF(OR(K114="YES",TRIM(L114)="YES"),1,0)</f>
        <v>1</v>
      </c>
      <c r="Y114" s="66">
        <f>IF(OR(AND(ISNUMBER(M114),AND(M114&gt;0,M114&lt;600)),AND(ISNUMBER(M114),AND(M114&gt;0,N114="YES"))),1,0)</f>
        <v>0</v>
      </c>
      <c r="Z114" s="66">
        <f>IF(AND(OR(K114="YES",TRIM(L114)="YES"),(X114=0)),"Trouble",0)</f>
        <v>0</v>
      </c>
      <c r="AA114" s="66">
        <f>IF(AND(OR(AND(ISNUMBER(M114),AND(M114&gt;0,M114&lt;600)),AND(ISNUMBER(M114),AND(M114&gt;0,N114="YES"))),(Y114=0)),"Trouble",0)</f>
        <v>0</v>
      </c>
      <c r="AB114" s="67" t="str">
        <f>IF(AND(X114=1,Y114=1),"SRSA","-")</f>
        <v>-</v>
      </c>
      <c r="AC114" s="65">
        <f>IF(S114="YES",1,0)</f>
        <v>1</v>
      </c>
      <c r="AD114" s="66">
        <f>IF(OR(AND(ISNUMBER(Q114),Q114&gt;=20),(AND(ISNUMBER(Q114)=FALSE,AND(ISNUMBER(O114),O114&gt;=20)))),1,0)</f>
        <v>0</v>
      </c>
      <c r="AE114" s="66">
        <f>IF(AND(AC114=1,AD114=1),"Initial",0)</f>
        <v>0</v>
      </c>
      <c r="AF114" s="67" t="str">
        <f>IF(AND(AND(AE114="Initial",AG114=0),AND(ISNUMBER(M114),M114&gt;0)),"RLIS","-")</f>
        <v>-</v>
      </c>
      <c r="AG114" s="65">
        <f>IF(AND(AB114="SRSA",AE114="Initial"),"SRSA",0)</f>
        <v>0</v>
      </c>
      <c r="AH114" s="84" t="s">
        <v>50</v>
      </c>
    </row>
    <row r="115" spans="1:34" ht="12.75" customHeight="1">
      <c r="A115" s="102" t="s">
        <v>747</v>
      </c>
      <c r="B115" s="103" t="s">
        <v>748</v>
      </c>
      <c r="C115" s="65" t="s">
        <v>749</v>
      </c>
      <c r="D115" s="66" t="s">
        <v>750</v>
      </c>
      <c r="E115" s="66" t="s">
        <v>436</v>
      </c>
      <c r="F115" s="103" t="s">
        <v>43</v>
      </c>
      <c r="G115" s="86" t="s">
        <v>437</v>
      </c>
      <c r="H115" s="78" t="s">
        <v>45</v>
      </c>
      <c r="I115" s="79" t="s">
        <v>751</v>
      </c>
      <c r="J115" s="109" t="s">
        <v>47</v>
      </c>
      <c r="K115" s="68" t="s">
        <v>48</v>
      </c>
      <c r="L115" s="92"/>
      <c r="M115" s="88">
        <v>995</v>
      </c>
      <c r="N115" s="80"/>
      <c r="O115" s="114" t="s">
        <v>49</v>
      </c>
      <c r="P115" s="68" t="s">
        <v>48</v>
      </c>
      <c r="Q115" s="81"/>
      <c r="R115" s="80"/>
      <c r="S115" s="96" t="s">
        <v>48</v>
      </c>
      <c r="T115" s="119">
        <v>16450.58732709249</v>
      </c>
      <c r="U115" s="83"/>
      <c r="V115" s="83"/>
      <c r="W115" s="100"/>
      <c r="X115" s="65">
        <f>IF(OR(K115="YES",TRIM(L115)="YES"),1,0)</f>
        <v>0</v>
      </c>
      <c r="Y115" s="66">
        <f>IF(OR(AND(ISNUMBER(M115),AND(M115&gt;0,M115&lt;600)),AND(ISNUMBER(M115),AND(M115&gt;0,N115="YES"))),1,0)</f>
        <v>0</v>
      </c>
      <c r="Z115" s="66">
        <f>IF(AND(OR(K115="YES",TRIM(L115)="YES"),(X115=0)),"Trouble",0)</f>
        <v>0</v>
      </c>
      <c r="AA115" s="66">
        <f>IF(AND(OR(AND(ISNUMBER(M115),AND(M115&gt;0,M115&lt;600)),AND(ISNUMBER(M115),AND(M115&gt;0,N115="YES"))),(Y115=0)),"Trouble",0)</f>
        <v>0</v>
      </c>
      <c r="AB115" s="67" t="str">
        <f>IF(AND(X115=1,Y115=1),"SRSA","-")</f>
        <v>-</v>
      </c>
      <c r="AC115" s="65">
        <f>IF(S115="YES",1,0)</f>
        <v>0</v>
      </c>
      <c r="AD115" s="66">
        <f>IF(OR(AND(ISNUMBER(Q115),Q115&gt;=20),(AND(ISNUMBER(Q115)=FALSE,AND(ISNUMBER(O115),O115&gt;=20)))),1,0)</f>
        <v>0</v>
      </c>
      <c r="AE115" s="66">
        <f>IF(AND(AC115=1,AD115=1),"Initial",0)</f>
        <v>0</v>
      </c>
      <c r="AF115" s="67" t="str">
        <f>IF(AND(AND(AE115="Initial",AG115=0),AND(ISNUMBER(M115),M115&gt;0)),"RLIS","-")</f>
        <v>-</v>
      </c>
      <c r="AG115" s="65">
        <f>IF(AND(AB115="SRSA",AE115="Initial"),"SRSA",0)</f>
        <v>0</v>
      </c>
      <c r="AH115" s="84" t="s">
        <v>50</v>
      </c>
    </row>
    <row r="116" spans="1:34" ht="12.75" customHeight="1">
      <c r="A116" s="102" t="s">
        <v>752</v>
      </c>
      <c r="B116" s="103" t="s">
        <v>753</v>
      </c>
      <c r="C116" s="65" t="s">
        <v>754</v>
      </c>
      <c r="D116" s="66" t="s">
        <v>755</v>
      </c>
      <c r="E116" s="66" t="s">
        <v>365</v>
      </c>
      <c r="F116" s="103" t="s">
        <v>43</v>
      </c>
      <c r="G116" s="86" t="s">
        <v>366</v>
      </c>
      <c r="H116" s="78" t="s">
        <v>45</v>
      </c>
      <c r="I116" s="79" t="s">
        <v>756</v>
      </c>
      <c r="J116" s="109" t="s">
        <v>757</v>
      </c>
      <c r="K116" s="68" t="s">
        <v>48</v>
      </c>
      <c r="L116" s="92" t="s">
        <v>934</v>
      </c>
      <c r="M116" s="88">
        <v>379</v>
      </c>
      <c r="N116" s="80"/>
      <c r="O116" s="114" t="s">
        <v>49</v>
      </c>
      <c r="P116" s="68" t="s">
        <v>48</v>
      </c>
      <c r="Q116" s="81"/>
      <c r="R116" s="80"/>
      <c r="S116" s="96" t="s">
        <v>48</v>
      </c>
      <c r="T116" s="119">
        <v>7015.697992241072</v>
      </c>
      <c r="U116" s="83"/>
      <c r="V116" s="83"/>
      <c r="W116" s="100"/>
      <c r="X116" s="65">
        <f>IF(OR(K116="YES",TRIM(L116)="YES"),1,0)</f>
        <v>1</v>
      </c>
      <c r="Y116" s="66">
        <f>IF(OR(AND(ISNUMBER(M116),AND(M116&gt;0,M116&lt;600)),AND(ISNUMBER(M116),AND(M116&gt;0,N116="YES"))),1,0)</f>
        <v>1</v>
      </c>
      <c r="Z116" s="66">
        <f>IF(AND(OR(K116="YES",TRIM(L116)="YES"),(X116=0)),"Trouble",0)</f>
        <v>0</v>
      </c>
      <c r="AA116" s="66">
        <f>IF(AND(OR(AND(ISNUMBER(M116),AND(M116&gt;0,M116&lt;600)),AND(ISNUMBER(M116),AND(M116&gt;0,N116="YES"))),(Y116=0)),"Trouble",0)</f>
        <v>0</v>
      </c>
      <c r="AB116" s="67" t="str">
        <f>IF(AND(X116=1,Y116=1),"SRSA","-")</f>
        <v>SRSA</v>
      </c>
      <c r="AC116" s="65">
        <f>IF(S116="YES",1,0)</f>
        <v>0</v>
      </c>
      <c r="AD116" s="66">
        <f>IF(OR(AND(ISNUMBER(Q116),Q116&gt;=20),(AND(ISNUMBER(Q116)=FALSE,AND(ISNUMBER(O116),O116&gt;=20)))),1,0)</f>
        <v>0</v>
      </c>
      <c r="AE116" s="66">
        <f>IF(AND(AC116=1,AD116=1),"Initial",0)</f>
        <v>0</v>
      </c>
      <c r="AF116" s="67" t="str">
        <f>IF(AND(AND(AE116="Initial",AG116=0),AND(ISNUMBER(M116),M116&gt;0)),"RLIS","-")</f>
        <v>-</v>
      </c>
      <c r="AG116" s="65">
        <f>IF(AND(AB116="SRSA",AE116="Initial"),"SRSA",0)</f>
        <v>0</v>
      </c>
      <c r="AH116" s="84" t="s">
        <v>50</v>
      </c>
    </row>
    <row r="117" spans="1:34" ht="12.75" customHeight="1">
      <c r="A117" s="102" t="s">
        <v>758</v>
      </c>
      <c r="B117" s="103" t="s">
        <v>759</v>
      </c>
      <c r="C117" s="65" t="s">
        <v>760</v>
      </c>
      <c r="D117" s="66" t="s">
        <v>761</v>
      </c>
      <c r="E117" s="66" t="s">
        <v>85</v>
      </c>
      <c r="F117" s="103" t="s">
        <v>43</v>
      </c>
      <c r="G117" s="86" t="s">
        <v>86</v>
      </c>
      <c r="H117" s="78" t="s">
        <v>45</v>
      </c>
      <c r="I117" s="79" t="s">
        <v>762</v>
      </c>
      <c r="J117" s="109" t="s">
        <v>47</v>
      </c>
      <c r="K117" s="68" t="s">
        <v>48</v>
      </c>
      <c r="L117" s="92"/>
      <c r="M117" s="88">
        <v>1648</v>
      </c>
      <c r="N117" s="80"/>
      <c r="O117" s="114" t="s">
        <v>49</v>
      </c>
      <c r="P117" s="68" t="s">
        <v>48</v>
      </c>
      <c r="Q117" s="81"/>
      <c r="R117" s="80"/>
      <c r="S117" s="96" t="s">
        <v>48</v>
      </c>
      <c r="T117" s="119">
        <v>15962.388120782181</v>
      </c>
      <c r="U117" s="83"/>
      <c r="V117" s="83"/>
      <c r="W117" s="100"/>
      <c r="X117" s="65">
        <f>IF(OR(K117="YES",TRIM(L117)="YES"),1,0)</f>
        <v>0</v>
      </c>
      <c r="Y117" s="66">
        <f>IF(OR(AND(ISNUMBER(M117),AND(M117&gt;0,M117&lt;600)),AND(ISNUMBER(M117),AND(M117&gt;0,N117="YES"))),1,0)</f>
        <v>0</v>
      </c>
      <c r="Z117" s="66">
        <f>IF(AND(OR(K117="YES",TRIM(L117)="YES"),(X117=0)),"Trouble",0)</f>
        <v>0</v>
      </c>
      <c r="AA117" s="66">
        <f>IF(AND(OR(AND(ISNUMBER(M117),AND(M117&gt;0,M117&lt;600)),AND(ISNUMBER(M117),AND(M117&gt;0,N117="YES"))),(Y117=0)),"Trouble",0)</f>
        <v>0</v>
      </c>
      <c r="AB117" s="67" t="str">
        <f>IF(AND(X117=1,Y117=1),"SRSA","-")</f>
        <v>-</v>
      </c>
      <c r="AC117" s="65">
        <f>IF(S117="YES",1,0)</f>
        <v>0</v>
      </c>
      <c r="AD117" s="66">
        <f>IF(OR(AND(ISNUMBER(Q117),Q117&gt;=20),(AND(ISNUMBER(Q117)=FALSE,AND(ISNUMBER(O117),O117&gt;=20)))),1,0)</f>
        <v>0</v>
      </c>
      <c r="AE117" s="66">
        <f>IF(AND(AC117=1,AD117=1),"Initial",0)</f>
        <v>0</v>
      </c>
      <c r="AF117" s="67" t="str">
        <f>IF(AND(AND(AE117="Initial",AG117=0),AND(ISNUMBER(M117),M117&gt;0)),"RLIS","-")</f>
        <v>-</v>
      </c>
      <c r="AG117" s="65">
        <f>IF(AND(AB117="SRSA",AE117="Initial"),"SRSA",0)</f>
        <v>0</v>
      </c>
      <c r="AH117" s="84" t="s">
        <v>50</v>
      </c>
    </row>
    <row r="118" spans="1:34" ht="12.75" customHeight="1">
      <c r="A118" s="102" t="s">
        <v>763</v>
      </c>
      <c r="B118" s="103" t="s">
        <v>764</v>
      </c>
      <c r="C118" s="65" t="s">
        <v>765</v>
      </c>
      <c r="D118" s="66" t="s">
        <v>766</v>
      </c>
      <c r="E118" s="66" t="s">
        <v>767</v>
      </c>
      <c r="F118" s="103" t="s">
        <v>43</v>
      </c>
      <c r="G118" s="86" t="s">
        <v>566</v>
      </c>
      <c r="H118" s="78" t="s">
        <v>45</v>
      </c>
      <c r="I118" s="79" t="s">
        <v>768</v>
      </c>
      <c r="J118" s="109" t="s">
        <v>47</v>
      </c>
      <c r="K118" s="68" t="s">
        <v>48</v>
      </c>
      <c r="L118" s="92"/>
      <c r="M118" s="88">
        <v>508</v>
      </c>
      <c r="N118" s="80"/>
      <c r="O118" s="114" t="s">
        <v>49</v>
      </c>
      <c r="P118" s="68" t="s">
        <v>48</v>
      </c>
      <c r="Q118" s="81"/>
      <c r="R118" s="80"/>
      <c r="S118" s="96" t="s">
        <v>48</v>
      </c>
      <c r="T118" s="119">
        <v>6224.298483665109</v>
      </c>
      <c r="U118" s="83"/>
      <c r="V118" s="83"/>
      <c r="W118" s="100"/>
      <c r="X118" s="65">
        <f>IF(OR(K118="YES",TRIM(L118)="YES"),1,0)</f>
        <v>0</v>
      </c>
      <c r="Y118" s="66">
        <f>IF(OR(AND(ISNUMBER(M118),AND(M118&gt;0,M118&lt;600)),AND(ISNUMBER(M118),AND(M118&gt;0,N118="YES"))),1,0)</f>
        <v>1</v>
      </c>
      <c r="Z118" s="66">
        <f>IF(AND(OR(K118="YES",TRIM(L118)="YES"),(X118=0)),"Trouble",0)</f>
        <v>0</v>
      </c>
      <c r="AA118" s="66">
        <f>IF(AND(OR(AND(ISNUMBER(M118),AND(M118&gt;0,M118&lt;600)),AND(ISNUMBER(M118),AND(M118&gt;0,N118="YES"))),(Y118=0)),"Trouble",0)</f>
        <v>0</v>
      </c>
      <c r="AB118" s="67" t="str">
        <f>IF(AND(X118=1,Y118=1),"SRSA","-")</f>
        <v>-</v>
      </c>
      <c r="AC118" s="65">
        <f>IF(S118="YES",1,0)</f>
        <v>0</v>
      </c>
      <c r="AD118" s="66">
        <f>IF(OR(AND(ISNUMBER(Q118),Q118&gt;=20),(AND(ISNUMBER(Q118)=FALSE,AND(ISNUMBER(O118),O118&gt;=20)))),1,0)</f>
        <v>0</v>
      </c>
      <c r="AE118" s="66">
        <f>IF(AND(AC118=1,AD118=1),"Initial",0)</f>
        <v>0</v>
      </c>
      <c r="AF118" s="67" t="str">
        <f>IF(AND(AND(AE118="Initial",AG118=0),AND(ISNUMBER(M118),M118&gt;0)),"RLIS","-")</f>
        <v>-</v>
      </c>
      <c r="AG118" s="65">
        <f>IF(AND(AB118="SRSA",AE118="Initial"),"SRSA",0)</f>
        <v>0</v>
      </c>
      <c r="AH118" s="84" t="s">
        <v>50</v>
      </c>
    </row>
    <row r="119" spans="1:34" ht="12.75" customHeight="1">
      <c r="A119" s="102" t="s">
        <v>769</v>
      </c>
      <c r="B119" s="103" t="s">
        <v>770</v>
      </c>
      <c r="C119" s="65" t="s">
        <v>771</v>
      </c>
      <c r="D119" s="66" t="s">
        <v>772</v>
      </c>
      <c r="E119" s="66" t="s">
        <v>773</v>
      </c>
      <c r="F119" s="103" t="s">
        <v>43</v>
      </c>
      <c r="G119" s="86" t="s">
        <v>774</v>
      </c>
      <c r="H119" s="78" t="s">
        <v>45</v>
      </c>
      <c r="I119" s="79" t="s">
        <v>775</v>
      </c>
      <c r="J119" s="109" t="s">
        <v>47</v>
      </c>
      <c r="K119" s="68" t="s">
        <v>48</v>
      </c>
      <c r="L119" s="92"/>
      <c r="M119" s="88">
        <v>1026</v>
      </c>
      <c r="N119" s="80"/>
      <c r="O119" s="114" t="s">
        <v>49</v>
      </c>
      <c r="P119" s="68" t="s">
        <v>48</v>
      </c>
      <c r="Q119" s="81"/>
      <c r="R119" s="80"/>
      <c r="S119" s="96" t="s">
        <v>48</v>
      </c>
      <c r="T119" s="119">
        <v>15480.378875425506</v>
      </c>
      <c r="U119" s="83"/>
      <c r="V119" s="83"/>
      <c r="W119" s="100"/>
      <c r="X119" s="65">
        <f>IF(OR(K119="YES",TRIM(L119)="YES"),1,0)</f>
        <v>0</v>
      </c>
      <c r="Y119" s="66">
        <f>IF(OR(AND(ISNUMBER(M119),AND(M119&gt;0,M119&lt;600)),AND(ISNUMBER(M119),AND(M119&gt;0,N119="YES"))),1,0)</f>
        <v>0</v>
      </c>
      <c r="Z119" s="66">
        <f>IF(AND(OR(K119="YES",TRIM(L119)="YES"),(X119=0)),"Trouble",0)</f>
        <v>0</v>
      </c>
      <c r="AA119" s="66">
        <f>IF(AND(OR(AND(ISNUMBER(M119),AND(M119&gt;0,M119&lt;600)),AND(ISNUMBER(M119),AND(M119&gt;0,N119="YES"))),(Y119=0)),"Trouble",0)</f>
        <v>0</v>
      </c>
      <c r="AB119" s="67" t="str">
        <f>IF(AND(X119=1,Y119=1),"SRSA","-")</f>
        <v>-</v>
      </c>
      <c r="AC119" s="65">
        <f>IF(S119="YES",1,0)</f>
        <v>0</v>
      </c>
      <c r="AD119" s="66">
        <f>IF(OR(AND(ISNUMBER(Q119),Q119&gt;=20),(AND(ISNUMBER(Q119)=FALSE,AND(ISNUMBER(O119),O119&gt;=20)))),1,0)</f>
        <v>0</v>
      </c>
      <c r="AE119" s="66">
        <f>IF(AND(AC119=1,AD119=1),"Initial",0)</f>
        <v>0</v>
      </c>
      <c r="AF119" s="67" t="str">
        <f>IF(AND(AND(AE119="Initial",AG119=0),AND(ISNUMBER(M119),M119&gt;0)),"RLIS","-")</f>
        <v>-</v>
      </c>
      <c r="AG119" s="65">
        <f>IF(AND(AB119="SRSA",AE119="Initial"),"SRSA",0)</f>
        <v>0</v>
      </c>
      <c r="AH119" s="84" t="s">
        <v>50</v>
      </c>
    </row>
    <row r="120" spans="1:34" ht="12.75" customHeight="1">
      <c r="A120" s="102" t="s">
        <v>778</v>
      </c>
      <c r="B120" s="103" t="s">
        <v>779</v>
      </c>
      <c r="C120" s="65" t="s">
        <v>780</v>
      </c>
      <c r="D120" s="66" t="s">
        <v>781</v>
      </c>
      <c r="E120" s="66" t="s">
        <v>359</v>
      </c>
      <c r="F120" s="103" t="s">
        <v>43</v>
      </c>
      <c r="G120" s="86" t="s">
        <v>138</v>
      </c>
      <c r="H120" s="78" t="s">
        <v>45</v>
      </c>
      <c r="I120" s="79" t="s">
        <v>782</v>
      </c>
      <c r="J120" s="109" t="s">
        <v>47</v>
      </c>
      <c r="K120" s="68" t="s">
        <v>48</v>
      </c>
      <c r="L120" s="92" t="s">
        <v>934</v>
      </c>
      <c r="M120" s="88">
        <v>1340</v>
      </c>
      <c r="N120" s="80"/>
      <c r="O120" s="114" t="s">
        <v>49</v>
      </c>
      <c r="P120" s="68" t="s">
        <v>48</v>
      </c>
      <c r="Q120" s="81"/>
      <c r="R120" s="80"/>
      <c r="S120" s="96" t="s">
        <v>48</v>
      </c>
      <c r="T120" s="119">
        <v>0</v>
      </c>
      <c r="U120" s="83"/>
      <c r="V120" s="83"/>
      <c r="W120" s="100"/>
      <c r="X120" s="65">
        <f>IF(OR(K120="YES",TRIM(L120)="YES"),1,0)</f>
        <v>1</v>
      </c>
      <c r="Y120" s="66">
        <f>IF(OR(AND(ISNUMBER(M120),AND(M120&gt;0,M120&lt;600)),AND(ISNUMBER(M120),AND(M120&gt;0,N120="YES"))),1,0)</f>
        <v>0</v>
      </c>
      <c r="Z120" s="66">
        <f>IF(AND(OR(K120="YES",TRIM(L120)="YES"),(X120=0)),"Trouble",0)</f>
        <v>0</v>
      </c>
      <c r="AA120" s="66">
        <f>IF(AND(OR(AND(ISNUMBER(M120),AND(M120&gt;0,M120&lt;600)),AND(ISNUMBER(M120),AND(M120&gt;0,N120="YES"))),(Y120=0)),"Trouble",0)</f>
        <v>0</v>
      </c>
      <c r="AB120" s="67" t="str">
        <f>IF(AND(X120=1,Y120=1),"SRSA","-")</f>
        <v>-</v>
      </c>
      <c r="AC120" s="65">
        <f>IF(S120="YES",1,0)</f>
        <v>0</v>
      </c>
      <c r="AD120" s="66">
        <f>IF(OR(AND(ISNUMBER(Q120),Q120&gt;=20),(AND(ISNUMBER(Q120)=FALSE,AND(ISNUMBER(O120),O120&gt;=20)))),1,0)</f>
        <v>0</v>
      </c>
      <c r="AE120" s="66">
        <f>IF(AND(AC120=1,AD120=1),"Initial",0)</f>
        <v>0</v>
      </c>
      <c r="AF120" s="67" t="str">
        <f>IF(AND(AND(AE120="Initial",AG120=0),AND(ISNUMBER(M120),M120&gt;0)),"RLIS","-")</f>
        <v>-</v>
      </c>
      <c r="AG120" s="65">
        <f>IF(AND(AB120="SRSA",AE120="Initial"),"SRSA",0)</f>
        <v>0</v>
      </c>
      <c r="AH120" s="84" t="s">
        <v>50</v>
      </c>
    </row>
    <row r="121" spans="1:34" ht="12.75" customHeight="1">
      <c r="A121" s="102" t="s">
        <v>783</v>
      </c>
      <c r="B121" s="103" t="s">
        <v>784</v>
      </c>
      <c r="C121" s="65" t="s">
        <v>785</v>
      </c>
      <c r="D121" s="66" t="s">
        <v>786</v>
      </c>
      <c r="E121" s="66" t="s">
        <v>414</v>
      </c>
      <c r="F121" s="103" t="s">
        <v>43</v>
      </c>
      <c r="G121" s="86" t="s">
        <v>415</v>
      </c>
      <c r="H121" s="78" t="s">
        <v>45</v>
      </c>
      <c r="I121" s="79" t="s">
        <v>787</v>
      </c>
      <c r="J121" s="109" t="s">
        <v>47</v>
      </c>
      <c r="K121" s="68" t="s">
        <v>48</v>
      </c>
      <c r="L121" s="92"/>
      <c r="M121" s="88">
        <v>486</v>
      </c>
      <c r="N121" s="80"/>
      <c r="O121" s="114" t="s">
        <v>49</v>
      </c>
      <c r="P121" s="68" t="s">
        <v>48</v>
      </c>
      <c r="Q121" s="81"/>
      <c r="R121" s="80"/>
      <c r="S121" s="96" t="s">
        <v>48</v>
      </c>
      <c r="T121" s="119">
        <v>2704.9461214624953</v>
      </c>
      <c r="U121" s="83"/>
      <c r="V121" s="83"/>
      <c r="W121" s="100"/>
      <c r="X121" s="65">
        <f>IF(OR(K121="YES",TRIM(L121)="YES"),1,0)</f>
        <v>0</v>
      </c>
      <c r="Y121" s="66">
        <f>IF(OR(AND(ISNUMBER(M121),AND(M121&gt;0,M121&lt;600)),AND(ISNUMBER(M121),AND(M121&gt;0,N121="YES"))),1,0)</f>
        <v>1</v>
      </c>
      <c r="Z121" s="66">
        <f>IF(AND(OR(K121="YES",TRIM(L121)="YES"),(X121=0)),"Trouble",0)</f>
        <v>0</v>
      </c>
      <c r="AA121" s="66">
        <f>IF(AND(OR(AND(ISNUMBER(M121),AND(M121&gt;0,M121&lt;600)),AND(ISNUMBER(M121),AND(M121&gt;0,N121="YES"))),(Y121=0)),"Trouble",0)</f>
        <v>0</v>
      </c>
      <c r="AB121" s="67" t="str">
        <f>IF(AND(X121=1,Y121=1),"SRSA","-")</f>
        <v>-</v>
      </c>
      <c r="AC121" s="65">
        <f>IF(S121="YES",1,0)</f>
        <v>0</v>
      </c>
      <c r="AD121" s="66">
        <f>IF(OR(AND(ISNUMBER(Q121),Q121&gt;=20),(AND(ISNUMBER(Q121)=FALSE,AND(ISNUMBER(O121),O121&gt;=20)))),1,0)</f>
        <v>0</v>
      </c>
      <c r="AE121" s="66">
        <f>IF(AND(AC121=1,AD121=1),"Initial",0)</f>
        <v>0</v>
      </c>
      <c r="AF121" s="67" t="str">
        <f>IF(AND(AND(AE121="Initial",AG121=0),AND(ISNUMBER(M121),M121&gt;0)),"RLIS","-")</f>
        <v>-</v>
      </c>
      <c r="AG121" s="65">
        <f>IF(AND(AB121="SRSA",AE121="Initial"),"SRSA",0)</f>
        <v>0</v>
      </c>
      <c r="AH121" s="84" t="s">
        <v>50</v>
      </c>
    </row>
    <row r="122" spans="1:34" ht="12.75" customHeight="1">
      <c r="A122" s="102" t="s">
        <v>788</v>
      </c>
      <c r="B122" s="103" t="s">
        <v>789</v>
      </c>
      <c r="C122" s="65" t="s">
        <v>790</v>
      </c>
      <c r="D122" s="66" t="s">
        <v>791</v>
      </c>
      <c r="E122" s="66" t="s">
        <v>792</v>
      </c>
      <c r="F122" s="103" t="s">
        <v>43</v>
      </c>
      <c r="G122" s="86" t="s">
        <v>793</v>
      </c>
      <c r="H122" s="78" t="s">
        <v>45</v>
      </c>
      <c r="I122" s="79" t="s">
        <v>794</v>
      </c>
      <c r="J122" s="109" t="s">
        <v>235</v>
      </c>
      <c r="K122" s="68" t="s">
        <v>118</v>
      </c>
      <c r="L122" s="92" t="s">
        <v>934</v>
      </c>
      <c r="M122" s="88">
        <v>259</v>
      </c>
      <c r="N122" s="80"/>
      <c r="O122" s="114">
        <v>14.6198830409357</v>
      </c>
      <c r="P122" s="68" t="s">
        <v>48</v>
      </c>
      <c r="Q122" s="81"/>
      <c r="R122" s="80"/>
      <c r="S122" s="96" t="s">
        <v>118</v>
      </c>
      <c r="T122" s="119">
        <v>8154.4347233961125</v>
      </c>
      <c r="U122" s="83"/>
      <c r="V122" s="83"/>
      <c r="W122" s="100"/>
      <c r="X122" s="65">
        <f>IF(OR(K122="YES",TRIM(L122)="YES"),1,0)</f>
        <v>1</v>
      </c>
      <c r="Y122" s="66">
        <f>IF(OR(AND(ISNUMBER(M122),AND(M122&gt;0,M122&lt;600)),AND(ISNUMBER(M122),AND(M122&gt;0,N122="YES"))),1,0)</f>
        <v>1</v>
      </c>
      <c r="Z122" s="66">
        <f>IF(AND(OR(K122="YES",TRIM(L122)="YES"),(X122=0)),"Trouble",0)</f>
        <v>0</v>
      </c>
      <c r="AA122" s="66">
        <f>IF(AND(OR(AND(ISNUMBER(M122),AND(M122&gt;0,M122&lt;600)),AND(ISNUMBER(M122),AND(M122&gt;0,N122="YES"))),(Y122=0)),"Trouble",0)</f>
        <v>0</v>
      </c>
      <c r="AB122" s="67" t="str">
        <f>IF(AND(X122=1,Y122=1),"SRSA","-")</f>
        <v>SRSA</v>
      </c>
      <c r="AC122" s="65">
        <f>IF(S122="YES",1,0)</f>
        <v>1</v>
      </c>
      <c r="AD122" s="66">
        <f>IF(OR(AND(ISNUMBER(Q122),Q122&gt;=20),(AND(ISNUMBER(Q122)=FALSE,AND(ISNUMBER(O122),O122&gt;=20)))),1,0)</f>
        <v>0</v>
      </c>
      <c r="AE122" s="66">
        <f>IF(AND(AC122=1,AD122=1),"Initial",0)</f>
        <v>0</v>
      </c>
      <c r="AF122" s="67" t="str">
        <f>IF(AND(AND(AE122="Initial",AG122=0),AND(ISNUMBER(M122),M122&gt;0)),"RLIS","-")</f>
        <v>-</v>
      </c>
      <c r="AG122" s="65">
        <f>IF(AND(AB122="SRSA",AE122="Initial"),"SRSA",0)</f>
        <v>0</v>
      </c>
      <c r="AH122" s="84" t="s">
        <v>50</v>
      </c>
    </row>
    <row r="123" spans="1:34" ht="12.75" customHeight="1">
      <c r="A123" s="102" t="s">
        <v>795</v>
      </c>
      <c r="B123" s="103" t="s">
        <v>796</v>
      </c>
      <c r="C123" s="65" t="s">
        <v>797</v>
      </c>
      <c r="D123" s="66" t="s">
        <v>798</v>
      </c>
      <c r="E123" s="66" t="s">
        <v>279</v>
      </c>
      <c r="F123" s="103" t="s">
        <v>43</v>
      </c>
      <c r="G123" s="86" t="s">
        <v>280</v>
      </c>
      <c r="H123" s="78" t="s">
        <v>45</v>
      </c>
      <c r="I123" s="79" t="s">
        <v>799</v>
      </c>
      <c r="J123" s="109" t="s">
        <v>133</v>
      </c>
      <c r="K123" s="68" t="s">
        <v>48</v>
      </c>
      <c r="L123" s="92" t="s">
        <v>934</v>
      </c>
      <c r="M123" s="88">
        <v>13873</v>
      </c>
      <c r="N123" s="80"/>
      <c r="O123" s="114">
        <v>10.4083822508363</v>
      </c>
      <c r="P123" s="68" t="s">
        <v>48</v>
      </c>
      <c r="Q123" s="81"/>
      <c r="R123" s="80"/>
      <c r="S123" s="96" t="s">
        <v>48</v>
      </c>
      <c r="T123" s="119">
        <v>228313.6797616738</v>
      </c>
      <c r="U123" s="83"/>
      <c r="V123" s="83"/>
      <c r="W123" s="100"/>
      <c r="X123" s="65">
        <f>IF(OR(K123="YES",TRIM(L123)="YES"),1,0)</f>
        <v>1</v>
      </c>
      <c r="Y123" s="66">
        <f>IF(OR(AND(ISNUMBER(M123),AND(M123&gt;0,M123&lt;600)),AND(ISNUMBER(M123),AND(M123&gt;0,N123="YES"))),1,0)</f>
        <v>0</v>
      </c>
      <c r="Z123" s="66">
        <f>IF(AND(OR(K123="YES",TRIM(L123)="YES"),(X123=0)),"Trouble",0)</f>
        <v>0</v>
      </c>
      <c r="AA123" s="66">
        <f>IF(AND(OR(AND(ISNUMBER(M123),AND(M123&gt;0,M123&lt;600)),AND(ISNUMBER(M123),AND(M123&gt;0,N123="YES"))),(Y123=0)),"Trouble",0)</f>
        <v>0</v>
      </c>
      <c r="AB123" s="67" t="str">
        <f>IF(AND(X123=1,Y123=1),"SRSA","-")</f>
        <v>-</v>
      </c>
      <c r="AC123" s="65">
        <f>IF(S123="YES",1,0)</f>
        <v>0</v>
      </c>
      <c r="AD123" s="66">
        <f>IF(OR(AND(ISNUMBER(Q123),Q123&gt;=20),(AND(ISNUMBER(Q123)=FALSE,AND(ISNUMBER(O123),O123&gt;=20)))),1,0)</f>
        <v>0</v>
      </c>
      <c r="AE123" s="66">
        <f>IF(AND(AC123=1,AD123=1),"Initial",0)</f>
        <v>0</v>
      </c>
      <c r="AF123" s="67" t="str">
        <f>IF(AND(AND(AE123="Initial",AG123=0),AND(ISNUMBER(M123),M123&gt;0)),"RLIS","-")</f>
        <v>-</v>
      </c>
      <c r="AG123" s="65">
        <f>IF(AND(AB123="SRSA",AE123="Initial"),"SRSA",0)</f>
        <v>0</v>
      </c>
      <c r="AH123" s="84" t="s">
        <v>50</v>
      </c>
    </row>
    <row r="124" spans="1:34" ht="12.75" customHeight="1">
      <c r="A124" s="102" t="s">
        <v>800</v>
      </c>
      <c r="B124" s="103" t="s">
        <v>801</v>
      </c>
      <c r="C124" s="65" t="s">
        <v>802</v>
      </c>
      <c r="D124" s="66" t="s">
        <v>803</v>
      </c>
      <c r="E124" s="66" t="s">
        <v>804</v>
      </c>
      <c r="F124" s="103" t="s">
        <v>43</v>
      </c>
      <c r="G124" s="86" t="s">
        <v>805</v>
      </c>
      <c r="H124" s="78" t="s">
        <v>45</v>
      </c>
      <c r="I124" s="79" t="s">
        <v>806</v>
      </c>
      <c r="J124" s="109" t="s">
        <v>235</v>
      </c>
      <c r="K124" s="68" t="s">
        <v>118</v>
      </c>
      <c r="L124" s="92" t="s">
        <v>934</v>
      </c>
      <c r="M124" s="88">
        <v>390</v>
      </c>
      <c r="N124" s="80"/>
      <c r="O124" s="114" t="s">
        <v>49</v>
      </c>
      <c r="P124" s="68" t="s">
        <v>48</v>
      </c>
      <c r="Q124" s="81"/>
      <c r="R124" s="80"/>
      <c r="S124" s="96" t="s">
        <v>118</v>
      </c>
      <c r="T124" s="119">
        <v>4986.559110473547</v>
      </c>
      <c r="U124" s="83"/>
      <c r="V124" s="83"/>
      <c r="W124" s="100"/>
      <c r="X124" s="65">
        <f>IF(OR(K124="YES",TRIM(L124)="YES"),1,0)</f>
        <v>1</v>
      </c>
      <c r="Y124" s="66">
        <f>IF(OR(AND(ISNUMBER(M124),AND(M124&gt;0,M124&lt;600)),AND(ISNUMBER(M124),AND(M124&gt;0,N124="YES"))),1,0)</f>
        <v>1</v>
      </c>
      <c r="Z124" s="66">
        <f>IF(AND(OR(K124="YES",TRIM(L124)="YES"),(X124=0)),"Trouble",0)</f>
        <v>0</v>
      </c>
      <c r="AA124" s="66">
        <f>IF(AND(OR(AND(ISNUMBER(M124),AND(M124&gt;0,M124&lt;600)),AND(ISNUMBER(M124),AND(M124&gt;0,N124="YES"))),(Y124=0)),"Trouble",0)</f>
        <v>0</v>
      </c>
      <c r="AB124" s="67" t="str">
        <f>IF(AND(X124=1,Y124=1),"SRSA","-")</f>
        <v>SRSA</v>
      </c>
      <c r="AC124" s="65">
        <f>IF(S124="YES",1,0)</f>
        <v>1</v>
      </c>
      <c r="AD124" s="66">
        <f>IF(OR(AND(ISNUMBER(Q124),Q124&gt;=20),(AND(ISNUMBER(Q124)=FALSE,AND(ISNUMBER(O124),O124&gt;=20)))),1,0)</f>
        <v>0</v>
      </c>
      <c r="AE124" s="66">
        <f>IF(AND(AC124=1,AD124=1),"Initial",0)</f>
        <v>0</v>
      </c>
      <c r="AF124" s="67" t="str">
        <f>IF(AND(AND(AE124="Initial",AG124=0),AND(ISNUMBER(M124),M124&gt;0)),"RLIS","-")</f>
        <v>-</v>
      </c>
      <c r="AG124" s="65">
        <f>IF(AND(AB124="SRSA",AE124="Initial"),"SRSA",0)</f>
        <v>0</v>
      </c>
      <c r="AH124" s="84" t="s">
        <v>50</v>
      </c>
    </row>
    <row r="125" spans="1:34" ht="12.75" customHeight="1">
      <c r="A125" s="102" t="s">
        <v>807</v>
      </c>
      <c r="B125" s="103" t="s">
        <v>808</v>
      </c>
      <c r="C125" s="65" t="s">
        <v>809</v>
      </c>
      <c r="D125" s="66" t="s">
        <v>810</v>
      </c>
      <c r="E125" s="66" t="s">
        <v>776</v>
      </c>
      <c r="F125" s="103" t="s">
        <v>43</v>
      </c>
      <c r="G125" s="86" t="s">
        <v>777</v>
      </c>
      <c r="H125" s="78" t="s">
        <v>45</v>
      </c>
      <c r="I125" s="79" t="s">
        <v>811</v>
      </c>
      <c r="J125" s="109" t="s">
        <v>117</v>
      </c>
      <c r="K125" s="68" t="s">
        <v>48</v>
      </c>
      <c r="L125" s="92" t="s">
        <v>934</v>
      </c>
      <c r="M125" s="88">
        <v>54</v>
      </c>
      <c r="N125" s="80"/>
      <c r="O125" s="114">
        <v>12.2884386174017</v>
      </c>
      <c r="P125" s="68" t="s">
        <v>48</v>
      </c>
      <c r="Q125" s="81"/>
      <c r="R125" s="80"/>
      <c r="S125" s="96" t="s">
        <v>118</v>
      </c>
      <c r="T125" s="119">
        <v>272913.35199260176</v>
      </c>
      <c r="U125" s="83"/>
      <c r="V125" s="83"/>
      <c r="W125" s="100"/>
      <c r="X125" s="65">
        <f>IF(OR(K125="YES",TRIM(L125)="YES"),1,0)</f>
        <v>1</v>
      </c>
      <c r="Y125" s="66">
        <f>IF(OR(AND(ISNUMBER(M125),AND(M125&gt;0,M125&lt;600)),AND(ISNUMBER(M125),AND(M125&gt;0,N125="YES"))),1,0)</f>
        <v>1</v>
      </c>
      <c r="Z125" s="66">
        <f>IF(AND(OR(K125="YES",TRIM(L125)="YES"),(X125=0)),"Trouble",0)</f>
        <v>0</v>
      </c>
      <c r="AA125" s="66">
        <f>IF(AND(OR(AND(ISNUMBER(M125),AND(M125&gt;0,M125&lt;600)),AND(ISNUMBER(M125),AND(M125&gt;0,N125="YES"))),(Y125=0)),"Trouble",0)</f>
        <v>0</v>
      </c>
      <c r="AB125" s="67" t="str">
        <f>IF(AND(X125=1,Y125=1),"SRSA","-")</f>
        <v>SRSA</v>
      </c>
      <c r="AC125" s="65">
        <f>IF(S125="YES",1,0)</f>
        <v>1</v>
      </c>
      <c r="AD125" s="66">
        <f>IF(OR(AND(ISNUMBER(Q125),Q125&gt;=20),(AND(ISNUMBER(Q125)=FALSE,AND(ISNUMBER(O125),O125&gt;=20)))),1,0)</f>
        <v>0</v>
      </c>
      <c r="AE125" s="66">
        <f>IF(AND(AC125=1,AD125=1),"Initial",0)</f>
        <v>0</v>
      </c>
      <c r="AF125" s="67" t="str">
        <f>IF(AND(AND(AE125="Initial",AG125=0),AND(ISNUMBER(M125),M125&gt;0)),"RLIS","-")</f>
        <v>-</v>
      </c>
      <c r="AG125" s="65">
        <f>IF(AND(AB125="SRSA",AE125="Initial"),"SRSA",0)</f>
        <v>0</v>
      </c>
      <c r="AH125" s="84" t="s">
        <v>50</v>
      </c>
    </row>
    <row r="126" spans="1:34" ht="12.75" customHeight="1">
      <c r="A126" s="102" t="s">
        <v>812</v>
      </c>
      <c r="B126" s="103" t="s">
        <v>813</v>
      </c>
      <c r="C126" s="65" t="s">
        <v>814</v>
      </c>
      <c r="D126" s="66" t="s">
        <v>815</v>
      </c>
      <c r="E126" s="66" t="s">
        <v>816</v>
      </c>
      <c r="F126" s="103" t="s">
        <v>43</v>
      </c>
      <c r="G126" s="86" t="s">
        <v>817</v>
      </c>
      <c r="H126" s="78" t="s">
        <v>45</v>
      </c>
      <c r="I126" s="79" t="s">
        <v>818</v>
      </c>
      <c r="J126" s="109" t="s">
        <v>193</v>
      </c>
      <c r="K126" s="68" t="s">
        <v>118</v>
      </c>
      <c r="L126" s="92" t="s">
        <v>934</v>
      </c>
      <c r="M126" s="88">
        <v>7912</v>
      </c>
      <c r="N126" s="80"/>
      <c r="O126" s="114" t="s">
        <v>49</v>
      </c>
      <c r="P126" s="68" t="s">
        <v>48</v>
      </c>
      <c r="Q126" s="81"/>
      <c r="R126" s="80"/>
      <c r="S126" s="96" t="s">
        <v>118</v>
      </c>
      <c r="T126" s="119">
        <v>2345.4810031019824</v>
      </c>
      <c r="U126" s="83"/>
      <c r="V126" s="83"/>
      <c r="W126" s="100"/>
      <c r="X126" s="65">
        <f>IF(OR(K126="YES",TRIM(L126)="YES"),1,0)</f>
        <v>1</v>
      </c>
      <c r="Y126" s="66">
        <f>IF(OR(AND(ISNUMBER(M126),AND(M126&gt;0,M126&lt;600)),AND(ISNUMBER(M126),AND(M126&gt;0,N126="YES"))),1,0)</f>
        <v>0</v>
      </c>
      <c r="Z126" s="66">
        <f>IF(AND(OR(K126="YES",TRIM(L126)="YES"),(X126=0)),"Trouble",0)</f>
        <v>0</v>
      </c>
      <c r="AA126" s="66">
        <f>IF(AND(OR(AND(ISNUMBER(M126),AND(M126&gt;0,M126&lt;600)),AND(ISNUMBER(M126),AND(M126&gt;0,N126="YES"))),(Y126=0)),"Trouble",0)</f>
        <v>0</v>
      </c>
      <c r="AB126" s="67" t="str">
        <f>IF(AND(X126=1,Y126=1),"SRSA","-")</f>
        <v>-</v>
      </c>
      <c r="AC126" s="65">
        <f>IF(S126="YES",1,0)</f>
        <v>1</v>
      </c>
      <c r="AD126" s="66">
        <f>IF(OR(AND(ISNUMBER(Q126),Q126&gt;=20),(AND(ISNUMBER(Q126)=FALSE,AND(ISNUMBER(O126),O126&gt;=20)))),1,0)</f>
        <v>0</v>
      </c>
      <c r="AE126" s="66">
        <f>IF(AND(AC126=1,AD126=1),"Initial",0)</f>
        <v>0</v>
      </c>
      <c r="AF126" s="67" t="str">
        <f>IF(AND(AND(AE126="Initial",AG126=0),AND(ISNUMBER(M126),M126&gt;0)),"RLIS","-")</f>
        <v>-</v>
      </c>
      <c r="AG126" s="65">
        <f>IF(AND(AB126="SRSA",AE126="Initial"),"SRSA",0)</f>
        <v>0</v>
      </c>
      <c r="AH126" s="84" t="s">
        <v>50</v>
      </c>
    </row>
    <row r="127" spans="1:34" ht="12.75" customHeight="1">
      <c r="A127" s="102" t="s">
        <v>819</v>
      </c>
      <c r="B127" s="103" t="s">
        <v>820</v>
      </c>
      <c r="C127" s="65" t="s">
        <v>821</v>
      </c>
      <c r="D127" s="66" t="s">
        <v>822</v>
      </c>
      <c r="E127" s="66" t="s">
        <v>97</v>
      </c>
      <c r="F127" s="103" t="s">
        <v>43</v>
      </c>
      <c r="G127" s="86" t="s">
        <v>98</v>
      </c>
      <c r="H127" s="78" t="s">
        <v>45</v>
      </c>
      <c r="I127" s="79" t="s">
        <v>823</v>
      </c>
      <c r="J127" s="109" t="s">
        <v>47</v>
      </c>
      <c r="K127" s="68" t="s">
        <v>48</v>
      </c>
      <c r="L127" s="92"/>
      <c r="M127" s="88">
        <v>163</v>
      </c>
      <c r="N127" s="80"/>
      <c r="O127" s="114" t="s">
        <v>49</v>
      </c>
      <c r="P127" s="68" t="s">
        <v>48</v>
      </c>
      <c r="Q127" s="81"/>
      <c r="R127" s="80"/>
      <c r="S127" s="96" t="s">
        <v>48</v>
      </c>
      <c r="T127" s="119">
        <v>2978.8843486855785</v>
      </c>
      <c r="U127" s="83"/>
      <c r="V127" s="83"/>
      <c r="W127" s="100"/>
      <c r="X127" s="65">
        <f>IF(OR(K127="YES",TRIM(L127)="YES"),1,0)</f>
        <v>0</v>
      </c>
      <c r="Y127" s="66">
        <f>IF(OR(AND(ISNUMBER(M127),AND(M127&gt;0,M127&lt;600)),AND(ISNUMBER(M127),AND(M127&gt;0,N127="YES"))),1,0)</f>
        <v>1</v>
      </c>
      <c r="Z127" s="66">
        <f>IF(AND(OR(K127="YES",TRIM(L127)="YES"),(X127=0)),"Trouble",0)</f>
        <v>0</v>
      </c>
      <c r="AA127" s="66">
        <f>IF(AND(OR(AND(ISNUMBER(M127),AND(M127&gt;0,M127&lt;600)),AND(ISNUMBER(M127),AND(M127&gt;0,N127="YES"))),(Y127=0)),"Trouble",0)</f>
        <v>0</v>
      </c>
      <c r="AB127" s="67" t="str">
        <f>IF(AND(X127=1,Y127=1),"SRSA","-")</f>
        <v>-</v>
      </c>
      <c r="AC127" s="65">
        <f>IF(S127="YES",1,0)</f>
        <v>0</v>
      </c>
      <c r="AD127" s="66">
        <f>IF(OR(AND(ISNUMBER(Q127),Q127&gt;=20),(AND(ISNUMBER(Q127)=FALSE,AND(ISNUMBER(O127),O127&gt;=20)))),1,0)</f>
        <v>0</v>
      </c>
      <c r="AE127" s="66">
        <f>IF(AND(AC127=1,AD127=1),"Initial",0)</f>
        <v>0</v>
      </c>
      <c r="AF127" s="67" t="str">
        <f>IF(AND(AND(AE127="Initial",AG127=0),AND(ISNUMBER(M127),M127&gt;0)),"RLIS","-")</f>
        <v>-</v>
      </c>
      <c r="AG127" s="65">
        <f>IF(AND(AB127="SRSA",AE127="Initial"),"SRSA",0)</f>
        <v>0</v>
      </c>
      <c r="AH127" s="84" t="s">
        <v>431</v>
      </c>
    </row>
    <row r="128" spans="1:34" ht="12.75" customHeight="1">
      <c r="A128" s="102" t="s">
        <v>824</v>
      </c>
      <c r="B128" s="103" t="s">
        <v>825</v>
      </c>
      <c r="C128" s="65" t="s">
        <v>826</v>
      </c>
      <c r="D128" s="66" t="s">
        <v>827</v>
      </c>
      <c r="E128" s="66" t="s">
        <v>828</v>
      </c>
      <c r="F128" s="103" t="s">
        <v>43</v>
      </c>
      <c r="G128" s="86" t="s">
        <v>829</v>
      </c>
      <c r="H128" s="78" t="s">
        <v>45</v>
      </c>
      <c r="I128" s="79" t="s">
        <v>830</v>
      </c>
      <c r="J128" s="109" t="s">
        <v>47</v>
      </c>
      <c r="K128" s="68" t="s">
        <v>48</v>
      </c>
      <c r="L128" s="92"/>
      <c r="M128" s="88">
        <v>854</v>
      </c>
      <c r="N128" s="80"/>
      <c r="O128" s="114" t="s">
        <v>49</v>
      </c>
      <c r="P128" s="68" t="s">
        <v>48</v>
      </c>
      <c r="Q128" s="81"/>
      <c r="R128" s="80"/>
      <c r="S128" s="96" t="s">
        <v>48</v>
      </c>
      <c r="T128" s="119">
        <v>19521.05607726427</v>
      </c>
      <c r="U128" s="83"/>
      <c r="V128" s="83"/>
      <c r="W128" s="100"/>
      <c r="X128" s="65">
        <f>IF(OR(K128="YES",TRIM(L128)="YES"),1,0)</f>
        <v>0</v>
      </c>
      <c r="Y128" s="66">
        <f>IF(OR(AND(ISNUMBER(M128),AND(M128&gt;0,M128&lt;600)),AND(ISNUMBER(M128),AND(M128&gt;0,N128="YES"))),1,0)</f>
        <v>0</v>
      </c>
      <c r="Z128" s="66">
        <f>IF(AND(OR(K128="YES",TRIM(L128)="YES"),(X128=0)),"Trouble",0)</f>
        <v>0</v>
      </c>
      <c r="AA128" s="66">
        <f>IF(AND(OR(AND(ISNUMBER(M128),AND(M128&gt;0,M128&lt;600)),AND(ISNUMBER(M128),AND(M128&gt;0,N128="YES"))),(Y128=0)),"Trouble",0)</f>
        <v>0</v>
      </c>
      <c r="AB128" s="67" t="str">
        <f>IF(AND(X128=1,Y128=1),"SRSA","-")</f>
        <v>-</v>
      </c>
      <c r="AC128" s="65">
        <f>IF(S128="YES",1,0)</f>
        <v>0</v>
      </c>
      <c r="AD128" s="66">
        <f>IF(OR(AND(ISNUMBER(Q128),Q128&gt;=20),(AND(ISNUMBER(Q128)=FALSE,AND(ISNUMBER(O128),O128&gt;=20)))),1,0)</f>
        <v>0</v>
      </c>
      <c r="AE128" s="66">
        <f>IF(AND(AC128=1,AD128=1),"Initial",0)</f>
        <v>0</v>
      </c>
      <c r="AF128" s="67" t="str">
        <f>IF(AND(AND(AE128="Initial",AG128=0),AND(ISNUMBER(M128),M128&gt;0)),"RLIS","-")</f>
        <v>-</v>
      </c>
      <c r="AG128" s="65">
        <f>IF(AND(AB128="SRSA",AE128="Initial"),"SRSA",0)</f>
        <v>0</v>
      </c>
      <c r="AH128" s="84" t="s">
        <v>50</v>
      </c>
    </row>
    <row r="129" spans="1:34" ht="12.75" customHeight="1">
      <c r="A129" s="102" t="s">
        <v>831</v>
      </c>
      <c r="B129" s="103" t="s">
        <v>832</v>
      </c>
      <c r="C129" s="65" t="s">
        <v>833</v>
      </c>
      <c r="D129" s="66" t="s">
        <v>834</v>
      </c>
      <c r="E129" s="66" t="s">
        <v>546</v>
      </c>
      <c r="F129" s="103" t="s">
        <v>43</v>
      </c>
      <c r="G129" s="86" t="s">
        <v>547</v>
      </c>
      <c r="H129" s="78" t="s">
        <v>45</v>
      </c>
      <c r="I129" s="79" t="s">
        <v>835</v>
      </c>
      <c r="J129" s="109" t="s">
        <v>57</v>
      </c>
      <c r="K129" s="68" t="s">
        <v>48</v>
      </c>
      <c r="L129" s="92"/>
      <c r="M129" s="88">
        <v>402</v>
      </c>
      <c r="N129" s="80"/>
      <c r="O129" s="114" t="s">
        <v>49</v>
      </c>
      <c r="P129" s="68" t="s">
        <v>48</v>
      </c>
      <c r="Q129" s="81"/>
      <c r="R129" s="80"/>
      <c r="S129" s="96" t="s">
        <v>48</v>
      </c>
      <c r="T129" s="119">
        <v>4890.5611417157115</v>
      </c>
      <c r="U129" s="83"/>
      <c r="V129" s="83"/>
      <c r="W129" s="100"/>
      <c r="X129" s="65">
        <f>IF(OR(K129="YES",TRIM(L129)="YES"),1,0)</f>
        <v>0</v>
      </c>
      <c r="Y129" s="66">
        <f>IF(OR(AND(ISNUMBER(M129),AND(M129&gt;0,M129&lt;600)),AND(ISNUMBER(M129),AND(M129&gt;0,N129="YES"))),1,0)</f>
        <v>1</v>
      </c>
      <c r="Z129" s="66">
        <f>IF(AND(OR(K129="YES",TRIM(L129)="YES"),(X129=0)),"Trouble",0)</f>
        <v>0</v>
      </c>
      <c r="AA129" s="66">
        <f>IF(AND(OR(AND(ISNUMBER(M129),AND(M129&gt;0,M129&lt;600)),AND(ISNUMBER(M129),AND(M129&gt;0,N129="YES"))),(Y129=0)),"Trouble",0)</f>
        <v>0</v>
      </c>
      <c r="AB129" s="67" t="str">
        <f>IF(AND(X129=1,Y129=1),"SRSA","-")</f>
        <v>-</v>
      </c>
      <c r="AC129" s="65">
        <f>IF(S129="YES",1,0)</f>
        <v>0</v>
      </c>
      <c r="AD129" s="66">
        <f>IF(OR(AND(ISNUMBER(Q129),Q129&gt;=20),(AND(ISNUMBER(Q129)=FALSE,AND(ISNUMBER(O129),O129&gt;=20)))),1,0)</f>
        <v>0</v>
      </c>
      <c r="AE129" s="66">
        <f>IF(AND(AC129=1,AD129=1),"Initial",0)</f>
        <v>0</v>
      </c>
      <c r="AF129" s="67" t="str">
        <f>IF(AND(AND(AE129="Initial",AG129=0),AND(ISNUMBER(M129),M129&gt;0)),"RLIS","-")</f>
        <v>-</v>
      </c>
      <c r="AG129" s="65">
        <f>IF(AND(AB129="SRSA",AE129="Initial"),"SRSA",0)</f>
        <v>0</v>
      </c>
      <c r="AH129" s="84" t="s">
        <v>50</v>
      </c>
    </row>
    <row r="130" spans="1:34" ht="12.75" customHeight="1">
      <c r="A130" s="102" t="s">
        <v>836</v>
      </c>
      <c r="B130" s="103" t="s">
        <v>837</v>
      </c>
      <c r="C130" s="65" t="s">
        <v>838</v>
      </c>
      <c r="D130" s="66" t="s">
        <v>839</v>
      </c>
      <c r="E130" s="66" t="s">
        <v>42</v>
      </c>
      <c r="F130" s="103" t="s">
        <v>43</v>
      </c>
      <c r="G130" s="86" t="s">
        <v>840</v>
      </c>
      <c r="H130" s="78" t="s">
        <v>45</v>
      </c>
      <c r="I130" s="79" t="s">
        <v>841</v>
      </c>
      <c r="J130" s="109" t="s">
        <v>47</v>
      </c>
      <c r="K130" s="68" t="s">
        <v>48</v>
      </c>
      <c r="L130" s="92"/>
      <c r="M130" s="88">
        <v>155</v>
      </c>
      <c r="N130" s="80"/>
      <c r="O130" s="114" t="s">
        <v>49</v>
      </c>
      <c r="P130" s="68" t="s">
        <v>48</v>
      </c>
      <c r="Q130" s="81"/>
      <c r="R130" s="80"/>
      <c r="S130" s="96" t="s">
        <v>48</v>
      </c>
      <c r="T130" s="119">
        <v>6788.596738616224</v>
      </c>
      <c r="U130" s="83"/>
      <c r="V130" s="83"/>
      <c r="W130" s="100"/>
      <c r="X130" s="65">
        <f>IF(OR(K130="YES",TRIM(L130)="YES"),1,0)</f>
        <v>0</v>
      </c>
      <c r="Y130" s="66">
        <f>IF(OR(AND(ISNUMBER(M130),AND(M130&gt;0,M130&lt;600)),AND(ISNUMBER(M130),AND(M130&gt;0,N130="YES"))),1,0)</f>
        <v>1</v>
      </c>
      <c r="Z130" s="66">
        <f>IF(AND(OR(K130="YES",TRIM(L130)="YES"),(X130=0)),"Trouble",0)</f>
        <v>0</v>
      </c>
      <c r="AA130" s="66">
        <f>IF(AND(OR(AND(ISNUMBER(M130),AND(M130&gt;0,M130&lt;600)),AND(ISNUMBER(M130),AND(M130&gt;0,N130="YES"))),(Y130=0)),"Trouble",0)</f>
        <v>0</v>
      </c>
      <c r="AB130" s="67" t="str">
        <f>IF(AND(X130=1,Y130=1),"SRSA","-")</f>
        <v>-</v>
      </c>
      <c r="AC130" s="65">
        <f>IF(S130="YES",1,0)</f>
        <v>0</v>
      </c>
      <c r="AD130" s="66">
        <f>IF(OR(AND(ISNUMBER(Q130),Q130&gt;=20),(AND(ISNUMBER(Q130)=FALSE,AND(ISNUMBER(O130),O130&gt;=20)))),1,0)</f>
        <v>0</v>
      </c>
      <c r="AE130" s="66">
        <f>IF(AND(AC130=1,AD130=1),"Initial",0)</f>
        <v>0</v>
      </c>
      <c r="AF130" s="67" t="str">
        <f>IF(AND(AND(AE130="Initial",AG130=0),AND(ISNUMBER(M130),M130&gt;0)),"RLIS","-")</f>
        <v>-</v>
      </c>
      <c r="AG130" s="65">
        <f>IF(AND(AB130="SRSA",AE130="Initial"),"SRSA",0)</f>
        <v>0</v>
      </c>
      <c r="AH130" s="84" t="s">
        <v>431</v>
      </c>
    </row>
    <row r="131" spans="1:34" ht="12.75" customHeight="1">
      <c r="A131" s="102" t="s">
        <v>842</v>
      </c>
      <c r="B131" s="103" t="s">
        <v>843</v>
      </c>
      <c r="C131" s="65" t="s">
        <v>844</v>
      </c>
      <c r="D131" s="66" t="s">
        <v>845</v>
      </c>
      <c r="E131" s="66" t="s">
        <v>320</v>
      </c>
      <c r="F131" s="103" t="s">
        <v>43</v>
      </c>
      <c r="G131" s="86" t="s">
        <v>321</v>
      </c>
      <c r="H131" s="78" t="s">
        <v>45</v>
      </c>
      <c r="I131" s="79" t="s">
        <v>846</v>
      </c>
      <c r="J131" s="109"/>
      <c r="K131" s="68" t="s">
        <v>48</v>
      </c>
      <c r="L131" s="92"/>
      <c r="M131" s="88">
        <v>328</v>
      </c>
      <c r="N131" s="80"/>
      <c r="O131" s="114" t="s">
        <v>49</v>
      </c>
      <c r="P131" s="68" t="s">
        <v>48</v>
      </c>
      <c r="Q131" s="81"/>
      <c r="R131" s="80"/>
      <c r="S131" s="96" t="s">
        <v>48</v>
      </c>
      <c r="T131" s="119">
        <v>4812.400591614258</v>
      </c>
      <c r="U131" s="83"/>
      <c r="V131" s="83"/>
      <c r="W131" s="100"/>
      <c r="X131" s="65">
        <f>IF(OR(K131="YES",TRIM(L131)="YES"),1,0)</f>
        <v>0</v>
      </c>
      <c r="Y131" s="66">
        <f>IF(OR(AND(ISNUMBER(M131),AND(M131&gt;0,M131&lt;600)),AND(ISNUMBER(M131),AND(M131&gt;0,N131="YES"))),1,0)</f>
        <v>1</v>
      </c>
      <c r="Z131" s="66">
        <f>IF(AND(OR(K131="YES",TRIM(L131)="YES"),(X131=0)),"Trouble",0)</f>
        <v>0</v>
      </c>
      <c r="AA131" s="66">
        <f>IF(AND(OR(AND(ISNUMBER(M131),AND(M131&gt;0,M131&lt;600)),AND(ISNUMBER(M131),AND(M131&gt;0,N131="YES"))),(Y131=0)),"Trouble",0)</f>
        <v>0</v>
      </c>
      <c r="AB131" s="67" t="str">
        <f>IF(AND(X131=1,Y131=1),"SRSA","-")</f>
        <v>-</v>
      </c>
      <c r="AC131" s="65">
        <f>IF(S131="YES",1,0)</f>
        <v>0</v>
      </c>
      <c r="AD131" s="66">
        <f>IF(OR(AND(ISNUMBER(Q131),Q131&gt;=20),(AND(ISNUMBER(Q131)=FALSE,AND(ISNUMBER(O131),O131&gt;=20)))),1,0)</f>
        <v>0</v>
      </c>
      <c r="AE131" s="66">
        <f>IF(AND(AC131=1,AD131=1),"Initial",0)</f>
        <v>0</v>
      </c>
      <c r="AF131" s="67" t="str">
        <f>IF(AND(AND(AE131="Initial",AG131=0),AND(ISNUMBER(M131),M131&gt;0)),"RLIS","-")</f>
        <v>-</v>
      </c>
      <c r="AG131" s="65">
        <f>IF(AND(AB131="SRSA",AE131="Initial"),"SRSA",0)</f>
        <v>0</v>
      </c>
      <c r="AH131" s="84" t="s">
        <v>102</v>
      </c>
    </row>
    <row r="132" spans="1:34" ht="12.75" customHeight="1">
      <c r="A132" s="102" t="s">
        <v>847</v>
      </c>
      <c r="B132" s="103" t="s">
        <v>848</v>
      </c>
      <c r="C132" s="65" t="s">
        <v>849</v>
      </c>
      <c r="D132" s="66" t="s">
        <v>850</v>
      </c>
      <c r="E132" s="66" t="s">
        <v>70</v>
      </c>
      <c r="F132" s="103" t="s">
        <v>43</v>
      </c>
      <c r="G132" s="86" t="s">
        <v>517</v>
      </c>
      <c r="H132" s="78" t="s">
        <v>45</v>
      </c>
      <c r="I132" s="79" t="s">
        <v>851</v>
      </c>
      <c r="J132" s="109" t="s">
        <v>47</v>
      </c>
      <c r="K132" s="68" t="s">
        <v>48</v>
      </c>
      <c r="L132" s="92"/>
      <c r="M132" s="88">
        <v>1917</v>
      </c>
      <c r="N132" s="80"/>
      <c r="O132" s="114" t="s">
        <v>49</v>
      </c>
      <c r="P132" s="68" t="s">
        <v>48</v>
      </c>
      <c r="Q132" s="81"/>
      <c r="R132" s="80"/>
      <c r="S132" s="96" t="s">
        <v>48</v>
      </c>
      <c r="T132" s="119">
        <v>57858.18926776697</v>
      </c>
      <c r="U132" s="83"/>
      <c r="V132" s="83"/>
      <c r="W132" s="100"/>
      <c r="X132" s="65">
        <f>IF(OR(K132="YES",TRIM(L132)="YES"),1,0)</f>
        <v>0</v>
      </c>
      <c r="Y132" s="66">
        <f>IF(OR(AND(ISNUMBER(M132),AND(M132&gt;0,M132&lt;600)),AND(ISNUMBER(M132),AND(M132&gt;0,N132="YES"))),1,0)</f>
        <v>0</v>
      </c>
      <c r="Z132" s="66">
        <f>IF(AND(OR(K132="YES",TRIM(L132)="YES"),(X132=0)),"Trouble",0)</f>
        <v>0</v>
      </c>
      <c r="AA132" s="66">
        <f>IF(AND(OR(AND(ISNUMBER(M132),AND(M132&gt;0,M132&lt;600)),AND(ISNUMBER(M132),AND(M132&gt;0,N132="YES"))),(Y132=0)),"Trouble",0)</f>
        <v>0</v>
      </c>
      <c r="AB132" s="67" t="str">
        <f>IF(AND(X132=1,Y132=1),"SRSA","-")</f>
        <v>-</v>
      </c>
      <c r="AC132" s="65">
        <f>IF(S132="YES",1,0)</f>
        <v>0</v>
      </c>
      <c r="AD132" s="66">
        <f>IF(OR(AND(ISNUMBER(Q132),Q132&gt;=20),(AND(ISNUMBER(Q132)=FALSE,AND(ISNUMBER(O132),O132&gt;=20)))),1,0)</f>
        <v>0</v>
      </c>
      <c r="AE132" s="66">
        <f>IF(AND(AC132=1,AD132=1),"Initial",0)</f>
        <v>0</v>
      </c>
      <c r="AF132" s="67" t="str">
        <f>IF(AND(AND(AE132="Initial",AG132=0),AND(ISNUMBER(M132),M132&gt;0)),"RLIS","-")</f>
        <v>-</v>
      </c>
      <c r="AG132" s="65">
        <f>IF(AND(AB132="SRSA",AE132="Initial"),"SRSA",0)</f>
        <v>0</v>
      </c>
      <c r="AH132" s="84" t="s">
        <v>50</v>
      </c>
    </row>
    <row r="133" spans="1:34" ht="12.75" customHeight="1">
      <c r="A133" s="102" t="s">
        <v>852</v>
      </c>
      <c r="B133" s="103" t="s">
        <v>853</v>
      </c>
      <c r="C133" s="65" t="s">
        <v>854</v>
      </c>
      <c r="D133" s="66" t="s">
        <v>855</v>
      </c>
      <c r="E133" s="66" t="s">
        <v>856</v>
      </c>
      <c r="F133" s="103" t="s">
        <v>43</v>
      </c>
      <c r="G133" s="86" t="s">
        <v>857</v>
      </c>
      <c r="H133" s="78" t="s">
        <v>45</v>
      </c>
      <c r="I133" s="79" t="s">
        <v>858</v>
      </c>
      <c r="J133" s="109" t="s">
        <v>47</v>
      </c>
      <c r="K133" s="68" t="s">
        <v>48</v>
      </c>
      <c r="L133" s="92" t="s">
        <v>934</v>
      </c>
      <c r="M133" s="88">
        <v>413</v>
      </c>
      <c r="N133" s="80"/>
      <c r="O133" s="114" t="s">
        <v>49</v>
      </c>
      <c r="P133" s="68" t="s">
        <v>48</v>
      </c>
      <c r="Q133" s="81"/>
      <c r="R133" s="80"/>
      <c r="S133" s="96" t="s">
        <v>48</v>
      </c>
      <c r="T133" s="119">
        <v>13737.059460081215</v>
      </c>
      <c r="U133" s="83"/>
      <c r="V133" s="83"/>
      <c r="W133" s="100"/>
      <c r="X133" s="65">
        <f>IF(OR(K133="YES",TRIM(L133)="YES"),1,0)</f>
        <v>1</v>
      </c>
      <c r="Y133" s="66">
        <f>IF(OR(AND(ISNUMBER(M133),AND(M133&gt;0,M133&lt;600)),AND(ISNUMBER(M133),AND(M133&gt;0,N133="YES"))),1,0)</f>
        <v>1</v>
      </c>
      <c r="Z133" s="66">
        <f>IF(AND(OR(K133="YES",TRIM(L133)="YES"),(X133=0)),"Trouble",0)</f>
        <v>0</v>
      </c>
      <c r="AA133" s="66">
        <f>IF(AND(OR(AND(ISNUMBER(M133),AND(M133&gt;0,M133&lt;600)),AND(ISNUMBER(M133),AND(M133&gt;0,N133="YES"))),(Y133=0)),"Trouble",0)</f>
        <v>0</v>
      </c>
      <c r="AB133" s="67" t="str">
        <f>IF(AND(X133=1,Y133=1),"SRSA","-")</f>
        <v>SRSA</v>
      </c>
      <c r="AC133" s="65">
        <f>IF(S133="YES",1,0)</f>
        <v>0</v>
      </c>
      <c r="AD133" s="66">
        <f>IF(OR(AND(ISNUMBER(Q133),Q133&gt;=20),(AND(ISNUMBER(Q133)=FALSE,AND(ISNUMBER(O133),O133&gt;=20)))),1,0)</f>
        <v>0</v>
      </c>
      <c r="AE133" s="66">
        <f>IF(AND(AC133=1,AD133=1),"Initial",0)</f>
        <v>0</v>
      </c>
      <c r="AF133" s="67" t="str">
        <f>IF(AND(AND(AE133="Initial",AG133=0),AND(ISNUMBER(M133),M133&gt;0)),"RLIS","-")</f>
        <v>-</v>
      </c>
      <c r="AG133" s="65">
        <f>IF(AND(AB133="SRSA",AE133="Initial"),"SRSA",0)</f>
        <v>0</v>
      </c>
      <c r="AH133" s="84" t="s">
        <v>50</v>
      </c>
    </row>
    <row r="134" spans="1:34" ht="12.75" customHeight="1">
      <c r="A134" s="102" t="s">
        <v>859</v>
      </c>
      <c r="B134" s="103" t="s">
        <v>860</v>
      </c>
      <c r="C134" s="65" t="s">
        <v>861</v>
      </c>
      <c r="D134" s="66" t="s">
        <v>862</v>
      </c>
      <c r="E134" s="66" t="s">
        <v>863</v>
      </c>
      <c r="F134" s="103" t="s">
        <v>43</v>
      </c>
      <c r="G134" s="86" t="s">
        <v>336</v>
      </c>
      <c r="H134" s="78" t="s">
        <v>45</v>
      </c>
      <c r="I134" s="79" t="s">
        <v>864</v>
      </c>
      <c r="J134" s="109" t="s">
        <v>47</v>
      </c>
      <c r="K134" s="68" t="s">
        <v>48</v>
      </c>
      <c r="L134" s="92"/>
      <c r="M134" s="88">
        <v>776</v>
      </c>
      <c r="N134" s="80"/>
      <c r="O134" s="114" t="s">
        <v>49</v>
      </c>
      <c r="P134" s="68" t="s">
        <v>48</v>
      </c>
      <c r="Q134" s="81"/>
      <c r="R134" s="80"/>
      <c r="S134" s="96" t="s">
        <v>48</v>
      </c>
      <c r="T134" s="119">
        <v>13277.318331758788</v>
      </c>
      <c r="U134" s="83"/>
      <c r="V134" s="83"/>
      <c r="W134" s="100"/>
      <c r="X134" s="65">
        <f>IF(OR(K134="YES",TRIM(L134)="YES"),1,0)</f>
        <v>0</v>
      </c>
      <c r="Y134" s="66">
        <f>IF(OR(AND(ISNUMBER(M134),AND(M134&gt;0,M134&lt;600)),AND(ISNUMBER(M134),AND(M134&gt;0,N134="YES"))),1,0)</f>
        <v>0</v>
      </c>
      <c r="Z134" s="66">
        <f>IF(AND(OR(K134="YES",TRIM(L134)="YES"),(X134=0)),"Trouble",0)</f>
        <v>0</v>
      </c>
      <c r="AA134" s="66">
        <f>IF(AND(OR(AND(ISNUMBER(M134),AND(M134&gt;0,M134&lt;600)),AND(ISNUMBER(M134),AND(M134&gt;0,N134="YES"))),(Y134=0)),"Trouble",0)</f>
        <v>0</v>
      </c>
      <c r="AB134" s="67" t="str">
        <f>IF(AND(X134=1,Y134=1),"SRSA","-")</f>
        <v>-</v>
      </c>
      <c r="AC134" s="65">
        <f>IF(S134="YES",1,0)</f>
        <v>0</v>
      </c>
      <c r="AD134" s="66">
        <f>IF(OR(AND(ISNUMBER(Q134),Q134&gt;=20),(AND(ISNUMBER(Q134)=FALSE,AND(ISNUMBER(O134),O134&gt;=20)))),1,0)</f>
        <v>0</v>
      </c>
      <c r="AE134" s="66">
        <f>IF(AND(AC134=1,AD134=1),"Initial",0)</f>
        <v>0</v>
      </c>
      <c r="AF134" s="67" t="str">
        <f>IF(AND(AND(AE134="Initial",AG134=0),AND(ISNUMBER(M134),M134&gt;0)),"RLIS","-")</f>
        <v>-</v>
      </c>
      <c r="AG134" s="65">
        <f>IF(AND(AB134="SRSA",AE134="Initial"),"SRSA",0)</f>
        <v>0</v>
      </c>
      <c r="AH134" s="84" t="s">
        <v>50</v>
      </c>
    </row>
    <row r="135" spans="1:34" ht="12.75" customHeight="1">
      <c r="A135" s="102" t="s">
        <v>865</v>
      </c>
      <c r="B135" s="103" t="s">
        <v>866</v>
      </c>
      <c r="C135" s="65" t="s">
        <v>867</v>
      </c>
      <c r="D135" s="66" t="s">
        <v>868</v>
      </c>
      <c r="E135" s="66" t="s">
        <v>804</v>
      </c>
      <c r="F135" s="103" t="s">
        <v>43</v>
      </c>
      <c r="G135" s="86" t="s">
        <v>805</v>
      </c>
      <c r="H135" s="78" t="s">
        <v>45</v>
      </c>
      <c r="I135" s="79" t="s">
        <v>869</v>
      </c>
      <c r="J135" s="109" t="s">
        <v>235</v>
      </c>
      <c r="K135" s="68" t="s">
        <v>118</v>
      </c>
      <c r="L135" s="92" t="s">
        <v>934</v>
      </c>
      <c r="M135" s="88">
        <v>848</v>
      </c>
      <c r="N135" s="80"/>
      <c r="O135" s="114" t="s">
        <v>49</v>
      </c>
      <c r="P135" s="68" t="s">
        <v>48</v>
      </c>
      <c r="Q135" s="81"/>
      <c r="R135" s="80"/>
      <c r="S135" s="96" t="s">
        <v>118</v>
      </c>
      <c r="T135" s="119">
        <v>17997.325068260456</v>
      </c>
      <c r="U135" s="83"/>
      <c r="V135" s="83"/>
      <c r="W135" s="100"/>
      <c r="X135" s="65">
        <f>IF(OR(K135="YES",TRIM(L135)="YES"),1,0)</f>
        <v>1</v>
      </c>
      <c r="Y135" s="66">
        <f>IF(OR(AND(ISNUMBER(M135),AND(M135&gt;0,M135&lt;600)),AND(ISNUMBER(M135),AND(M135&gt;0,N135="YES"))),1,0)</f>
        <v>0</v>
      </c>
      <c r="Z135" s="66">
        <f>IF(AND(OR(K135="YES",TRIM(L135)="YES"),(X135=0)),"Trouble",0)</f>
        <v>0</v>
      </c>
      <c r="AA135" s="66">
        <f>IF(AND(OR(AND(ISNUMBER(M135),AND(M135&gt;0,M135&lt;600)),AND(ISNUMBER(M135),AND(M135&gt;0,N135="YES"))),(Y135=0)),"Trouble",0)</f>
        <v>0</v>
      </c>
      <c r="AB135" s="67" t="str">
        <f>IF(AND(X135=1,Y135=1),"SRSA","-")</f>
        <v>-</v>
      </c>
      <c r="AC135" s="65">
        <f>IF(S135="YES",1,0)</f>
        <v>1</v>
      </c>
      <c r="AD135" s="66">
        <f>IF(OR(AND(ISNUMBER(Q135),Q135&gt;=20),(AND(ISNUMBER(Q135)=FALSE,AND(ISNUMBER(O135),O135&gt;=20)))),1,0)</f>
        <v>0</v>
      </c>
      <c r="AE135" s="66">
        <f>IF(AND(AC135=1,AD135=1),"Initial",0)</f>
        <v>0</v>
      </c>
      <c r="AF135" s="67" t="str">
        <f>IF(AND(AND(AE135="Initial",AG135=0),AND(ISNUMBER(M135),M135&gt;0)),"RLIS","-")</f>
        <v>-</v>
      </c>
      <c r="AG135" s="65">
        <f>IF(AND(AB135="SRSA",AE135="Initial"),"SRSA",0)</f>
        <v>0</v>
      </c>
      <c r="AH135" s="84" t="s">
        <v>50</v>
      </c>
    </row>
    <row r="136" spans="1:34" ht="12.75" customHeight="1">
      <c r="A136" s="102" t="s">
        <v>870</v>
      </c>
      <c r="B136" s="103" t="s">
        <v>871</v>
      </c>
      <c r="C136" s="65" t="s">
        <v>872</v>
      </c>
      <c r="D136" s="66" t="s">
        <v>873</v>
      </c>
      <c r="E136" s="66" t="s">
        <v>874</v>
      </c>
      <c r="F136" s="103" t="s">
        <v>43</v>
      </c>
      <c r="G136" s="86" t="s">
        <v>875</v>
      </c>
      <c r="H136" s="78" t="s">
        <v>45</v>
      </c>
      <c r="I136" s="79" t="s">
        <v>876</v>
      </c>
      <c r="J136" s="109" t="s">
        <v>47</v>
      </c>
      <c r="K136" s="68" t="s">
        <v>48</v>
      </c>
      <c r="L136" s="92"/>
      <c r="M136" s="88">
        <v>530</v>
      </c>
      <c r="N136" s="80"/>
      <c r="O136" s="114" t="s">
        <v>49</v>
      </c>
      <c r="P136" s="68" t="s">
        <v>48</v>
      </c>
      <c r="Q136" s="81"/>
      <c r="R136" s="80"/>
      <c r="S136" s="96" t="s">
        <v>48</v>
      </c>
      <c r="T136" s="119">
        <v>8804.853245952969</v>
      </c>
      <c r="U136" s="83"/>
      <c r="V136" s="83"/>
      <c r="W136" s="100"/>
      <c r="X136" s="65">
        <f>IF(OR(K136="YES",TRIM(L136)="YES"),1,0)</f>
        <v>0</v>
      </c>
      <c r="Y136" s="66">
        <f>IF(OR(AND(ISNUMBER(M136),AND(M136&gt;0,M136&lt;600)),AND(ISNUMBER(M136),AND(M136&gt;0,N136="YES"))),1,0)</f>
        <v>1</v>
      </c>
      <c r="Z136" s="66">
        <f>IF(AND(OR(K136="YES",TRIM(L136)="YES"),(X136=0)),"Trouble",0)</f>
        <v>0</v>
      </c>
      <c r="AA136" s="66">
        <f>IF(AND(OR(AND(ISNUMBER(M136),AND(M136&gt;0,M136&lt;600)),AND(ISNUMBER(M136),AND(M136&gt;0,N136="YES"))),(Y136=0)),"Trouble",0)</f>
        <v>0</v>
      </c>
      <c r="AB136" s="67" t="str">
        <f>IF(AND(X136=1,Y136=1),"SRSA","-")</f>
        <v>-</v>
      </c>
      <c r="AC136" s="65">
        <f>IF(S136="YES",1,0)</f>
        <v>0</v>
      </c>
      <c r="AD136" s="66">
        <f>IF(OR(AND(ISNUMBER(Q136),Q136&gt;=20),(AND(ISNUMBER(Q136)=FALSE,AND(ISNUMBER(O136),O136&gt;=20)))),1,0)</f>
        <v>0</v>
      </c>
      <c r="AE136" s="66">
        <f>IF(AND(AC136=1,AD136=1),"Initial",0)</f>
        <v>0</v>
      </c>
      <c r="AF136" s="67" t="str">
        <f>IF(AND(AND(AE136="Initial",AG136=0),AND(ISNUMBER(M136),M136&gt;0)),"RLIS","-")</f>
        <v>-</v>
      </c>
      <c r="AG136" s="65">
        <f>IF(AND(AB136="SRSA",AE136="Initial"),"SRSA",0)</f>
        <v>0</v>
      </c>
      <c r="AH136" s="84" t="s">
        <v>431</v>
      </c>
    </row>
    <row r="137" spans="1:34" ht="12.75" customHeight="1">
      <c r="A137" s="102" t="s">
        <v>877</v>
      </c>
      <c r="B137" s="103" t="s">
        <v>878</v>
      </c>
      <c r="C137" s="65" t="s">
        <v>879</v>
      </c>
      <c r="D137" s="66" t="s">
        <v>880</v>
      </c>
      <c r="E137" s="66" t="s">
        <v>291</v>
      </c>
      <c r="F137" s="103" t="s">
        <v>43</v>
      </c>
      <c r="G137" s="86" t="s">
        <v>292</v>
      </c>
      <c r="H137" s="78" t="s">
        <v>45</v>
      </c>
      <c r="I137" s="79" t="s">
        <v>881</v>
      </c>
      <c r="J137" s="109" t="s">
        <v>57</v>
      </c>
      <c r="K137" s="68" t="s">
        <v>48</v>
      </c>
      <c r="L137" s="92"/>
      <c r="M137" s="88">
        <v>434</v>
      </c>
      <c r="N137" s="80"/>
      <c r="O137" s="114" t="s">
        <v>49</v>
      </c>
      <c r="P137" s="68" t="s">
        <v>48</v>
      </c>
      <c r="Q137" s="81"/>
      <c r="R137" s="80"/>
      <c r="S137" s="96" t="s">
        <v>48</v>
      </c>
      <c r="T137" s="119">
        <v>8505.911472676162</v>
      </c>
      <c r="U137" s="83"/>
      <c r="V137" s="83"/>
      <c r="W137" s="100"/>
      <c r="X137" s="65">
        <f>IF(OR(K137="YES",TRIM(L137)="YES"),1,0)</f>
        <v>0</v>
      </c>
      <c r="Y137" s="66">
        <f>IF(OR(AND(ISNUMBER(M137),AND(M137&gt;0,M137&lt;600)),AND(ISNUMBER(M137),AND(M137&gt;0,N137="YES"))),1,0)</f>
        <v>1</v>
      </c>
      <c r="Z137" s="66">
        <f>IF(AND(OR(K137="YES",TRIM(L137)="YES"),(X137=0)),"Trouble",0)</f>
        <v>0</v>
      </c>
      <c r="AA137" s="66">
        <f>IF(AND(OR(AND(ISNUMBER(M137),AND(M137&gt;0,M137&lt;600)),AND(ISNUMBER(M137),AND(M137&gt;0,N137="YES"))),(Y137=0)),"Trouble",0)</f>
        <v>0</v>
      </c>
      <c r="AB137" s="67" t="str">
        <f>IF(AND(X137=1,Y137=1),"SRSA","-")</f>
        <v>-</v>
      </c>
      <c r="AC137" s="65">
        <f>IF(S137="YES",1,0)</f>
        <v>0</v>
      </c>
      <c r="AD137" s="66">
        <f>IF(OR(AND(ISNUMBER(Q137),Q137&gt;=20),(AND(ISNUMBER(Q137)=FALSE,AND(ISNUMBER(O137),O137&gt;=20)))),1,0)</f>
        <v>0</v>
      </c>
      <c r="AE137" s="66">
        <f>IF(AND(AC137=1,AD137=1),"Initial",0)</f>
        <v>0</v>
      </c>
      <c r="AF137" s="67" t="str">
        <f>IF(AND(AND(AE137="Initial",AG137=0),AND(ISNUMBER(M137),M137&gt;0)),"RLIS","-")</f>
        <v>-</v>
      </c>
      <c r="AG137" s="65">
        <f>IF(AND(AB137="SRSA",AE137="Initial"),"SRSA",0)</f>
        <v>0</v>
      </c>
      <c r="AH137" s="84" t="s">
        <v>50</v>
      </c>
    </row>
    <row r="138" spans="1:34" ht="12.75" customHeight="1">
      <c r="A138" s="102" t="s">
        <v>882</v>
      </c>
      <c r="B138" s="103" t="s">
        <v>883</v>
      </c>
      <c r="C138" s="65" t="s">
        <v>884</v>
      </c>
      <c r="D138" s="66" t="s">
        <v>885</v>
      </c>
      <c r="E138" s="66" t="s">
        <v>575</v>
      </c>
      <c r="F138" s="103" t="s">
        <v>43</v>
      </c>
      <c r="G138" s="86" t="s">
        <v>576</v>
      </c>
      <c r="H138" s="78" t="s">
        <v>45</v>
      </c>
      <c r="I138" s="79" t="s">
        <v>886</v>
      </c>
      <c r="J138" s="109" t="s">
        <v>117</v>
      </c>
      <c r="K138" s="68" t="s">
        <v>48</v>
      </c>
      <c r="L138" s="92" t="s">
        <v>934</v>
      </c>
      <c r="M138" s="88">
        <v>421</v>
      </c>
      <c r="N138" s="80"/>
      <c r="O138" s="114">
        <v>9.68759387203364</v>
      </c>
      <c r="P138" s="68" t="s">
        <v>48</v>
      </c>
      <c r="Q138" s="81"/>
      <c r="R138" s="80"/>
      <c r="S138" s="96" t="s">
        <v>118</v>
      </c>
      <c r="T138" s="119">
        <v>82381.86883426226</v>
      </c>
      <c r="U138" s="83"/>
      <c r="V138" s="83"/>
      <c r="W138" s="100"/>
      <c r="X138" s="65">
        <f>IF(OR(K138="YES",TRIM(L138)="YES"),1,0)</f>
        <v>1</v>
      </c>
      <c r="Y138" s="66">
        <f>IF(OR(AND(ISNUMBER(M138),AND(M138&gt;0,M138&lt;600)),AND(ISNUMBER(M138),AND(M138&gt;0,N138="YES"))),1,0)</f>
        <v>1</v>
      </c>
      <c r="Z138" s="66">
        <f>IF(AND(OR(K138="YES",TRIM(L138)="YES"),(X138=0)),"Trouble",0)</f>
        <v>0</v>
      </c>
      <c r="AA138" s="66">
        <f>IF(AND(OR(AND(ISNUMBER(M138),AND(M138&gt;0,M138&lt;600)),AND(ISNUMBER(M138),AND(M138&gt;0,N138="YES"))),(Y138=0)),"Trouble",0)</f>
        <v>0</v>
      </c>
      <c r="AB138" s="67" t="str">
        <f>IF(AND(X138=1,Y138=1),"SRSA","-")</f>
        <v>SRSA</v>
      </c>
      <c r="AC138" s="65">
        <f>IF(S138="YES",1,0)</f>
        <v>1</v>
      </c>
      <c r="AD138" s="66">
        <f>IF(OR(AND(ISNUMBER(Q138),Q138&gt;=20),(AND(ISNUMBER(Q138)=FALSE,AND(ISNUMBER(O138),O138&gt;=20)))),1,0)</f>
        <v>0</v>
      </c>
      <c r="AE138" s="66">
        <f>IF(AND(AC138=1,AD138=1),"Initial",0)</f>
        <v>0</v>
      </c>
      <c r="AF138" s="67" t="str">
        <f>IF(AND(AND(AE138="Initial",AG138=0),AND(ISNUMBER(M138),M138&gt;0)),"RLIS","-")</f>
        <v>-</v>
      </c>
      <c r="AG138" s="65">
        <f>IF(AND(AB138="SRSA",AE138="Initial"),"SRSA",0)</f>
        <v>0</v>
      </c>
      <c r="AH138" s="84" t="s">
        <v>50</v>
      </c>
    </row>
    <row r="139" spans="1:34" ht="12.75" customHeight="1">
      <c r="A139" s="102" t="s">
        <v>887</v>
      </c>
      <c r="B139" s="103" t="s">
        <v>888</v>
      </c>
      <c r="C139" s="65" t="s">
        <v>889</v>
      </c>
      <c r="D139" s="66" t="s">
        <v>890</v>
      </c>
      <c r="E139" s="66" t="s">
        <v>645</v>
      </c>
      <c r="F139" s="103" t="s">
        <v>43</v>
      </c>
      <c r="G139" s="86" t="s">
        <v>646</v>
      </c>
      <c r="H139" s="78" t="s">
        <v>45</v>
      </c>
      <c r="I139" s="79" t="s">
        <v>891</v>
      </c>
      <c r="J139" s="109" t="s">
        <v>47</v>
      </c>
      <c r="K139" s="68" t="s">
        <v>48</v>
      </c>
      <c r="L139" s="92"/>
      <c r="M139" s="88">
        <v>81</v>
      </c>
      <c r="N139" s="80"/>
      <c r="O139" s="114" t="s">
        <v>49</v>
      </c>
      <c r="P139" s="68" t="s">
        <v>48</v>
      </c>
      <c r="Q139" s="81"/>
      <c r="R139" s="80"/>
      <c r="S139" s="96" t="s">
        <v>48</v>
      </c>
      <c r="T139" s="119">
        <v>837.6077299712192</v>
      </c>
      <c r="U139" s="83"/>
      <c r="V139" s="83"/>
      <c r="W139" s="100"/>
      <c r="X139" s="65">
        <f>IF(OR(K139="YES",TRIM(L139)="YES"),1,0)</f>
        <v>0</v>
      </c>
      <c r="Y139" s="66">
        <f>IF(OR(AND(ISNUMBER(M139),AND(M139&gt;0,M139&lt;600)),AND(ISNUMBER(M139),AND(M139&gt;0,N139="YES"))),1,0)</f>
        <v>1</v>
      </c>
      <c r="Z139" s="66">
        <f>IF(AND(OR(K139="YES",TRIM(L139)="YES"),(X139=0)),"Trouble",0)</f>
        <v>0</v>
      </c>
      <c r="AA139" s="66">
        <f>IF(AND(OR(AND(ISNUMBER(M139),AND(M139&gt;0,M139&lt;600)),AND(ISNUMBER(M139),AND(M139&gt;0,N139="YES"))),(Y139=0)),"Trouble",0)</f>
        <v>0</v>
      </c>
      <c r="AB139" s="67" t="str">
        <f>IF(AND(X139=1,Y139=1),"SRSA","-")</f>
        <v>-</v>
      </c>
      <c r="AC139" s="65">
        <f>IF(S139="YES",1,0)</f>
        <v>0</v>
      </c>
      <c r="AD139" s="66">
        <f>IF(OR(AND(ISNUMBER(Q139),Q139&gt;=20),(AND(ISNUMBER(Q139)=FALSE,AND(ISNUMBER(O139),O139&gt;=20)))),1,0)</f>
        <v>0</v>
      </c>
      <c r="AE139" s="66">
        <f>IF(AND(AC139=1,AD139=1),"Initial",0)</f>
        <v>0</v>
      </c>
      <c r="AF139" s="67" t="str">
        <f>IF(AND(AND(AE139="Initial",AG139=0),AND(ISNUMBER(M139),M139&gt;0)),"RLIS","-")</f>
        <v>-</v>
      </c>
      <c r="AG139" s="65">
        <f>IF(AND(AB139="SRSA",AE139="Initial"),"SRSA",0)</f>
        <v>0</v>
      </c>
      <c r="AH139" s="84" t="s">
        <v>274</v>
      </c>
    </row>
    <row r="140" spans="1:34" ht="12.75" customHeight="1">
      <c r="A140" s="102" t="s">
        <v>892</v>
      </c>
      <c r="B140" s="103" t="s">
        <v>893</v>
      </c>
      <c r="C140" s="65" t="s">
        <v>894</v>
      </c>
      <c r="D140" s="66" t="s">
        <v>895</v>
      </c>
      <c r="E140" s="66" t="s">
        <v>896</v>
      </c>
      <c r="F140" s="103" t="s">
        <v>43</v>
      </c>
      <c r="G140" s="86" t="s">
        <v>437</v>
      </c>
      <c r="H140" s="78" t="s">
        <v>45</v>
      </c>
      <c r="I140" s="79" t="s">
        <v>897</v>
      </c>
      <c r="J140" s="109" t="s">
        <v>47</v>
      </c>
      <c r="K140" s="68" t="s">
        <v>48</v>
      </c>
      <c r="L140" s="92"/>
      <c r="M140" s="88">
        <v>5959</v>
      </c>
      <c r="N140" s="80"/>
      <c r="O140" s="114" t="s">
        <v>49</v>
      </c>
      <c r="P140" s="68" t="s">
        <v>48</v>
      </c>
      <c r="Q140" s="81"/>
      <c r="R140" s="80"/>
      <c r="S140" s="96" t="s">
        <v>48</v>
      </c>
      <c r="T140" s="119">
        <v>5582.335980210663</v>
      </c>
      <c r="U140" s="83"/>
      <c r="V140" s="83"/>
      <c r="W140" s="100"/>
      <c r="X140" s="65">
        <f>IF(OR(K140="YES",TRIM(L140)="YES"),1,0)</f>
        <v>0</v>
      </c>
      <c r="Y140" s="66">
        <f>IF(OR(AND(ISNUMBER(M140),AND(M140&gt;0,M140&lt;600)),AND(ISNUMBER(M140),AND(M140&gt;0,N140="YES"))),1,0)</f>
        <v>0</v>
      </c>
      <c r="Z140" s="66">
        <f>IF(AND(OR(K140="YES",TRIM(L140)="YES"),(X140=0)),"Trouble",0)</f>
        <v>0</v>
      </c>
      <c r="AA140" s="66">
        <f>IF(AND(OR(AND(ISNUMBER(M140),AND(M140&gt;0,M140&lt;600)),AND(ISNUMBER(M140),AND(M140&gt;0,N140="YES"))),(Y140=0)),"Trouble",0)</f>
        <v>0</v>
      </c>
      <c r="AB140" s="67" t="str">
        <f>IF(AND(X140=1,Y140=1),"SRSA","-")</f>
        <v>-</v>
      </c>
      <c r="AC140" s="65">
        <f>IF(S140="YES",1,0)</f>
        <v>0</v>
      </c>
      <c r="AD140" s="66">
        <f>IF(OR(AND(ISNUMBER(Q140),Q140&gt;=20),(AND(ISNUMBER(Q140)=FALSE,AND(ISNUMBER(O140),O140&gt;=20)))),1,0)</f>
        <v>0</v>
      </c>
      <c r="AE140" s="66">
        <f>IF(AND(AC140=1,AD140=1),"Initial",0)</f>
        <v>0</v>
      </c>
      <c r="AF140" s="67" t="str">
        <f>IF(AND(AND(AE140="Initial",AG140=0),AND(ISNUMBER(M140),M140&gt;0)),"RLIS","-")</f>
        <v>-</v>
      </c>
      <c r="AG140" s="65">
        <f>IF(AND(AB140="SRSA",AE140="Initial"),"SRSA",0)</f>
        <v>0</v>
      </c>
      <c r="AH140" s="84" t="s">
        <v>50</v>
      </c>
    </row>
    <row r="141" spans="1:34" ht="12.75" customHeight="1">
      <c r="A141" s="102" t="s">
        <v>898</v>
      </c>
      <c r="B141" s="103" t="s">
        <v>899</v>
      </c>
      <c r="C141" s="65" t="s">
        <v>900</v>
      </c>
      <c r="D141" s="66" t="s">
        <v>901</v>
      </c>
      <c r="E141" s="66" t="s">
        <v>313</v>
      </c>
      <c r="F141" s="103" t="s">
        <v>43</v>
      </c>
      <c r="G141" s="86" t="s">
        <v>902</v>
      </c>
      <c r="H141" s="78" t="s">
        <v>45</v>
      </c>
      <c r="I141" s="79" t="s">
        <v>903</v>
      </c>
      <c r="J141" s="109" t="s">
        <v>65</v>
      </c>
      <c r="K141" s="68" t="s">
        <v>48</v>
      </c>
      <c r="L141" s="92" t="s">
        <v>934</v>
      </c>
      <c r="M141" s="88">
        <v>27118</v>
      </c>
      <c r="N141" s="80"/>
      <c r="O141" s="114">
        <v>19.9808490264922</v>
      </c>
      <c r="P141" s="68" t="s">
        <v>48</v>
      </c>
      <c r="Q141" s="81"/>
      <c r="R141" s="80"/>
      <c r="S141" s="96" t="s">
        <v>48</v>
      </c>
      <c r="T141" s="119">
        <v>656792.1217686264</v>
      </c>
      <c r="U141" s="83"/>
      <c r="V141" s="83"/>
      <c r="W141" s="100"/>
      <c r="X141" s="65">
        <f>IF(OR(K141="YES",TRIM(L141)="YES"),1,0)</f>
        <v>1</v>
      </c>
      <c r="Y141" s="66">
        <f>IF(OR(AND(ISNUMBER(M141),AND(M141&gt;0,M141&lt;600)),AND(ISNUMBER(M141),AND(M141&gt;0,N141="YES"))),1,0)</f>
        <v>0</v>
      </c>
      <c r="Z141" s="66">
        <f>IF(AND(OR(K141="YES",TRIM(L141)="YES"),(X141=0)),"Trouble",0)</f>
        <v>0</v>
      </c>
      <c r="AA141" s="66">
        <f>IF(AND(OR(AND(ISNUMBER(M141),AND(M141&gt;0,M141&lt;600)),AND(ISNUMBER(M141),AND(M141&gt;0,N141="YES"))),(Y141=0)),"Trouble",0)</f>
        <v>0</v>
      </c>
      <c r="AB141" s="67" t="str">
        <f>IF(AND(X141=1,Y141=1),"SRSA","-")</f>
        <v>-</v>
      </c>
      <c r="AC141" s="65">
        <f>IF(S141="YES",1,0)</f>
        <v>0</v>
      </c>
      <c r="AD141" s="66">
        <f>IF(OR(AND(ISNUMBER(Q141),Q141&gt;=20),(AND(ISNUMBER(Q141)=FALSE,AND(ISNUMBER(O141),O141&gt;=20)))),1,0)</f>
        <v>0</v>
      </c>
      <c r="AE141" s="66">
        <f>IF(AND(AC141=1,AD141=1),"Initial",0)</f>
        <v>0</v>
      </c>
      <c r="AF141" s="67" t="str">
        <f>IF(AND(AND(AE141="Initial",AG141=0),AND(ISNUMBER(M141),M141&gt;0)),"RLIS","-")</f>
        <v>-</v>
      </c>
      <c r="AG141" s="65">
        <f>IF(AND(AB141="SRSA",AE141="Initial"),"SRSA",0)</f>
        <v>0</v>
      </c>
      <c r="AH141" s="84" t="s">
        <v>50</v>
      </c>
    </row>
    <row r="142" spans="1:34" ht="12.75" customHeight="1">
      <c r="A142" s="102" t="s">
        <v>904</v>
      </c>
      <c r="B142" s="103" t="s">
        <v>905</v>
      </c>
      <c r="C142" s="65" t="s">
        <v>906</v>
      </c>
      <c r="D142" s="66" t="s">
        <v>907</v>
      </c>
      <c r="E142" s="66" t="s">
        <v>908</v>
      </c>
      <c r="F142" s="103" t="s">
        <v>43</v>
      </c>
      <c r="G142" s="86" t="s">
        <v>909</v>
      </c>
      <c r="H142" s="78" t="s">
        <v>45</v>
      </c>
      <c r="I142" s="79" t="s">
        <v>910</v>
      </c>
      <c r="J142" s="109" t="s">
        <v>193</v>
      </c>
      <c r="K142" s="68" t="s">
        <v>118</v>
      </c>
      <c r="L142" s="92" t="s">
        <v>934</v>
      </c>
      <c r="M142" s="88">
        <v>482</v>
      </c>
      <c r="N142" s="80"/>
      <c r="O142" s="114">
        <v>22.5589225589226</v>
      </c>
      <c r="P142" s="68" t="s">
        <v>118</v>
      </c>
      <c r="Q142" s="81"/>
      <c r="R142" s="80"/>
      <c r="S142" s="96" t="s">
        <v>118</v>
      </c>
      <c r="T142" s="119">
        <v>26472.32157994367</v>
      </c>
      <c r="U142" s="83"/>
      <c r="V142" s="83"/>
      <c r="W142" s="100"/>
      <c r="X142" s="65">
        <f>IF(OR(K142="YES",TRIM(L142)="YES"),1,0)</f>
        <v>1</v>
      </c>
      <c r="Y142" s="66">
        <f>IF(OR(AND(ISNUMBER(M142),AND(M142&gt;0,M142&lt;600)),AND(ISNUMBER(M142),AND(M142&gt;0,N142="YES"))),1,0)</f>
        <v>1</v>
      </c>
      <c r="Z142" s="66">
        <f>IF(AND(OR(K142="YES",TRIM(L142)="YES"),(X142=0)),"Trouble",0)</f>
        <v>0</v>
      </c>
      <c r="AA142" s="66">
        <f>IF(AND(OR(AND(ISNUMBER(M142),AND(M142&gt;0,M142&lt;600)),AND(ISNUMBER(M142),AND(M142&gt;0,N142="YES"))),(Y142=0)),"Trouble",0)</f>
        <v>0</v>
      </c>
      <c r="AB142" s="67" t="str">
        <f>IF(AND(X142=1,Y142=1),"SRSA","-")</f>
        <v>SRSA</v>
      </c>
      <c r="AC142" s="65">
        <f>IF(S142="YES",1,0)</f>
        <v>1</v>
      </c>
      <c r="AD142" s="66">
        <f>IF(OR(AND(ISNUMBER(Q142),Q142&gt;=20),(AND(ISNUMBER(Q142)=FALSE,AND(ISNUMBER(O142),O142&gt;=20)))),1,0)</f>
        <v>1</v>
      </c>
      <c r="AE142" s="66" t="str">
        <f>IF(AND(AC142=1,AD142=1),"Initial",0)</f>
        <v>Initial</v>
      </c>
      <c r="AF142" s="67" t="str">
        <f>IF(AND(AND(AE142="Initial",AG142=0),AND(ISNUMBER(M142),M142&gt;0)),"RLIS","-")</f>
        <v>-</v>
      </c>
      <c r="AG142" s="65" t="str">
        <f>IF(AND(AB142="SRSA",AE142="Initial"),"SRSA",0)</f>
        <v>SRSA</v>
      </c>
      <c r="AH142" s="84" t="s">
        <v>50</v>
      </c>
    </row>
    <row r="143" spans="1:34" ht="12.75" customHeight="1">
      <c r="A143" s="102" t="s">
        <v>911</v>
      </c>
      <c r="B143" s="103" t="s">
        <v>912</v>
      </c>
      <c r="C143" s="65" t="s">
        <v>913</v>
      </c>
      <c r="D143" s="66" t="s">
        <v>914</v>
      </c>
      <c r="E143" s="66" t="s">
        <v>198</v>
      </c>
      <c r="F143" s="103" t="s">
        <v>43</v>
      </c>
      <c r="G143" s="86" t="s">
        <v>321</v>
      </c>
      <c r="H143" s="78" t="s">
        <v>45</v>
      </c>
      <c r="I143" s="79" t="s">
        <v>915</v>
      </c>
      <c r="J143" s="109" t="s">
        <v>65</v>
      </c>
      <c r="K143" s="68" t="s">
        <v>48</v>
      </c>
      <c r="L143" s="92"/>
      <c r="M143" s="88">
        <v>31188</v>
      </c>
      <c r="N143" s="80"/>
      <c r="O143" s="114">
        <v>10.3813002191381</v>
      </c>
      <c r="P143" s="68" t="s">
        <v>48</v>
      </c>
      <c r="Q143" s="81"/>
      <c r="R143" s="80"/>
      <c r="S143" s="96" t="s">
        <v>48</v>
      </c>
      <c r="T143" s="119">
        <v>583136.1565859637</v>
      </c>
      <c r="U143" s="83"/>
      <c r="V143" s="83"/>
      <c r="W143" s="100"/>
      <c r="X143" s="65">
        <f>IF(OR(K143="YES",TRIM(L143)="YES"),1,0)</f>
        <v>0</v>
      </c>
      <c r="Y143" s="66">
        <f>IF(OR(AND(ISNUMBER(M143),AND(M143&gt;0,M143&lt;600)),AND(ISNUMBER(M143),AND(M143&gt;0,N143="YES"))),1,0)</f>
        <v>0</v>
      </c>
      <c r="Z143" s="66">
        <f>IF(AND(OR(K143="YES",TRIM(L143)="YES"),(X143=0)),"Trouble",0)</f>
        <v>0</v>
      </c>
      <c r="AA143" s="66">
        <f>IF(AND(OR(AND(ISNUMBER(M143),AND(M143&gt;0,M143&lt;600)),AND(ISNUMBER(M143),AND(M143&gt;0,N143="YES"))),(Y143=0)),"Trouble",0)</f>
        <v>0</v>
      </c>
      <c r="AB143" s="67" t="str">
        <f>IF(AND(X143=1,Y143=1),"SRSA","-")</f>
        <v>-</v>
      </c>
      <c r="AC143" s="65">
        <f>IF(S143="YES",1,0)</f>
        <v>0</v>
      </c>
      <c r="AD143" s="66">
        <f>IF(OR(AND(ISNUMBER(Q143),Q143&gt;=20),(AND(ISNUMBER(Q143)=FALSE,AND(ISNUMBER(O143),O143&gt;=20)))),1,0)</f>
        <v>0</v>
      </c>
      <c r="AE143" s="66">
        <f>IF(AND(AC143=1,AD143=1),"Initial",0)</f>
        <v>0</v>
      </c>
      <c r="AF143" s="67" t="str">
        <f>IF(AND(AND(AE143="Initial",AG143=0),AND(ISNUMBER(M143),M143&gt;0)),"RLIS","-")</f>
        <v>-</v>
      </c>
      <c r="AG143" s="65">
        <f>IF(AND(AB143="SRSA",AE143="Initial"),"SRSA",0)</f>
        <v>0</v>
      </c>
      <c r="AH143" s="84" t="s">
        <v>50</v>
      </c>
    </row>
    <row r="144" spans="1:34" ht="12.75" customHeight="1">
      <c r="A144" s="102" t="s">
        <v>916</v>
      </c>
      <c r="B144" s="103" t="s">
        <v>917</v>
      </c>
      <c r="C144" s="65" t="s">
        <v>918</v>
      </c>
      <c r="D144" s="66" t="s">
        <v>919</v>
      </c>
      <c r="E144" s="66" t="s">
        <v>198</v>
      </c>
      <c r="F144" s="103" t="s">
        <v>43</v>
      </c>
      <c r="G144" s="86" t="s">
        <v>920</v>
      </c>
      <c r="H144" s="78" t="s">
        <v>45</v>
      </c>
      <c r="I144" s="79" t="s">
        <v>921</v>
      </c>
      <c r="J144" s="109" t="s">
        <v>57</v>
      </c>
      <c r="K144" s="68" t="s">
        <v>48</v>
      </c>
      <c r="L144" s="92"/>
      <c r="M144" s="88">
        <v>44</v>
      </c>
      <c r="N144" s="80"/>
      <c r="O144" s="114" t="s">
        <v>49</v>
      </c>
      <c r="P144" s="68" t="s">
        <v>48</v>
      </c>
      <c r="Q144" s="81"/>
      <c r="R144" s="80"/>
      <c r="S144" s="96" t="s">
        <v>48</v>
      </c>
      <c r="T144" s="119">
        <v>523.9137624072313</v>
      </c>
      <c r="U144" s="83"/>
      <c r="V144" s="83"/>
      <c r="W144" s="100"/>
      <c r="X144" s="65">
        <f>IF(OR(K144="YES",TRIM(L144)="YES"),1,0)</f>
        <v>0</v>
      </c>
      <c r="Y144" s="66">
        <f>IF(OR(AND(ISNUMBER(M144),AND(M144&gt;0,M144&lt;600)),AND(ISNUMBER(M144),AND(M144&gt;0,N144="YES"))),1,0)</f>
        <v>1</v>
      </c>
      <c r="Z144" s="66">
        <f>IF(AND(OR(K144="YES",TRIM(L144)="YES"),(X144=0)),"Trouble",0)</f>
        <v>0</v>
      </c>
      <c r="AA144" s="66">
        <f>IF(AND(OR(AND(ISNUMBER(M144),AND(M144&gt;0,M144&lt;600)),AND(ISNUMBER(M144),AND(M144&gt;0,N144="YES"))),(Y144=0)),"Trouble",0)</f>
        <v>0</v>
      </c>
      <c r="AB144" s="67" t="str">
        <f>IF(AND(X144=1,Y144=1),"SRSA","-")</f>
        <v>-</v>
      </c>
      <c r="AC144" s="65">
        <f>IF(S144="YES",1,0)</f>
        <v>0</v>
      </c>
      <c r="AD144" s="66">
        <f>IF(OR(AND(ISNUMBER(Q144),Q144&gt;=20),(AND(ISNUMBER(Q144)=FALSE,AND(ISNUMBER(O144),O144&gt;=20)))),1,0)</f>
        <v>0</v>
      </c>
      <c r="AE144" s="66">
        <f>IF(AND(AC144=1,AD144=1),"Initial",0)</f>
        <v>0</v>
      </c>
      <c r="AF144" s="67" t="str">
        <f>IF(AND(AND(AE144="Initial",AG144=0),AND(ISNUMBER(M144),M144&gt;0)),"RLIS","-")</f>
        <v>-</v>
      </c>
      <c r="AG144" s="65">
        <f>IF(AND(AB144="SRSA",AE144="Initial"),"SRSA",0)</f>
        <v>0</v>
      </c>
      <c r="AH144" s="84" t="s">
        <v>431</v>
      </c>
    </row>
    <row r="145" spans="1:34" ht="12.75" customHeight="1">
      <c r="A145" s="102" t="s">
        <v>922</v>
      </c>
      <c r="B145" s="103" t="s">
        <v>923</v>
      </c>
      <c r="C145" s="65" t="s">
        <v>924</v>
      </c>
      <c r="D145" s="66" t="s">
        <v>925</v>
      </c>
      <c r="E145" s="66" t="s">
        <v>614</v>
      </c>
      <c r="F145" s="103" t="s">
        <v>43</v>
      </c>
      <c r="G145" s="86" t="s">
        <v>926</v>
      </c>
      <c r="H145" s="78" t="s">
        <v>45</v>
      </c>
      <c r="I145" s="79" t="s">
        <v>927</v>
      </c>
      <c r="J145" s="109" t="s">
        <v>308</v>
      </c>
      <c r="K145" s="68" t="s">
        <v>48</v>
      </c>
      <c r="L145" s="92" t="s">
        <v>934</v>
      </c>
      <c r="M145" s="88">
        <v>597</v>
      </c>
      <c r="N145" s="80"/>
      <c r="O145" s="114" t="s">
        <v>49</v>
      </c>
      <c r="P145" s="68" t="s">
        <v>48</v>
      </c>
      <c r="Q145" s="81"/>
      <c r="R145" s="80"/>
      <c r="S145" s="96" t="s">
        <v>118</v>
      </c>
      <c r="T145" s="119">
        <v>4176.498673971281</v>
      </c>
      <c r="U145" s="83"/>
      <c r="V145" s="83"/>
      <c r="W145" s="100"/>
      <c r="X145" s="65">
        <f>IF(OR(K145="YES",TRIM(L145)="YES"),1,0)</f>
        <v>1</v>
      </c>
      <c r="Y145" s="66">
        <f>IF(OR(AND(ISNUMBER(M145),AND(M145&gt;0,M145&lt;600)),AND(ISNUMBER(M145),AND(M145&gt;0,N145="YES"))),1,0)</f>
        <v>1</v>
      </c>
      <c r="Z145" s="66">
        <f>IF(AND(OR(K145="YES",TRIM(L145)="YES"),(X145=0)),"Trouble",0)</f>
        <v>0</v>
      </c>
      <c r="AA145" s="66">
        <f>IF(AND(OR(AND(ISNUMBER(M145),AND(M145&gt;0,M145&lt;600)),AND(ISNUMBER(M145),AND(M145&gt;0,N145="YES"))),(Y145=0)),"Trouble",0)</f>
        <v>0</v>
      </c>
      <c r="AB145" s="67" t="str">
        <f>IF(AND(X145=1,Y145=1),"SRSA","-")</f>
        <v>SRSA</v>
      </c>
      <c r="AC145" s="65">
        <f>IF(S145="YES",1,0)</f>
        <v>1</v>
      </c>
      <c r="AD145" s="66">
        <f>IF(OR(AND(ISNUMBER(Q145),Q145&gt;=20),(AND(ISNUMBER(Q145)=FALSE,AND(ISNUMBER(O145),O145&gt;=20)))),1,0)</f>
        <v>0</v>
      </c>
      <c r="AE145" s="66">
        <f>IF(AND(AC145=1,AD145=1),"Initial",0)</f>
        <v>0</v>
      </c>
      <c r="AF145" s="67" t="str">
        <f>IF(AND(AND(AE145="Initial",AG145=0),AND(ISNUMBER(M145),M145&gt;0)),"RLIS","-")</f>
        <v>-</v>
      </c>
      <c r="AG145" s="65">
        <f>IF(AND(AB145="SRSA",AE145="Initial"),"SRSA",0)</f>
        <v>0</v>
      </c>
      <c r="AH145" s="84" t="s">
        <v>50</v>
      </c>
    </row>
    <row r="146" spans="1:36" s="3" customFormat="1" ht="12.75" customHeight="1">
      <c r="A146" s="102" t="s">
        <v>928</v>
      </c>
      <c r="B146" s="103" t="s">
        <v>929</v>
      </c>
      <c r="C146" s="65" t="s">
        <v>930</v>
      </c>
      <c r="D146" s="66" t="s">
        <v>931</v>
      </c>
      <c r="E146" s="66" t="s">
        <v>614</v>
      </c>
      <c r="F146" s="103" t="s">
        <v>43</v>
      </c>
      <c r="G146" s="86" t="s">
        <v>615</v>
      </c>
      <c r="H146" s="78" t="s">
        <v>45</v>
      </c>
      <c r="I146" s="79" t="s">
        <v>932</v>
      </c>
      <c r="J146" s="109" t="s">
        <v>308</v>
      </c>
      <c r="K146" s="68" t="s">
        <v>48</v>
      </c>
      <c r="L146" s="92" t="s">
        <v>934</v>
      </c>
      <c r="M146" s="88">
        <v>100</v>
      </c>
      <c r="N146" s="80"/>
      <c r="O146" s="114" t="s">
        <v>49</v>
      </c>
      <c r="P146" s="68" t="s">
        <v>48</v>
      </c>
      <c r="Q146" s="81"/>
      <c r="R146" s="80"/>
      <c r="S146" s="96" t="s">
        <v>118</v>
      </c>
      <c r="T146" s="119">
        <v>524.1957947231798</v>
      </c>
      <c r="U146" s="83"/>
      <c r="V146" s="83"/>
      <c r="W146" s="100"/>
      <c r="X146" s="65">
        <f>IF(OR(K146="YES",TRIM(L146)="YES"),1,0)</f>
        <v>1</v>
      </c>
      <c r="Y146" s="66">
        <f>IF(OR(AND(ISNUMBER(M146),AND(M146&gt;0,M146&lt;600)),AND(ISNUMBER(M146),AND(M146&gt;0,N146="YES"))),1,0)</f>
        <v>1</v>
      </c>
      <c r="Z146" s="66">
        <f>IF(AND(OR(K146="YES",TRIM(L146)="YES"),(X146=0)),"Trouble",0)</f>
        <v>0</v>
      </c>
      <c r="AA146" s="66">
        <f>IF(AND(OR(AND(ISNUMBER(M146),AND(M146&gt;0,M146&lt;600)),AND(ISNUMBER(M146),AND(M146&gt;0,N146="YES"))),(Y146=0)),"Trouble",0)</f>
        <v>0</v>
      </c>
      <c r="AB146" s="67" t="str">
        <f>IF(AND(X146=1,Y146=1),"SRSA","-")</f>
        <v>SRSA</v>
      </c>
      <c r="AC146" s="65">
        <f>IF(S146="YES",1,0)</f>
        <v>1</v>
      </c>
      <c r="AD146" s="66">
        <f>IF(OR(AND(ISNUMBER(Q146),Q146&gt;=20),(AND(ISNUMBER(Q146)=FALSE,AND(ISNUMBER(O146),O146&gt;=20)))),1,0)</f>
        <v>0</v>
      </c>
      <c r="AE146" s="66">
        <f>IF(AND(AC146=1,AD146=1),"Initial",0)</f>
        <v>0</v>
      </c>
      <c r="AF146" s="67" t="str">
        <f>IF(AND(AND(AE146="Initial",AG146=0),AND(ISNUMBER(M146),M146&gt;0)),"RLIS","-")</f>
        <v>-</v>
      </c>
      <c r="AG146" s="65">
        <f>IF(AND(AB146="SRSA",AE146="Initial"),"SRSA",0)</f>
        <v>0</v>
      </c>
      <c r="AH146" s="84" t="s">
        <v>274</v>
      </c>
      <c r="AI146" s="27"/>
      <c r="AJ146" s="27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4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School Districts</dc:title>
  <dc:subject/>
  <dc:creator>U.S. Department of Education</dc:creator>
  <cp:keywords/>
  <dc:description/>
  <cp:lastModifiedBy>U.S. Department of Education</cp:lastModifiedBy>
  <dcterms:created xsi:type="dcterms:W3CDTF">2015-02-27T23:05:35Z</dcterms:created>
  <dcterms:modified xsi:type="dcterms:W3CDTF">2015-07-15T18:48:36Z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