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995" windowHeight="1105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'ALL'!$A$1:$AH$29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<sst xmlns="http://schemas.openxmlformats.org/spreadsheetml/2006/main" count="545" uniqueCount="240">
  <si>
    <t>FISCAL YEAR 2015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</si>
  <si>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</si>
  <si>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</si>
  <si>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</si>
  <si>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</si>
  <si>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</si>
  <si>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</si>
  <si>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</si>
  <si>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</si>
  <si>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</si>
  <si>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</si>
  <si>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</si>
  <si>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</si>
  <si>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</si>
  <si>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</si>
  <si>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</si>
  <si>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</si>
  <si>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</si>
  <si>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</si>
  <si>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</si>
  <si>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2014 Title II, Part A allocation amount</t>
  </si>
  <si>
    <t>FY 2014 Title II, Part D formula allocation amount - PLEASE LEAVE BLANK</t>
  </si>
  <si>
    <t>FY 2014 Title IV, Part A allocation amount - PLEASE LEAVE BLANK</t>
  </si>
  <si>
    <t>FY 2014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</si>
  <si>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</si>
  <si>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</si>
  <si>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</si>
  <si>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</si>
  <si>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</si>
  <si>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</si>
  <si>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</si>
  <si>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</si>
  <si>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</si>
  <si>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</si>
  <si>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</si>
  <si>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</si>
  <si>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</si>
  <si>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</si>
  <si>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2400030</t>
  </si>
  <si>
    <t>01</t>
  </si>
  <si>
    <t>ALLEGANY COUNTY PUBLIC SCHOOLS</t>
  </si>
  <si>
    <t>P.O. Box 1724</t>
  </si>
  <si>
    <t>Cumberland</t>
  </si>
  <si>
    <t>MD</t>
  </si>
  <si>
    <t>21501</t>
  </si>
  <si>
    <t>1724</t>
  </si>
  <si>
    <t>(301) 759-2000</t>
  </si>
  <si>
    <t>2,4,8</t>
  </si>
  <si>
    <t>NO</t>
  </si>
  <si>
    <t>Open</t>
  </si>
  <si>
    <t>2400060</t>
  </si>
  <si>
    <t>02</t>
  </si>
  <si>
    <t>ANNE ARUNDEL COUNTY PUBLIC SCHOOLS</t>
  </si>
  <si>
    <t>2644 Riva Road</t>
  </si>
  <si>
    <t>Annapolis</t>
  </si>
  <si>
    <t>21401</t>
  </si>
  <si>
    <t/>
  </si>
  <si>
    <t>(410) 222-5000</t>
  </si>
  <si>
    <t>3,8</t>
  </si>
  <si>
    <t>2400090</t>
  </si>
  <si>
    <t>30</t>
  </si>
  <si>
    <t>BALTIMORE CITY PUBLIC SCHOOLS</t>
  </si>
  <si>
    <t>200 East North Avenue</t>
  </si>
  <si>
    <t>Baltimore</t>
  </si>
  <si>
    <t>21202</t>
  </si>
  <si>
    <t>(443) 984-2000</t>
  </si>
  <si>
    <t>1</t>
  </si>
  <si>
    <t>YES</t>
  </si>
  <si>
    <t>2400120</t>
  </si>
  <si>
    <t>03</t>
  </si>
  <si>
    <t>BALTIMORE COUNTY PUBLIC SCHOOLS</t>
  </si>
  <si>
    <t>6901 North Charles Street</t>
  </si>
  <si>
    <t>21204</t>
  </si>
  <si>
    <t>(410) 887-4554</t>
  </si>
  <si>
    <t>1,2,3,8</t>
  </si>
  <si>
    <t>2400150</t>
  </si>
  <si>
    <t>04</t>
  </si>
  <si>
    <t>CALVERT COUNTY PUBLIC SCHOOLS</t>
  </si>
  <si>
    <t>1305 Dares Beach Road</t>
  </si>
  <si>
    <t>Prince Frederick</t>
  </si>
  <si>
    <t>20678</t>
  </si>
  <si>
    <t>(410) 535-1700</t>
  </si>
  <si>
    <t>2400180</t>
  </si>
  <si>
    <t>05</t>
  </si>
  <si>
    <t>CAROLINE COUNTY PUBLIC SCHOOLS</t>
  </si>
  <si>
    <t>204 Franklin Street</t>
  </si>
  <si>
    <t>Denton</t>
  </si>
  <si>
    <t>21629</t>
  </si>
  <si>
    <t>(410) 479-1460</t>
  </si>
  <si>
    <t>6,7</t>
  </si>
  <si>
    <t>2400210</t>
  </si>
  <si>
    <t>06</t>
  </si>
  <si>
    <t>CARROLL COUNTY PUBLIC SCHOOLS</t>
  </si>
  <si>
    <t>125 North Court Street</t>
  </si>
  <si>
    <t>Westminster</t>
  </si>
  <si>
    <t>21157</t>
  </si>
  <si>
    <t>(410) 751-3000</t>
  </si>
  <si>
    <t>2400240</t>
  </si>
  <si>
    <t>07</t>
  </si>
  <si>
    <t>CECIL COUNTY PUBLIC SCHOOLS</t>
  </si>
  <si>
    <t>201 Booth Street</t>
  </si>
  <si>
    <t>Elkton</t>
  </si>
  <si>
    <t>21921</t>
  </si>
  <si>
    <t>5684</t>
  </si>
  <si>
    <t>(410) 996-5400</t>
  </si>
  <si>
    <t>2400270</t>
  </si>
  <si>
    <t>08</t>
  </si>
  <si>
    <t>CHARLES COUNTY PUBLIC SCHOOLS</t>
  </si>
  <si>
    <t>P.O. Box 2770</t>
  </si>
  <si>
    <t>La Plata</t>
  </si>
  <si>
    <t>20646</t>
  </si>
  <si>
    <t>(301) 932-6610</t>
  </si>
  <si>
    <t>2400300</t>
  </si>
  <si>
    <t>09</t>
  </si>
  <si>
    <t>DORCHESTER COUNTY PUBLIC SCHOOLS</t>
  </si>
  <si>
    <t>700 Glasgow Street</t>
  </si>
  <si>
    <t>Cambridge</t>
  </si>
  <si>
    <t>21613</t>
  </si>
  <si>
    <t>(410) 228-4747</t>
  </si>
  <si>
    <t>2400330</t>
  </si>
  <si>
    <t>10</t>
  </si>
  <si>
    <t>FREDERICK COUNTY PUBLIC SCHOOLS</t>
  </si>
  <si>
    <t>191 South East Street</t>
  </si>
  <si>
    <t>Frederick</t>
  </si>
  <si>
    <t>21701</t>
  </si>
  <si>
    <t>(301) 644-5000</t>
  </si>
  <si>
    <t>2,3,8</t>
  </si>
  <si>
    <t>2400360</t>
  </si>
  <si>
    <t>11</t>
  </si>
  <si>
    <t>GARRETT COUNTY PUBLIC SCHOOLS</t>
  </si>
  <si>
    <t>40 South Second Street</t>
  </si>
  <si>
    <t>Oakland</t>
  </si>
  <si>
    <t>21550</t>
  </si>
  <si>
    <t>(301) 334-8900</t>
  </si>
  <si>
    <t>7</t>
  </si>
  <si>
    <t>2400390</t>
  </si>
  <si>
    <t>12</t>
  </si>
  <si>
    <t>HARFORD COUNTY PUBLIC SCHOOLS</t>
  </si>
  <si>
    <t>102 South Hickory Avenue</t>
  </si>
  <si>
    <t>Bel Air</t>
  </si>
  <si>
    <t>21014</t>
  </si>
  <si>
    <t>(410) 838-7300</t>
  </si>
  <si>
    <t>2400420</t>
  </si>
  <si>
    <t>13</t>
  </si>
  <si>
    <t>HOWARD COUNTY PUBLIC SCHOOLS</t>
  </si>
  <si>
    <t>10910 Route 108</t>
  </si>
  <si>
    <t>Ellicott City</t>
  </si>
  <si>
    <t>21042</t>
  </si>
  <si>
    <t>(410) 313-6600</t>
  </si>
  <si>
    <t>2400450</t>
  </si>
  <si>
    <t>14</t>
  </si>
  <si>
    <t>KENT COUNTY PUBLIC SCHOOLS</t>
  </si>
  <si>
    <t>5608 Boundary Avenue</t>
  </si>
  <si>
    <t>Rock Hall</t>
  </si>
  <si>
    <t>21661</t>
  </si>
  <si>
    <t>(410) 778-1595</t>
  </si>
  <si>
    <t>2400480</t>
  </si>
  <si>
    <t>15</t>
  </si>
  <si>
    <t>MONTGOMERY COUNTY PUBLIC SCHOOLS</t>
  </si>
  <si>
    <t>850 Hungerford Drive</t>
  </si>
  <si>
    <t>Rockville</t>
  </si>
  <si>
    <t>20850</t>
  </si>
  <si>
    <t>(301) 279-3391</t>
  </si>
  <si>
    <t>2400510</t>
  </si>
  <si>
    <t>16</t>
  </si>
  <si>
    <t>PRINCE GEORGE'S COUNTY PUBLIC SCHOOLS</t>
  </si>
  <si>
    <t>14201 School Lane</t>
  </si>
  <si>
    <t>Upper Marlboro</t>
  </si>
  <si>
    <t>20772</t>
  </si>
  <si>
    <t>(301) 952-6000</t>
  </si>
  <si>
    <t>2400540</t>
  </si>
  <si>
    <t>17</t>
  </si>
  <si>
    <t>QUEEN ANNE'S COUNTY PUBLIC SCHOOLS</t>
  </si>
  <si>
    <t>202 Chesterfield Avenue</t>
  </si>
  <si>
    <t>Centreville</t>
  </si>
  <si>
    <t>21617</t>
  </si>
  <si>
    <t>(410) 758-2403</t>
  </si>
  <si>
    <t>2400027</t>
  </si>
  <si>
    <t>32</t>
  </si>
  <si>
    <t>SEED SCHOOL OF MARYLAND</t>
  </si>
  <si>
    <t>200 Font Hill Avenue</t>
  </si>
  <si>
    <t>21223</t>
  </si>
  <si>
    <t>(410) 843-9477</t>
  </si>
  <si>
    <t>M</t>
  </si>
  <si>
    <t>2400570</t>
  </si>
  <si>
    <t>19</t>
  </si>
  <si>
    <t>SOMERSET COUNTY PUBLIC SCHOOLS</t>
  </si>
  <si>
    <t>7982-A Tawes Campus Drive</t>
  </si>
  <si>
    <t>Westover</t>
  </si>
  <si>
    <t>21871</t>
  </si>
  <si>
    <t>(410) 651-1616</t>
  </si>
  <si>
    <t>4,8</t>
  </si>
  <si>
    <t>2400600</t>
  </si>
  <si>
    <t>18</t>
  </si>
  <si>
    <t>ST. MARY'S COUNTY PUBLIC SCHOOLS</t>
  </si>
  <si>
    <t>P.O. Box 641</t>
  </si>
  <si>
    <t>Leonardtown</t>
  </si>
  <si>
    <t>20650</t>
  </si>
  <si>
    <t>(301) 475-5511</t>
  </si>
  <si>
    <t>2400630</t>
  </si>
  <si>
    <t>20</t>
  </si>
  <si>
    <t>TALBOT COUNTY PUBLIC SCHOOLS</t>
  </si>
  <si>
    <t>P.O. Box 1029</t>
  </si>
  <si>
    <t>Easton</t>
  </si>
  <si>
    <t>21601</t>
  </si>
  <si>
    <t>(410) 822-0330</t>
  </si>
  <si>
    <t>2400660</t>
  </si>
  <si>
    <t>21</t>
  </si>
  <si>
    <t>WASHINGTION COUNTY PUBLIC SCHOOLS</t>
  </si>
  <si>
    <t>P.O. Box 730</t>
  </si>
  <si>
    <t>Hagerstown</t>
  </si>
  <si>
    <t>21741</t>
  </si>
  <si>
    <t>(301) 766-2800</t>
  </si>
  <si>
    <t>2400690</t>
  </si>
  <si>
    <t>22</t>
  </si>
  <si>
    <t>WICOMICO COUNTY PUBLIC SCHOOLS</t>
  </si>
  <si>
    <t>P.O. Box 1538</t>
  </si>
  <si>
    <t>Salisbury</t>
  </si>
  <si>
    <t>21802</t>
  </si>
  <si>
    <t>(410) 677-4400</t>
  </si>
  <si>
    <t>2400720</t>
  </si>
  <si>
    <t>23</t>
  </si>
  <si>
    <t>WORCESTER COUNTY PUBLIC SCHOOLS</t>
  </si>
  <si>
    <t>6270 Worcester Highway</t>
  </si>
  <si>
    <t>Newark</t>
  </si>
  <si>
    <t>21841</t>
  </si>
  <si>
    <t>(410) 632-5000</t>
  </si>
  <si>
    <t>Maryland School Districts</t>
  </si>
  <si>
    <t>NA</t>
  </si>
  <si>
    <t>NO LEAs Eligible for SRSA</t>
  </si>
  <si>
    <t>LEAs ELIGIBLE for the 2015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</si>
  <si>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</si>
  <si>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</si>
  <si>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</si>
  <si>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2014-15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</si>
  <si>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</si>
  <si>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</si>
  <si>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2015 Rural Low Income Schools (RLIS) Program</t>
  </si>
  <si>
    <t>SRSA Rural Eligible2</t>
  </si>
  <si>
    <t>Column3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</si>
</sst>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0" fillId="0" borderId="0" xfId="0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168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9" fontId="4" fillId="0" borderId="17" xfId="0" applyNumberFormat="1" applyFont="1" applyFill="1" applyBorder="1" applyAlignment="1" applyProtection="1">
      <alignment/>
      <protection locked="0"/>
    </xf>
    <xf numFmtId="169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8" comment="" totalsRowShown="0">
  <autoFilter ref="A9:AI18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Column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7" comment="" totalsRowShown="0">
  <autoFilter ref="A3:AH7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8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17.28125" style="0" customWidth="1"/>
    <col min="4" max="4" width="20.0039062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2" width="9.7109375" style="0" bestFit="1" customWidth="1"/>
    <col min="13" max="13" width="7.00390625" style="0" bestFit="1" customWidth="1"/>
    <col min="14" max="14" width="12.140625" style="0" bestFit="1" customWidth="1"/>
    <col min="15" max="19" width="0" style="0" hidden="1" customWidth="1"/>
    <col min="20" max="20" width="9.7109375" style="0" bestFit="1" customWidth="1"/>
    <col min="21" max="23" width="12.140625" style="0" bestFit="1" customWidth="1"/>
    <col min="24" max="27" width="0" style="0" hidden="1" customWidth="1"/>
    <col min="28" max="28" width="7.00390625" style="0" bestFit="1" customWidth="1"/>
    <col min="29" max="35" width="0" style="0" hidden="1" customWidth="1"/>
  </cols>
  <sheetData>
    <row r="1" spans="1:25" ht="18" customHeight="1">
      <c r="A1" s="133" t="s">
        <v>230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">
      <c r="A2" s="132" t="s">
        <v>231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5">
      <c r="A3" s="135" t="s">
        <v>232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5.75" customHeight="1">
      <c r="A4" s="136" t="s">
        <v>233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31.5" customHeight="1">
      <c r="A5" s="137" t="s">
        <v>234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15">
      <c r="A6" s="139" t="s">
        <v>235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ht="15">
      <c r="A7" s="130" t="s">
        <v>236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</row>
    <row r="8" spans="1:33" s="31" customFormat="1" ht="18">
      <c r="A8" s="9" t="s">
        <v>227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2"/>
      <c r="Q8" s="4"/>
      <c r="R8" s="4"/>
      <c r="S8" s="33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7" t="s">
        <v>10</v>
      </c>
      <c r="K9" s="34" t="s">
        <v>11</v>
      </c>
      <c r="L9" s="69" t="s">
        <v>12</v>
      </c>
      <c r="M9" s="35" t="s">
        <v>13</v>
      </c>
      <c r="N9" s="36" t="s">
        <v>14</v>
      </c>
      <c r="O9" s="91" t="s">
        <v>15</v>
      </c>
      <c r="P9" s="37" t="s">
        <v>16</v>
      </c>
      <c r="Q9" s="38" t="s">
        <v>17</v>
      </c>
      <c r="R9" s="39" t="s">
        <v>18</v>
      </c>
      <c r="S9" s="73" t="s">
        <v>19</v>
      </c>
      <c r="T9" s="95" t="s">
        <v>20</v>
      </c>
      <c r="U9" s="40" t="s">
        <v>21</v>
      </c>
      <c r="V9" s="40" t="s">
        <v>22</v>
      </c>
      <c r="W9" s="77" t="s">
        <v>23</v>
      </c>
      <c r="X9" s="41" t="s">
        <v>24</v>
      </c>
      <c r="Y9" s="42" t="s">
        <v>25</v>
      </c>
      <c r="Z9" s="42" t="s">
        <v>238</v>
      </c>
      <c r="AA9" s="43" t="s">
        <v>27</v>
      </c>
      <c r="AB9" s="99" t="s">
        <v>28</v>
      </c>
      <c r="AC9" s="41" t="s">
        <v>29</v>
      </c>
      <c r="AD9" s="42" t="s">
        <v>30</v>
      </c>
      <c r="AE9" s="43" t="s">
        <v>31</v>
      </c>
      <c r="AF9" s="100" t="s">
        <v>32</v>
      </c>
      <c r="AG9" s="41" t="s">
        <v>33</v>
      </c>
      <c r="AH9" s="44" t="s">
        <v>34</v>
      </c>
      <c r="AI9" t="s">
        <v>239</v>
      </c>
    </row>
    <row r="10" spans="1:34" s="45" customFormat="1" ht="15.75" thickBot="1">
      <c r="A10" s="81">
        <v>1</v>
      </c>
      <c r="B10" s="81">
        <v>2</v>
      </c>
      <c r="C10" s="16">
        <v>3</v>
      </c>
      <c r="D10" s="17">
        <v>4</v>
      </c>
      <c r="E10" s="17">
        <v>5</v>
      </c>
      <c r="F10" s="86"/>
      <c r="G10" s="18">
        <v>6</v>
      </c>
      <c r="H10" s="19"/>
      <c r="I10" s="20">
        <v>7</v>
      </c>
      <c r="J10" s="88">
        <v>8</v>
      </c>
      <c r="K10" s="17">
        <v>9</v>
      </c>
      <c r="L10" s="70">
        <v>10</v>
      </c>
      <c r="M10" s="21">
        <v>11</v>
      </c>
      <c r="N10" s="22">
        <v>12</v>
      </c>
      <c r="O10" s="92">
        <v>13</v>
      </c>
      <c r="P10" s="23">
        <v>14</v>
      </c>
      <c r="Q10" s="24" t="s">
        <v>35</v>
      </c>
      <c r="R10" s="25" t="s">
        <v>36</v>
      </c>
      <c r="S10" s="74">
        <v>15</v>
      </c>
      <c r="T10" s="96">
        <v>16</v>
      </c>
      <c r="U10" s="26">
        <v>17</v>
      </c>
      <c r="V10" s="26">
        <v>18</v>
      </c>
      <c r="W10" s="78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81">
        <v>20</v>
      </c>
      <c r="AC10" s="27" t="s">
        <v>37</v>
      </c>
      <c r="AD10" s="15" t="s">
        <v>37</v>
      </c>
      <c r="AE10" s="15" t="s">
        <v>37</v>
      </c>
      <c r="AF10" s="81">
        <v>21</v>
      </c>
      <c r="AG10" s="27" t="s">
        <v>37</v>
      </c>
      <c r="AH10" s="15">
        <v>22</v>
      </c>
    </row>
    <row r="18" ht="20.25">
      <c r="A18" s="101" t="s">
        <v>229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7"/>
  <headerFooter>
    <oddFooter>&amp;L&amp;"Arial,Bold"&amp;12Fiscal Year 2015&amp;C&amp;P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H7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40.8515625" style="0" bestFit="1" customWidth="1"/>
    <col min="4" max="4" width="22.8515625" style="0" bestFit="1" customWidth="1"/>
    <col min="5" max="5" width="10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33" t="s">
        <v>237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33" s="31" customFormat="1" ht="18">
      <c r="A2" s="9" t="s">
        <v>227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2"/>
      <c r="Q2" s="4"/>
      <c r="R2" s="4"/>
      <c r="S2" s="3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7" t="s">
        <v>10</v>
      </c>
      <c r="K3" s="34" t="s">
        <v>11</v>
      </c>
      <c r="L3" s="69" t="s">
        <v>12</v>
      </c>
      <c r="M3" s="35" t="s">
        <v>13</v>
      </c>
      <c r="N3" s="36" t="s">
        <v>14</v>
      </c>
      <c r="O3" s="91" t="s">
        <v>15</v>
      </c>
      <c r="P3" s="37" t="s">
        <v>16</v>
      </c>
      <c r="Q3" s="38" t="s">
        <v>17</v>
      </c>
      <c r="R3" s="39" t="s">
        <v>18</v>
      </c>
      <c r="S3" s="73" t="s">
        <v>19</v>
      </c>
      <c r="T3" s="95" t="s">
        <v>20</v>
      </c>
      <c r="U3" s="40" t="s">
        <v>21</v>
      </c>
      <c r="V3" s="40" t="s">
        <v>22</v>
      </c>
      <c r="W3" s="77" t="s">
        <v>23</v>
      </c>
      <c r="X3" s="41" t="s">
        <v>24</v>
      </c>
      <c r="Y3" s="42" t="s">
        <v>25</v>
      </c>
      <c r="Z3" s="42" t="s">
        <v>238</v>
      </c>
      <c r="AA3" s="43" t="s">
        <v>27</v>
      </c>
      <c r="AB3" s="99" t="s">
        <v>28</v>
      </c>
      <c r="AC3" s="41" t="s">
        <v>29</v>
      </c>
      <c r="AD3" s="42" t="s">
        <v>30</v>
      </c>
      <c r="AE3" s="43" t="s">
        <v>31</v>
      </c>
      <c r="AF3" s="100" t="s">
        <v>32</v>
      </c>
      <c r="AG3" s="41" t="s">
        <v>33</v>
      </c>
      <c r="AH3" s="44" t="s">
        <v>34</v>
      </c>
    </row>
    <row r="4" spans="1:34" s="45" customFormat="1" ht="15.75" thickBot="1">
      <c r="A4" s="81">
        <v>1</v>
      </c>
      <c r="B4" s="81">
        <v>2</v>
      </c>
      <c r="C4" s="16">
        <v>3</v>
      </c>
      <c r="D4" s="17">
        <v>4</v>
      </c>
      <c r="E4" s="17">
        <v>5</v>
      </c>
      <c r="F4" s="86"/>
      <c r="G4" s="18">
        <v>6</v>
      </c>
      <c r="H4" s="19"/>
      <c r="I4" s="20">
        <v>7</v>
      </c>
      <c r="J4" s="88">
        <v>8</v>
      </c>
      <c r="K4" s="17">
        <v>9</v>
      </c>
      <c r="L4" s="70">
        <v>10</v>
      </c>
      <c r="M4" s="21">
        <v>11</v>
      </c>
      <c r="N4" s="22">
        <v>12</v>
      </c>
      <c r="O4" s="92">
        <v>13</v>
      </c>
      <c r="P4" s="23">
        <v>14</v>
      </c>
      <c r="Q4" s="24" t="s">
        <v>35</v>
      </c>
      <c r="R4" s="25" t="s">
        <v>36</v>
      </c>
      <c r="S4" s="74">
        <v>15</v>
      </c>
      <c r="T4" s="96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1">
        <v>20</v>
      </c>
      <c r="AC4" s="27" t="s">
        <v>37</v>
      </c>
      <c r="AD4" s="15" t="s">
        <v>37</v>
      </c>
      <c r="AE4" s="15" t="s">
        <v>37</v>
      </c>
      <c r="AF4" s="81">
        <v>21</v>
      </c>
      <c r="AG4" s="27" t="s">
        <v>37</v>
      </c>
      <c r="AH4" s="15">
        <v>22</v>
      </c>
    </row>
    <row r="5" spans="1:34" s="3" customFormat="1" ht="12.75" customHeight="1">
      <c r="A5" s="102" t="s">
        <v>82</v>
      </c>
      <c r="B5" s="103" t="s">
        <v>83</v>
      </c>
      <c r="C5" s="104" t="s">
        <v>84</v>
      </c>
      <c r="D5" s="105" t="s">
        <v>85</v>
      </c>
      <c r="E5" s="105" t="s">
        <v>86</v>
      </c>
      <c r="F5" s="103" t="s">
        <v>43</v>
      </c>
      <c r="G5" s="106" t="s">
        <v>87</v>
      </c>
      <c r="H5" s="107" t="s">
        <v>56</v>
      </c>
      <c r="I5" s="108" t="s">
        <v>88</v>
      </c>
      <c r="J5" s="109" t="s">
        <v>89</v>
      </c>
      <c r="K5" s="110" t="s">
        <v>48</v>
      </c>
      <c r="L5" s="71" t="s">
        <v>228</v>
      </c>
      <c r="M5" s="67">
        <v>5229</v>
      </c>
      <c r="N5" s="53"/>
      <c r="O5" s="111">
        <v>21.6929403701165</v>
      </c>
      <c r="P5" s="110" t="s">
        <v>67</v>
      </c>
      <c r="Q5" s="54"/>
      <c r="R5" s="53"/>
      <c r="S5" s="112" t="s">
        <v>67</v>
      </c>
      <c r="T5" s="97">
        <v>265957</v>
      </c>
      <c r="U5" s="55"/>
      <c r="V5" s="55"/>
      <c r="W5" s="113"/>
      <c r="X5" s="104">
        <f>IF(OR(K5="YES",TRIM(L5)="YES"),1,0)</f>
        <v>0</v>
      </c>
      <c r="Y5" s="105">
        <f>IF(OR(AND(ISNUMBER(M5),AND(M5&gt;0,M5&lt;600)),AND(ISNUMBER(M5),AND(M5&gt;0,N5="YES"))),1,0)</f>
        <v>0</v>
      </c>
      <c r="Z5" s="105">
        <f>IF(AND(OR(K5="YES",TRIM(L5)="YES"),(X5=0)),"Trouble",0)</f>
        <v>0</v>
      </c>
      <c r="AA5" s="105">
        <f>IF(AND(OR(AND(ISNUMBER(M5),AND(M5&gt;0,M5&lt;600)),AND(ISNUMBER(M5),AND(M5&gt;0,N5="YES"))),(Y5=0)),"Trouble",0)</f>
        <v>0</v>
      </c>
      <c r="AB5" s="114" t="str">
        <f>IF(AND(X5=1,Y5=1),"SRSA","-")</f>
        <v>-</v>
      </c>
      <c r="AC5" s="104">
        <f>IF(S5="YES",1,0)</f>
        <v>1</v>
      </c>
      <c r="AD5" s="105">
        <f>IF(OR(AND(ISNUMBER(Q5),Q5&gt;=20),(AND(ISNUMBER(Q5)=FALSE,AND(ISNUMBER(O5),O5&gt;=20)))),1,0)</f>
        <v>1</v>
      </c>
      <c r="AE5" s="105" t="str">
        <f>IF(AND(AC5=1,AD5=1),"Initial",0)</f>
        <v>Initial</v>
      </c>
      <c r="AF5" s="114" t="str">
        <f>IF(AND(AND(AE5="Initial",AG5=0),AND(ISNUMBER(M5),M5&gt;0)),"RLIS","-")</f>
        <v>RLIS</v>
      </c>
      <c r="AG5" s="104">
        <f>IF(AND(AB5="SRSA",AE5="Initial"),"SRSA",0)</f>
        <v>0</v>
      </c>
      <c r="AH5" s="115" t="s">
        <v>49</v>
      </c>
    </row>
    <row r="6" spans="1:34" s="3" customFormat="1" ht="12.75" customHeight="1">
      <c r="A6" s="116" t="s">
        <v>112</v>
      </c>
      <c r="B6" s="117" t="s">
        <v>113</v>
      </c>
      <c r="C6" s="118" t="s">
        <v>114</v>
      </c>
      <c r="D6" s="119" t="s">
        <v>115</v>
      </c>
      <c r="E6" s="119" t="s">
        <v>116</v>
      </c>
      <c r="F6" s="117" t="s">
        <v>43</v>
      </c>
      <c r="G6" s="120" t="s">
        <v>117</v>
      </c>
      <c r="H6" s="121" t="s">
        <v>56</v>
      </c>
      <c r="I6" s="122" t="s">
        <v>118</v>
      </c>
      <c r="J6" s="123" t="s">
        <v>89</v>
      </c>
      <c r="K6" s="124" t="s">
        <v>48</v>
      </c>
      <c r="L6" s="72" t="s">
        <v>228</v>
      </c>
      <c r="M6" s="68">
        <v>4470</v>
      </c>
      <c r="N6" s="60"/>
      <c r="O6" s="125">
        <v>26.8580737120749</v>
      </c>
      <c r="P6" s="124" t="s">
        <v>67</v>
      </c>
      <c r="Q6" s="61"/>
      <c r="R6" s="60"/>
      <c r="S6" s="126" t="s">
        <v>67</v>
      </c>
      <c r="T6" s="98">
        <v>278305</v>
      </c>
      <c r="U6" s="62"/>
      <c r="V6" s="62"/>
      <c r="W6" s="127"/>
      <c r="X6" s="118">
        <f>IF(OR(K6="YES",TRIM(L6)="YES"),1,0)</f>
        <v>0</v>
      </c>
      <c r="Y6" s="119">
        <f>IF(OR(AND(ISNUMBER(M6),AND(M6&gt;0,M6&lt;600)),AND(ISNUMBER(M6),AND(M6&gt;0,N6="YES"))),1,0)</f>
        <v>0</v>
      </c>
      <c r="Z6" s="119">
        <f>IF(AND(OR(K6="YES",TRIM(L6)="YES"),(X6=0)),"Trouble",0)</f>
        <v>0</v>
      </c>
      <c r="AA6" s="119">
        <f>IF(AND(OR(AND(ISNUMBER(M6),AND(M6&gt;0,M6&lt;600)),AND(ISNUMBER(M6),AND(M6&gt;0,N6="YES"))),(Y6=0)),"Trouble",0)</f>
        <v>0</v>
      </c>
      <c r="AB6" s="128" t="str">
        <f>IF(AND(X6=1,Y6=1),"SRSA","-")</f>
        <v>-</v>
      </c>
      <c r="AC6" s="118">
        <f>IF(S6="YES",1,0)</f>
        <v>1</v>
      </c>
      <c r="AD6" s="119">
        <f>IF(OR(AND(ISNUMBER(Q6),Q6&gt;=20),(AND(ISNUMBER(Q6)=FALSE,AND(ISNUMBER(O6),O6&gt;=20)))),1,0)</f>
        <v>1</v>
      </c>
      <c r="AE6" s="119" t="str">
        <f>IF(AND(AC6=1,AD6=1),"Initial",0)</f>
        <v>Initial</v>
      </c>
      <c r="AF6" s="128" t="str">
        <f>IF(AND(AND(AE6="Initial",AG6=0),AND(ISNUMBER(M6),M6&gt;0)),"RLIS","-")</f>
        <v>RLIS</v>
      </c>
      <c r="AG6" s="118">
        <f>IF(AND(AB6="SRSA",AE6="Initial"),"SRSA",0)</f>
        <v>0</v>
      </c>
      <c r="AH6" s="129" t="s">
        <v>49</v>
      </c>
    </row>
    <row r="7" spans="1:34" s="3" customFormat="1" ht="12.75" customHeight="1">
      <c r="A7" s="116" t="s">
        <v>127</v>
      </c>
      <c r="B7" s="117" t="s">
        <v>128</v>
      </c>
      <c r="C7" s="118" t="s">
        <v>129</v>
      </c>
      <c r="D7" s="119" t="s">
        <v>130</v>
      </c>
      <c r="E7" s="119" t="s">
        <v>131</v>
      </c>
      <c r="F7" s="117" t="s">
        <v>43</v>
      </c>
      <c r="G7" s="120" t="s">
        <v>132</v>
      </c>
      <c r="H7" s="121" t="s">
        <v>56</v>
      </c>
      <c r="I7" s="122" t="s">
        <v>133</v>
      </c>
      <c r="J7" s="123" t="s">
        <v>134</v>
      </c>
      <c r="K7" s="124" t="s">
        <v>67</v>
      </c>
      <c r="L7" s="72" t="s">
        <v>228</v>
      </c>
      <c r="M7" s="68">
        <v>3694</v>
      </c>
      <c r="N7" s="60"/>
      <c r="O7" s="125">
        <v>20.7612456747405</v>
      </c>
      <c r="P7" s="124" t="s">
        <v>67</v>
      </c>
      <c r="Q7" s="61"/>
      <c r="R7" s="60"/>
      <c r="S7" s="126" t="s">
        <v>67</v>
      </c>
      <c r="T7" s="98">
        <v>303047</v>
      </c>
      <c r="U7" s="62"/>
      <c r="V7" s="62"/>
      <c r="W7" s="127"/>
      <c r="X7" s="118">
        <f>IF(OR(K7="YES",TRIM(L7)="YES"),1,0)</f>
        <v>1</v>
      </c>
      <c r="Y7" s="119">
        <f>IF(OR(AND(ISNUMBER(M7),AND(M7&gt;0,M7&lt;600)),AND(ISNUMBER(M7),AND(M7&gt;0,N7="YES"))),1,0)</f>
        <v>0</v>
      </c>
      <c r="Z7" s="119">
        <f>IF(AND(OR(K7="YES",TRIM(L7)="YES"),(X7=0)),"Trouble",0)</f>
        <v>0</v>
      </c>
      <c r="AA7" s="119">
        <f>IF(AND(OR(AND(ISNUMBER(M7),AND(M7&gt;0,M7&lt;600)),AND(ISNUMBER(M7),AND(M7&gt;0,N7="YES"))),(Y7=0)),"Trouble",0)</f>
        <v>0</v>
      </c>
      <c r="AB7" s="128" t="str">
        <f>IF(AND(X7=1,Y7=1),"SRSA","-")</f>
        <v>-</v>
      </c>
      <c r="AC7" s="118">
        <f>IF(S7="YES",1,0)</f>
        <v>1</v>
      </c>
      <c r="AD7" s="119">
        <f>IF(OR(AND(ISNUMBER(Q7),Q7&gt;=20),(AND(ISNUMBER(Q7)=FALSE,AND(ISNUMBER(O7),O7&gt;=20)))),1,0)</f>
        <v>1</v>
      </c>
      <c r="AE7" s="119" t="str">
        <f>IF(AND(AC7=1,AD7=1),"Initial",0)</f>
        <v>Initial</v>
      </c>
      <c r="AF7" s="128" t="str">
        <f>IF(AND(AND(AE7="Initial",AG7=0),AND(ISNUMBER(M7),M7&gt;0)),"RLIS","-")</f>
        <v>RLIS</v>
      </c>
      <c r="AG7" s="118">
        <f>IF(AND(AB7="SRSA",AE7="Initial"),"SRSA",0)</f>
        <v>0</v>
      </c>
      <c r="AH7" s="129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2015&amp;C&amp;P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1" customWidth="1"/>
    <col min="2" max="2" width="10.00390625" style="31" bestFit="1" customWidth="1"/>
    <col min="3" max="3" width="45.28125" style="31" bestFit="1" customWidth="1"/>
    <col min="4" max="4" width="27.140625" style="31" bestFit="1" customWidth="1"/>
    <col min="5" max="5" width="15.7109375" style="31" bestFit="1" customWidth="1"/>
    <col min="6" max="6" width="7.421875" style="31" hidden="1" customWidth="1"/>
    <col min="7" max="7" width="6.8515625" style="31" customWidth="1"/>
    <col min="8" max="8" width="5.8515625" style="31" hidden="1" customWidth="1"/>
    <col min="9" max="9" width="15.421875" style="31" bestFit="1" customWidth="1"/>
    <col min="10" max="10" width="7.140625" style="31" bestFit="1" customWidth="1"/>
    <col min="11" max="12" width="6.57421875" style="31" bestFit="1" customWidth="1"/>
    <col min="13" max="13" width="9.28125" style="31" bestFit="1" customWidth="1"/>
    <col min="14" max="14" width="9.140625" style="31" customWidth="1"/>
    <col min="15" max="16" width="6.57421875" style="31" bestFit="1" customWidth="1"/>
    <col min="17" max="17" width="6.57421875" style="31" hidden="1" customWidth="1"/>
    <col min="18" max="18" width="11.7109375" style="31" hidden="1" customWidth="1"/>
    <col min="19" max="19" width="9.140625" style="31" customWidth="1"/>
    <col min="20" max="20" width="9.8515625" style="31" bestFit="1" customWidth="1"/>
    <col min="21" max="23" width="9.140625" style="31" bestFit="1" customWidth="1"/>
    <col min="24" max="27" width="5.7109375" style="31" hidden="1" customWidth="1"/>
    <col min="28" max="28" width="6.421875" style="31" customWidth="1"/>
    <col min="29" max="31" width="5.7109375" style="31" hidden="1" customWidth="1"/>
    <col min="32" max="32" width="6.421875" style="31" customWidth="1"/>
    <col min="33" max="33" width="5.7109375" style="31" hidden="1" customWidth="1"/>
    <col min="34" max="34" width="6.28125" style="31" hidden="1" customWidth="1"/>
    <col min="35" max="16384" width="9.140625" style="31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227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2"/>
      <c r="Q2" s="4"/>
      <c r="R2" s="4"/>
      <c r="S2" s="3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7" t="s">
        <v>10</v>
      </c>
      <c r="K3" s="34" t="s">
        <v>11</v>
      </c>
      <c r="L3" s="69" t="s">
        <v>12</v>
      </c>
      <c r="M3" s="35" t="s">
        <v>13</v>
      </c>
      <c r="N3" s="36" t="s">
        <v>14</v>
      </c>
      <c r="O3" s="91" t="s">
        <v>15</v>
      </c>
      <c r="P3" s="37" t="s">
        <v>16</v>
      </c>
      <c r="Q3" s="38" t="s">
        <v>17</v>
      </c>
      <c r="R3" s="39" t="s">
        <v>18</v>
      </c>
      <c r="S3" s="73" t="s">
        <v>19</v>
      </c>
      <c r="T3" s="95" t="s">
        <v>20</v>
      </c>
      <c r="U3" s="40" t="s">
        <v>21</v>
      </c>
      <c r="V3" s="40" t="s">
        <v>22</v>
      </c>
      <c r="W3" s="77" t="s">
        <v>23</v>
      </c>
      <c r="X3" s="41" t="s">
        <v>24</v>
      </c>
      <c r="Y3" s="42" t="s">
        <v>25</v>
      </c>
      <c r="Z3" s="42" t="s">
        <v>26</v>
      </c>
      <c r="AA3" s="43" t="s">
        <v>27</v>
      </c>
      <c r="AB3" s="99" t="s">
        <v>28</v>
      </c>
      <c r="AC3" s="41" t="s">
        <v>29</v>
      </c>
      <c r="AD3" s="42" t="s">
        <v>30</v>
      </c>
      <c r="AE3" s="43" t="s">
        <v>31</v>
      </c>
      <c r="AF3" s="100" t="s">
        <v>32</v>
      </c>
      <c r="AG3" s="41" t="s">
        <v>33</v>
      </c>
      <c r="AH3" s="44" t="s">
        <v>34</v>
      </c>
    </row>
    <row r="4" spans="1:34" s="45" customFormat="1" ht="15.75" thickBot="1">
      <c r="A4" s="81">
        <v>1</v>
      </c>
      <c r="B4" s="81">
        <v>2</v>
      </c>
      <c r="C4" s="16">
        <v>3</v>
      </c>
      <c r="D4" s="17">
        <v>4</v>
      </c>
      <c r="E4" s="17">
        <v>5</v>
      </c>
      <c r="F4" s="86"/>
      <c r="G4" s="18">
        <v>6</v>
      </c>
      <c r="H4" s="19"/>
      <c r="I4" s="20">
        <v>7</v>
      </c>
      <c r="J4" s="88">
        <v>8</v>
      </c>
      <c r="K4" s="17">
        <v>9</v>
      </c>
      <c r="L4" s="70">
        <v>10</v>
      </c>
      <c r="M4" s="21">
        <v>11</v>
      </c>
      <c r="N4" s="22">
        <v>12</v>
      </c>
      <c r="O4" s="92">
        <v>13</v>
      </c>
      <c r="P4" s="23">
        <v>14</v>
      </c>
      <c r="Q4" s="24" t="s">
        <v>35</v>
      </c>
      <c r="R4" s="25" t="s">
        <v>36</v>
      </c>
      <c r="S4" s="74">
        <v>15</v>
      </c>
      <c r="T4" s="96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1">
        <v>20</v>
      </c>
      <c r="AC4" s="27" t="s">
        <v>37</v>
      </c>
      <c r="AD4" s="15" t="s">
        <v>37</v>
      </c>
      <c r="AE4" s="15" t="s">
        <v>37</v>
      </c>
      <c r="AF4" s="81">
        <v>21</v>
      </c>
      <c r="AG4" s="27" t="s">
        <v>37</v>
      </c>
      <c r="AH4" s="15">
        <v>22</v>
      </c>
    </row>
    <row r="5" spans="1:34" ht="12.75" customHeight="1">
      <c r="A5" s="82" t="s">
        <v>38</v>
      </c>
      <c r="B5" s="84" t="s">
        <v>39</v>
      </c>
      <c r="C5" s="28" t="s">
        <v>40</v>
      </c>
      <c r="D5" s="29" t="s">
        <v>41</v>
      </c>
      <c r="E5" s="29" t="s">
        <v>42</v>
      </c>
      <c r="F5" s="84" t="s">
        <v>43</v>
      </c>
      <c r="G5" s="65" t="s">
        <v>44</v>
      </c>
      <c r="H5" s="50" t="s">
        <v>45</v>
      </c>
      <c r="I5" s="51" t="s">
        <v>46</v>
      </c>
      <c r="J5" s="89" t="s">
        <v>47</v>
      </c>
      <c r="K5" s="52" t="s">
        <v>48</v>
      </c>
      <c r="L5" s="71"/>
      <c r="M5" s="67"/>
      <c r="N5" s="53"/>
      <c r="O5" s="93">
        <v>19.9725969645868</v>
      </c>
      <c r="P5" s="52" t="s">
        <v>48</v>
      </c>
      <c r="Q5" s="54"/>
      <c r="R5" s="53"/>
      <c r="S5" s="75" t="s">
        <v>48</v>
      </c>
      <c r="T5" s="97"/>
      <c r="U5" s="56"/>
      <c r="V5" s="56"/>
      <c r="W5" s="79"/>
      <c r="X5" s="28">
        <f aca="true" t="shared" si="0" ref="X5:X29">IF(OR(K5="YES",TRIM(L5)="YES"),1,0)</f>
        <v>0</v>
      </c>
      <c r="Y5" s="29">
        <f aca="true" t="shared" si="1" ref="Y5:Y29">IF(OR(AND(ISNUMBER(M5),AND(M5&gt;0,M5&lt;600)),AND(ISNUMBER(M5),AND(M5&gt;0,N5="YES"))),1,0)</f>
        <v>0</v>
      </c>
      <c r="Z5" s="29">
        <f aca="true" t="shared" si="2" ref="Z5:Z29">IF(AND(OR(K5="YES",TRIM(L5)="YES"),(X5=0)),"Trouble",0)</f>
        <v>0</v>
      </c>
      <c r="AA5" s="29">
        <f aca="true" t="shared" si="3" ref="AA5:AA29">IF(AND(OR(AND(ISNUMBER(M5),AND(M5&gt;0,M5&lt;600)),AND(ISNUMBER(M5),AND(M5&gt;0,N5="YES"))),(Y5=0)),"Trouble",0)</f>
        <v>0</v>
      </c>
      <c r="AB5" s="30" t="str">
        <f aca="true" t="shared" si="4" ref="AB5:AB29">IF(AND(X5=1,Y5=1),"SRSA","-")</f>
        <v>-</v>
      </c>
      <c r="AC5" s="28">
        <f aca="true" t="shared" si="5" ref="AC5:AC29">IF(S5="YES",1,0)</f>
        <v>0</v>
      </c>
      <c r="AD5" s="29">
        <f aca="true" t="shared" si="6" ref="AD5:AD29">IF(OR(AND(ISNUMBER(Q5),Q5&gt;=20),(AND(ISNUMBER(Q5)=FALSE,AND(ISNUMBER(O5),O5&gt;=20)))),1,0)</f>
        <v>0</v>
      </c>
      <c r="AE5" s="29">
        <f aca="true" t="shared" si="7" ref="AE5:AE29">IF(AND(AC5=1,AD5=1),"Initial",0)</f>
        <v>0</v>
      </c>
      <c r="AF5" s="30" t="str">
        <f aca="true" t="shared" si="8" ref="AF5:AF29">IF(AND(AND(AE5="Initial",AG5=0),AND(ISNUMBER(M5),M5&gt;0)),"RLIS","-")</f>
        <v>-</v>
      </c>
      <c r="AG5" s="28">
        <f aca="true" t="shared" si="9" ref="AG5:AG29">IF(AND(AB5="SRSA",AE5="Initial"),"SRSA",0)</f>
        <v>0</v>
      </c>
      <c r="AH5" s="57" t="s">
        <v>49</v>
      </c>
    </row>
    <row r="6" spans="1:34" ht="12.75" customHeight="1">
      <c r="A6" s="83" t="s">
        <v>50</v>
      </c>
      <c r="B6" s="85" t="s">
        <v>51</v>
      </c>
      <c r="C6" s="46" t="s">
        <v>52</v>
      </c>
      <c r="D6" s="47" t="s">
        <v>53</v>
      </c>
      <c r="E6" s="47" t="s">
        <v>54</v>
      </c>
      <c r="F6" s="85" t="s">
        <v>43</v>
      </c>
      <c r="G6" s="66" t="s">
        <v>55</v>
      </c>
      <c r="H6" s="58" t="s">
        <v>56</v>
      </c>
      <c r="I6" s="59" t="s">
        <v>57</v>
      </c>
      <c r="J6" s="90" t="s">
        <v>58</v>
      </c>
      <c r="K6" s="49" t="s">
        <v>48</v>
      </c>
      <c r="L6" s="72"/>
      <c r="M6" s="68"/>
      <c r="N6" s="60"/>
      <c r="O6" s="94">
        <v>8.19657802154579</v>
      </c>
      <c r="P6" s="49" t="s">
        <v>48</v>
      </c>
      <c r="Q6" s="61"/>
      <c r="R6" s="60"/>
      <c r="S6" s="76" t="s">
        <v>48</v>
      </c>
      <c r="T6" s="98"/>
      <c r="U6" s="63"/>
      <c r="V6" s="63"/>
      <c r="W6" s="80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0</v>
      </c>
      <c r="AD6" s="47">
        <f t="shared" si="6"/>
        <v>0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4" t="s">
        <v>49</v>
      </c>
    </row>
    <row r="7" spans="1:34" ht="12.75" customHeight="1">
      <c r="A7" s="83" t="s">
        <v>59</v>
      </c>
      <c r="B7" s="85" t="s">
        <v>60</v>
      </c>
      <c r="C7" s="46" t="s">
        <v>61</v>
      </c>
      <c r="D7" s="47" t="s">
        <v>62</v>
      </c>
      <c r="E7" s="47" t="s">
        <v>63</v>
      </c>
      <c r="F7" s="85" t="s">
        <v>43</v>
      </c>
      <c r="G7" s="66" t="s">
        <v>64</v>
      </c>
      <c r="H7" s="58" t="s">
        <v>56</v>
      </c>
      <c r="I7" s="59" t="s">
        <v>65</v>
      </c>
      <c r="J7" s="90" t="s">
        <v>66</v>
      </c>
      <c r="K7" s="49" t="s">
        <v>48</v>
      </c>
      <c r="L7" s="72"/>
      <c r="M7" s="68"/>
      <c r="N7" s="60"/>
      <c r="O7" s="94">
        <v>29.7669078221321</v>
      </c>
      <c r="P7" s="49" t="s">
        <v>67</v>
      </c>
      <c r="Q7" s="61"/>
      <c r="R7" s="60"/>
      <c r="S7" s="76" t="s">
        <v>48</v>
      </c>
      <c r="T7" s="98"/>
      <c r="U7" s="63"/>
      <c r="V7" s="63"/>
      <c r="W7" s="80"/>
      <c r="X7" s="46">
        <f t="shared" si="0"/>
        <v>0</v>
      </c>
      <c r="Y7" s="47">
        <f t="shared" si="1"/>
        <v>0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0</v>
      </c>
      <c r="AD7" s="47">
        <f t="shared" si="6"/>
        <v>1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4" t="s">
        <v>49</v>
      </c>
    </row>
    <row r="8" spans="1:34" ht="12.75" customHeight="1">
      <c r="A8" s="83" t="s">
        <v>68</v>
      </c>
      <c r="B8" s="85" t="s">
        <v>69</v>
      </c>
      <c r="C8" s="46" t="s">
        <v>70</v>
      </c>
      <c r="D8" s="47" t="s">
        <v>71</v>
      </c>
      <c r="E8" s="47" t="s">
        <v>63</v>
      </c>
      <c r="F8" s="85" t="s">
        <v>43</v>
      </c>
      <c r="G8" s="66" t="s">
        <v>72</v>
      </c>
      <c r="H8" s="58" t="s">
        <v>56</v>
      </c>
      <c r="I8" s="59" t="s">
        <v>73</v>
      </c>
      <c r="J8" s="90" t="s">
        <v>74</v>
      </c>
      <c r="K8" s="49" t="s">
        <v>48</v>
      </c>
      <c r="L8" s="72"/>
      <c r="M8" s="68"/>
      <c r="N8" s="60"/>
      <c r="O8" s="94">
        <v>11.5062467830237</v>
      </c>
      <c r="P8" s="49" t="s">
        <v>48</v>
      </c>
      <c r="Q8" s="61"/>
      <c r="R8" s="60"/>
      <c r="S8" s="76" t="s">
        <v>48</v>
      </c>
      <c r="T8" s="98"/>
      <c r="U8" s="63"/>
      <c r="V8" s="63"/>
      <c r="W8" s="80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4" t="s">
        <v>49</v>
      </c>
    </row>
    <row r="9" spans="1:34" ht="12.75" customHeight="1">
      <c r="A9" s="83" t="s">
        <v>75</v>
      </c>
      <c r="B9" s="85" t="s">
        <v>76</v>
      </c>
      <c r="C9" s="46" t="s">
        <v>77</v>
      </c>
      <c r="D9" s="47" t="s">
        <v>78</v>
      </c>
      <c r="E9" s="47" t="s">
        <v>79</v>
      </c>
      <c r="F9" s="85" t="s">
        <v>43</v>
      </c>
      <c r="G9" s="66" t="s">
        <v>80</v>
      </c>
      <c r="H9" s="58" t="s">
        <v>56</v>
      </c>
      <c r="I9" s="59" t="s">
        <v>81</v>
      </c>
      <c r="J9" s="90" t="s">
        <v>58</v>
      </c>
      <c r="K9" s="49" t="s">
        <v>48</v>
      </c>
      <c r="L9" s="72"/>
      <c r="M9" s="68"/>
      <c r="N9" s="60"/>
      <c r="O9" s="94">
        <v>7.59603685033895</v>
      </c>
      <c r="P9" s="49" t="s">
        <v>48</v>
      </c>
      <c r="Q9" s="61"/>
      <c r="R9" s="60"/>
      <c r="S9" s="76" t="s">
        <v>48</v>
      </c>
      <c r="T9" s="98"/>
      <c r="U9" s="63"/>
      <c r="V9" s="63"/>
      <c r="W9" s="80"/>
      <c r="X9" s="46">
        <f t="shared" si="0"/>
        <v>0</v>
      </c>
      <c r="Y9" s="47">
        <f t="shared" si="1"/>
        <v>0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0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4" t="s">
        <v>49</v>
      </c>
    </row>
    <row r="10" spans="1:34" ht="12.75" customHeight="1">
      <c r="A10" s="83" t="s">
        <v>82</v>
      </c>
      <c r="B10" s="85" t="s">
        <v>83</v>
      </c>
      <c r="C10" s="46" t="s">
        <v>84</v>
      </c>
      <c r="D10" s="47" t="s">
        <v>85</v>
      </c>
      <c r="E10" s="47" t="s">
        <v>86</v>
      </c>
      <c r="F10" s="85" t="s">
        <v>43</v>
      </c>
      <c r="G10" s="66" t="s">
        <v>87</v>
      </c>
      <c r="H10" s="58" t="s">
        <v>56</v>
      </c>
      <c r="I10" s="59" t="s">
        <v>88</v>
      </c>
      <c r="J10" s="90" t="s">
        <v>89</v>
      </c>
      <c r="K10" s="49" t="s">
        <v>48</v>
      </c>
      <c r="L10" s="72" t="s">
        <v>228</v>
      </c>
      <c r="M10" s="68">
        <v>5229</v>
      </c>
      <c r="N10" s="60"/>
      <c r="O10" s="94">
        <v>21.6929403701165</v>
      </c>
      <c r="P10" s="49" t="s">
        <v>67</v>
      </c>
      <c r="Q10" s="61"/>
      <c r="R10" s="60"/>
      <c r="S10" s="76" t="s">
        <v>67</v>
      </c>
      <c r="T10" s="98">
        <v>265957</v>
      </c>
      <c r="U10" s="63"/>
      <c r="V10" s="63"/>
      <c r="W10" s="80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1</v>
      </c>
      <c r="AD10" s="47">
        <f t="shared" si="6"/>
        <v>1</v>
      </c>
      <c r="AE10" s="47" t="str">
        <f t="shared" si="7"/>
        <v>Initial</v>
      </c>
      <c r="AF10" s="48" t="str">
        <f t="shared" si="8"/>
        <v>RLIS</v>
      </c>
      <c r="AG10" s="46">
        <f t="shared" si="9"/>
        <v>0</v>
      </c>
      <c r="AH10" s="64" t="s">
        <v>49</v>
      </c>
    </row>
    <row r="11" spans="1:34" ht="12.75" customHeight="1">
      <c r="A11" s="83" t="s">
        <v>90</v>
      </c>
      <c r="B11" s="85" t="s">
        <v>91</v>
      </c>
      <c r="C11" s="46" t="s">
        <v>92</v>
      </c>
      <c r="D11" s="47" t="s">
        <v>93</v>
      </c>
      <c r="E11" s="47" t="s">
        <v>94</v>
      </c>
      <c r="F11" s="85" t="s">
        <v>43</v>
      </c>
      <c r="G11" s="66" t="s">
        <v>95</v>
      </c>
      <c r="H11" s="58" t="s">
        <v>56</v>
      </c>
      <c r="I11" s="59" t="s">
        <v>96</v>
      </c>
      <c r="J11" s="90" t="s">
        <v>58</v>
      </c>
      <c r="K11" s="49" t="s">
        <v>48</v>
      </c>
      <c r="L11" s="72"/>
      <c r="M11" s="68"/>
      <c r="N11" s="60"/>
      <c r="O11" s="94">
        <v>6.46531695984069</v>
      </c>
      <c r="P11" s="49" t="s">
        <v>48</v>
      </c>
      <c r="Q11" s="61"/>
      <c r="R11" s="60"/>
      <c r="S11" s="76" t="s">
        <v>48</v>
      </c>
      <c r="T11" s="98"/>
      <c r="U11" s="63"/>
      <c r="V11" s="63"/>
      <c r="W11" s="80"/>
      <c r="X11" s="46">
        <f t="shared" si="0"/>
        <v>0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0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4" t="s">
        <v>49</v>
      </c>
    </row>
    <row r="12" spans="1:34" ht="12.75" customHeight="1">
      <c r="A12" s="83" t="s">
        <v>97</v>
      </c>
      <c r="B12" s="85" t="s">
        <v>98</v>
      </c>
      <c r="C12" s="46" t="s">
        <v>99</v>
      </c>
      <c r="D12" s="47" t="s">
        <v>100</v>
      </c>
      <c r="E12" s="47" t="s">
        <v>101</v>
      </c>
      <c r="F12" s="85" t="s">
        <v>43</v>
      </c>
      <c r="G12" s="66" t="s">
        <v>102</v>
      </c>
      <c r="H12" s="58" t="s">
        <v>103</v>
      </c>
      <c r="I12" s="59" t="s">
        <v>104</v>
      </c>
      <c r="J12" s="90" t="s">
        <v>58</v>
      </c>
      <c r="K12" s="49" t="s">
        <v>48</v>
      </c>
      <c r="L12" s="72"/>
      <c r="M12" s="68"/>
      <c r="N12" s="60"/>
      <c r="O12" s="94">
        <v>12.5694177159509</v>
      </c>
      <c r="P12" s="49" t="s">
        <v>48</v>
      </c>
      <c r="Q12" s="61"/>
      <c r="R12" s="60"/>
      <c r="S12" s="76" t="s">
        <v>48</v>
      </c>
      <c r="T12" s="98"/>
      <c r="U12" s="63"/>
      <c r="V12" s="63"/>
      <c r="W12" s="80"/>
      <c r="X12" s="46">
        <f t="shared" si="0"/>
        <v>0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0</v>
      </c>
      <c r="AD12" s="47">
        <f t="shared" si="6"/>
        <v>0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4" t="s">
        <v>49</v>
      </c>
    </row>
    <row r="13" spans="1:34" ht="12.75" customHeight="1">
      <c r="A13" s="83" t="s">
        <v>105</v>
      </c>
      <c r="B13" s="85" t="s">
        <v>106</v>
      </c>
      <c r="C13" s="46" t="s">
        <v>107</v>
      </c>
      <c r="D13" s="47" t="s">
        <v>108</v>
      </c>
      <c r="E13" s="47" t="s">
        <v>109</v>
      </c>
      <c r="F13" s="85" t="s">
        <v>43</v>
      </c>
      <c r="G13" s="66" t="s">
        <v>110</v>
      </c>
      <c r="H13" s="58" t="s">
        <v>56</v>
      </c>
      <c r="I13" s="59" t="s">
        <v>111</v>
      </c>
      <c r="J13" s="90" t="s">
        <v>58</v>
      </c>
      <c r="K13" s="49" t="s">
        <v>48</v>
      </c>
      <c r="L13" s="72"/>
      <c r="M13" s="68"/>
      <c r="N13" s="60"/>
      <c r="O13" s="94">
        <v>9.54433497536946</v>
      </c>
      <c r="P13" s="49" t="s">
        <v>48</v>
      </c>
      <c r="Q13" s="61"/>
      <c r="R13" s="60"/>
      <c r="S13" s="76" t="s">
        <v>48</v>
      </c>
      <c r="T13" s="98"/>
      <c r="U13" s="63"/>
      <c r="V13" s="63"/>
      <c r="W13" s="80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0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4" t="s">
        <v>49</v>
      </c>
    </row>
    <row r="14" spans="1:34" ht="12.75" customHeight="1">
      <c r="A14" s="83" t="s">
        <v>112</v>
      </c>
      <c r="B14" s="85" t="s">
        <v>113</v>
      </c>
      <c r="C14" s="46" t="s">
        <v>114</v>
      </c>
      <c r="D14" s="47" t="s">
        <v>115</v>
      </c>
      <c r="E14" s="47" t="s">
        <v>116</v>
      </c>
      <c r="F14" s="85" t="s">
        <v>43</v>
      </c>
      <c r="G14" s="66" t="s">
        <v>117</v>
      </c>
      <c r="H14" s="58" t="s">
        <v>56</v>
      </c>
      <c r="I14" s="59" t="s">
        <v>118</v>
      </c>
      <c r="J14" s="90" t="s">
        <v>89</v>
      </c>
      <c r="K14" s="49" t="s">
        <v>48</v>
      </c>
      <c r="L14" s="72" t="s">
        <v>228</v>
      </c>
      <c r="M14" s="68">
        <v>4470</v>
      </c>
      <c r="N14" s="60"/>
      <c r="O14" s="94">
        <v>26.8580737120749</v>
      </c>
      <c r="P14" s="49" t="s">
        <v>67</v>
      </c>
      <c r="Q14" s="61"/>
      <c r="R14" s="60"/>
      <c r="S14" s="76" t="s">
        <v>67</v>
      </c>
      <c r="T14" s="98">
        <v>278305</v>
      </c>
      <c r="U14" s="63"/>
      <c r="V14" s="63"/>
      <c r="W14" s="80"/>
      <c r="X14" s="46">
        <f t="shared" si="0"/>
        <v>0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1</v>
      </c>
      <c r="AD14" s="47">
        <f t="shared" si="6"/>
        <v>1</v>
      </c>
      <c r="AE14" s="47" t="str">
        <f t="shared" si="7"/>
        <v>Initial</v>
      </c>
      <c r="AF14" s="48" t="str">
        <f t="shared" si="8"/>
        <v>RLIS</v>
      </c>
      <c r="AG14" s="46">
        <f t="shared" si="9"/>
        <v>0</v>
      </c>
      <c r="AH14" s="64" t="s">
        <v>49</v>
      </c>
    </row>
    <row r="15" spans="1:34" ht="12.75" customHeight="1">
      <c r="A15" s="83" t="s">
        <v>119</v>
      </c>
      <c r="B15" s="85" t="s">
        <v>120</v>
      </c>
      <c r="C15" s="46" t="s">
        <v>121</v>
      </c>
      <c r="D15" s="47" t="s">
        <v>122</v>
      </c>
      <c r="E15" s="47" t="s">
        <v>123</v>
      </c>
      <c r="F15" s="85" t="s">
        <v>43</v>
      </c>
      <c r="G15" s="66" t="s">
        <v>124</v>
      </c>
      <c r="H15" s="58" t="s">
        <v>56</v>
      </c>
      <c r="I15" s="59" t="s">
        <v>125</v>
      </c>
      <c r="J15" s="90" t="s">
        <v>126</v>
      </c>
      <c r="K15" s="49" t="s">
        <v>48</v>
      </c>
      <c r="L15" s="72"/>
      <c r="M15" s="68"/>
      <c r="N15" s="60"/>
      <c r="O15" s="94">
        <v>7.4811883905496</v>
      </c>
      <c r="P15" s="49" t="s">
        <v>48</v>
      </c>
      <c r="Q15" s="61"/>
      <c r="R15" s="60"/>
      <c r="S15" s="76" t="s">
        <v>48</v>
      </c>
      <c r="T15" s="98"/>
      <c r="U15" s="63"/>
      <c r="V15" s="63"/>
      <c r="W15" s="80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4" t="s">
        <v>49</v>
      </c>
    </row>
    <row r="16" spans="1:34" ht="12.75" customHeight="1">
      <c r="A16" s="83" t="s">
        <v>127</v>
      </c>
      <c r="B16" s="85" t="s">
        <v>128</v>
      </c>
      <c r="C16" s="46" t="s">
        <v>129</v>
      </c>
      <c r="D16" s="47" t="s">
        <v>130</v>
      </c>
      <c r="E16" s="47" t="s">
        <v>131</v>
      </c>
      <c r="F16" s="85" t="s">
        <v>43</v>
      </c>
      <c r="G16" s="66" t="s">
        <v>132</v>
      </c>
      <c r="H16" s="58" t="s">
        <v>56</v>
      </c>
      <c r="I16" s="59" t="s">
        <v>133</v>
      </c>
      <c r="J16" s="90" t="s">
        <v>134</v>
      </c>
      <c r="K16" s="49" t="s">
        <v>67</v>
      </c>
      <c r="L16" s="72" t="s">
        <v>228</v>
      </c>
      <c r="M16" s="68">
        <v>3694</v>
      </c>
      <c r="N16" s="60"/>
      <c r="O16" s="94">
        <v>20.7612456747405</v>
      </c>
      <c r="P16" s="49" t="s">
        <v>67</v>
      </c>
      <c r="Q16" s="61"/>
      <c r="R16" s="60"/>
      <c r="S16" s="76" t="s">
        <v>67</v>
      </c>
      <c r="T16" s="98">
        <v>303047</v>
      </c>
      <c r="U16" s="63"/>
      <c r="V16" s="63"/>
      <c r="W16" s="80"/>
      <c r="X16" s="46">
        <f t="shared" si="0"/>
        <v>1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1</v>
      </c>
      <c r="AD16" s="47">
        <f t="shared" si="6"/>
        <v>1</v>
      </c>
      <c r="AE16" s="47" t="str">
        <f t="shared" si="7"/>
        <v>Initial</v>
      </c>
      <c r="AF16" s="48" t="str">
        <f t="shared" si="8"/>
        <v>RLIS</v>
      </c>
      <c r="AG16" s="46">
        <f t="shared" si="9"/>
        <v>0</v>
      </c>
      <c r="AH16" s="64" t="s">
        <v>49</v>
      </c>
    </row>
    <row r="17" spans="1:34" ht="12.75" customHeight="1">
      <c r="A17" s="83" t="s">
        <v>135</v>
      </c>
      <c r="B17" s="85" t="s">
        <v>136</v>
      </c>
      <c r="C17" s="46" t="s">
        <v>137</v>
      </c>
      <c r="D17" s="47" t="s">
        <v>138</v>
      </c>
      <c r="E17" s="47" t="s">
        <v>139</v>
      </c>
      <c r="F17" s="85" t="s">
        <v>43</v>
      </c>
      <c r="G17" s="66" t="s">
        <v>140</v>
      </c>
      <c r="H17" s="58" t="s">
        <v>56</v>
      </c>
      <c r="I17" s="59" t="s">
        <v>141</v>
      </c>
      <c r="J17" s="90" t="s">
        <v>58</v>
      </c>
      <c r="K17" s="49" t="s">
        <v>48</v>
      </c>
      <c r="L17" s="72"/>
      <c r="M17" s="68"/>
      <c r="N17" s="60"/>
      <c r="O17" s="94">
        <v>8.36077113467609</v>
      </c>
      <c r="P17" s="49" t="s">
        <v>48</v>
      </c>
      <c r="Q17" s="61"/>
      <c r="R17" s="60"/>
      <c r="S17" s="76" t="s">
        <v>48</v>
      </c>
      <c r="T17" s="98"/>
      <c r="U17" s="63"/>
      <c r="V17" s="63"/>
      <c r="W17" s="80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0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4" t="s">
        <v>49</v>
      </c>
    </row>
    <row r="18" spans="1:34" ht="12.75" customHeight="1">
      <c r="A18" s="83" t="s">
        <v>142</v>
      </c>
      <c r="B18" s="85" t="s">
        <v>143</v>
      </c>
      <c r="C18" s="46" t="s">
        <v>144</v>
      </c>
      <c r="D18" s="47" t="s">
        <v>145</v>
      </c>
      <c r="E18" s="47" t="s">
        <v>146</v>
      </c>
      <c r="F18" s="85" t="s">
        <v>43</v>
      </c>
      <c r="G18" s="66" t="s">
        <v>147</v>
      </c>
      <c r="H18" s="58" t="s">
        <v>56</v>
      </c>
      <c r="I18" s="59" t="s">
        <v>148</v>
      </c>
      <c r="J18" s="90" t="s">
        <v>126</v>
      </c>
      <c r="K18" s="49" t="s">
        <v>48</v>
      </c>
      <c r="L18" s="72"/>
      <c r="M18" s="68"/>
      <c r="N18" s="60"/>
      <c r="O18" s="94">
        <v>5.68011958146487</v>
      </c>
      <c r="P18" s="49" t="s">
        <v>48</v>
      </c>
      <c r="Q18" s="61"/>
      <c r="R18" s="60"/>
      <c r="S18" s="76" t="s">
        <v>48</v>
      </c>
      <c r="T18" s="98"/>
      <c r="U18" s="63"/>
      <c r="V18" s="63"/>
      <c r="W18" s="80"/>
      <c r="X18" s="46">
        <f t="shared" si="0"/>
        <v>0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0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4" t="s">
        <v>49</v>
      </c>
    </row>
    <row r="19" spans="1:34" ht="12.75" customHeight="1">
      <c r="A19" s="83" t="s">
        <v>149</v>
      </c>
      <c r="B19" s="85" t="s">
        <v>150</v>
      </c>
      <c r="C19" s="46" t="s">
        <v>151</v>
      </c>
      <c r="D19" s="47" t="s">
        <v>152</v>
      </c>
      <c r="E19" s="47" t="s">
        <v>153</v>
      </c>
      <c r="F19" s="85" t="s">
        <v>43</v>
      </c>
      <c r="G19" s="66" t="s">
        <v>154</v>
      </c>
      <c r="H19" s="58" t="s">
        <v>56</v>
      </c>
      <c r="I19" s="59" t="s">
        <v>155</v>
      </c>
      <c r="J19" s="90" t="s">
        <v>89</v>
      </c>
      <c r="K19" s="49" t="s">
        <v>48</v>
      </c>
      <c r="L19" s="72"/>
      <c r="M19" s="68"/>
      <c r="N19" s="60"/>
      <c r="O19" s="94">
        <v>19.7865353037767</v>
      </c>
      <c r="P19" s="49" t="s">
        <v>48</v>
      </c>
      <c r="Q19" s="61"/>
      <c r="R19" s="60"/>
      <c r="S19" s="76" t="s">
        <v>67</v>
      </c>
      <c r="T19" s="98"/>
      <c r="U19" s="63"/>
      <c r="V19" s="63"/>
      <c r="W19" s="80"/>
      <c r="X19" s="46">
        <f t="shared" si="0"/>
        <v>0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1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4" t="s">
        <v>49</v>
      </c>
    </row>
    <row r="20" spans="1:34" ht="12.75" customHeight="1">
      <c r="A20" s="83" t="s">
        <v>156</v>
      </c>
      <c r="B20" s="85" t="s">
        <v>157</v>
      </c>
      <c r="C20" s="46" t="s">
        <v>158</v>
      </c>
      <c r="D20" s="47" t="s">
        <v>159</v>
      </c>
      <c r="E20" s="47" t="s">
        <v>160</v>
      </c>
      <c r="F20" s="85" t="s">
        <v>43</v>
      </c>
      <c r="G20" s="66" t="s">
        <v>161</v>
      </c>
      <c r="H20" s="58" t="s">
        <v>56</v>
      </c>
      <c r="I20" s="59" t="s">
        <v>162</v>
      </c>
      <c r="J20" s="90" t="s">
        <v>126</v>
      </c>
      <c r="K20" s="49" t="s">
        <v>48</v>
      </c>
      <c r="L20" s="72"/>
      <c r="M20" s="68"/>
      <c r="N20" s="60"/>
      <c r="O20" s="94">
        <v>8.76721492998685</v>
      </c>
      <c r="P20" s="49" t="s">
        <v>48</v>
      </c>
      <c r="Q20" s="61"/>
      <c r="R20" s="60"/>
      <c r="S20" s="76" t="s">
        <v>48</v>
      </c>
      <c r="T20" s="98"/>
      <c r="U20" s="63"/>
      <c r="V20" s="63"/>
      <c r="W20" s="80"/>
      <c r="X20" s="46">
        <f t="shared" si="0"/>
        <v>0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0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4" t="s">
        <v>49</v>
      </c>
    </row>
    <row r="21" spans="1:34" ht="12.75" customHeight="1">
      <c r="A21" s="83" t="s">
        <v>163</v>
      </c>
      <c r="B21" s="85" t="s">
        <v>164</v>
      </c>
      <c r="C21" s="46" t="s">
        <v>165</v>
      </c>
      <c r="D21" s="47" t="s">
        <v>166</v>
      </c>
      <c r="E21" s="47" t="s">
        <v>167</v>
      </c>
      <c r="F21" s="85" t="s">
        <v>43</v>
      </c>
      <c r="G21" s="66" t="s">
        <v>168</v>
      </c>
      <c r="H21" s="58" t="s">
        <v>56</v>
      </c>
      <c r="I21" s="59" t="s">
        <v>169</v>
      </c>
      <c r="J21" s="90" t="s">
        <v>58</v>
      </c>
      <c r="K21" s="49" t="s">
        <v>48</v>
      </c>
      <c r="L21" s="72"/>
      <c r="M21" s="68"/>
      <c r="N21" s="60"/>
      <c r="O21" s="94">
        <v>12.8878164434873</v>
      </c>
      <c r="P21" s="49" t="s">
        <v>48</v>
      </c>
      <c r="Q21" s="61"/>
      <c r="R21" s="60"/>
      <c r="S21" s="76" t="s">
        <v>48</v>
      </c>
      <c r="T21" s="98"/>
      <c r="U21" s="63"/>
      <c r="V21" s="63"/>
      <c r="W21" s="80"/>
      <c r="X21" s="46">
        <f t="shared" si="0"/>
        <v>0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0</v>
      </c>
      <c r="AD21" s="47">
        <f t="shared" si="6"/>
        <v>0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4" t="s">
        <v>49</v>
      </c>
    </row>
    <row r="22" spans="1:34" ht="12.75" customHeight="1">
      <c r="A22" s="83" t="s">
        <v>170</v>
      </c>
      <c r="B22" s="85" t="s">
        <v>171</v>
      </c>
      <c r="C22" s="46" t="s">
        <v>172</v>
      </c>
      <c r="D22" s="47" t="s">
        <v>173</v>
      </c>
      <c r="E22" s="47" t="s">
        <v>174</v>
      </c>
      <c r="F22" s="85" t="s">
        <v>43</v>
      </c>
      <c r="G22" s="66" t="s">
        <v>175</v>
      </c>
      <c r="H22" s="58" t="s">
        <v>56</v>
      </c>
      <c r="I22" s="59" t="s">
        <v>176</v>
      </c>
      <c r="J22" s="90" t="s">
        <v>58</v>
      </c>
      <c r="K22" s="49" t="s">
        <v>48</v>
      </c>
      <c r="L22" s="72"/>
      <c r="M22" s="68"/>
      <c r="N22" s="60"/>
      <c r="O22" s="94">
        <v>9.37163375224416</v>
      </c>
      <c r="P22" s="49" t="s">
        <v>48</v>
      </c>
      <c r="Q22" s="61"/>
      <c r="R22" s="60"/>
      <c r="S22" s="76" t="s">
        <v>48</v>
      </c>
      <c r="T22" s="98"/>
      <c r="U22" s="63"/>
      <c r="V22" s="63"/>
      <c r="W22" s="80"/>
      <c r="X22" s="46">
        <f t="shared" si="0"/>
        <v>0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0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4" t="s">
        <v>49</v>
      </c>
    </row>
    <row r="23" spans="1:34" ht="12.75" customHeight="1">
      <c r="A23" s="83" t="s">
        <v>177</v>
      </c>
      <c r="B23" s="85" t="s">
        <v>178</v>
      </c>
      <c r="C23" s="46" t="s">
        <v>179</v>
      </c>
      <c r="D23" s="47" t="s">
        <v>180</v>
      </c>
      <c r="E23" s="47" t="s">
        <v>63</v>
      </c>
      <c r="F23" s="85" t="s">
        <v>43</v>
      </c>
      <c r="G23" s="66" t="s">
        <v>181</v>
      </c>
      <c r="H23" s="58" t="s">
        <v>56</v>
      </c>
      <c r="I23" s="59" t="s">
        <v>182</v>
      </c>
      <c r="J23" s="90" t="s">
        <v>66</v>
      </c>
      <c r="K23" s="49" t="s">
        <v>48</v>
      </c>
      <c r="L23" s="72"/>
      <c r="M23" s="68"/>
      <c r="N23" s="60"/>
      <c r="O23" s="94" t="s">
        <v>183</v>
      </c>
      <c r="P23" s="49" t="s">
        <v>48</v>
      </c>
      <c r="Q23" s="61"/>
      <c r="R23" s="60"/>
      <c r="S23" s="76" t="s">
        <v>48</v>
      </c>
      <c r="T23" s="98"/>
      <c r="U23" s="63"/>
      <c r="V23" s="63"/>
      <c r="W23" s="80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0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4" t="s">
        <v>49</v>
      </c>
    </row>
    <row r="24" spans="1:34" ht="12.75" customHeight="1">
      <c r="A24" s="83" t="s">
        <v>184</v>
      </c>
      <c r="B24" s="85" t="s">
        <v>185</v>
      </c>
      <c r="C24" s="46" t="s">
        <v>186</v>
      </c>
      <c r="D24" s="47" t="s">
        <v>187</v>
      </c>
      <c r="E24" s="47" t="s">
        <v>188</v>
      </c>
      <c r="F24" s="85" t="s">
        <v>43</v>
      </c>
      <c r="G24" s="66" t="s">
        <v>189</v>
      </c>
      <c r="H24" s="58" t="s">
        <v>56</v>
      </c>
      <c r="I24" s="59" t="s">
        <v>190</v>
      </c>
      <c r="J24" s="90" t="s">
        <v>191</v>
      </c>
      <c r="K24" s="49" t="s">
        <v>48</v>
      </c>
      <c r="L24" s="72"/>
      <c r="M24" s="68"/>
      <c r="N24" s="60"/>
      <c r="O24" s="94">
        <v>33.3333333333333</v>
      </c>
      <c r="P24" s="49" t="s">
        <v>67</v>
      </c>
      <c r="Q24" s="61"/>
      <c r="R24" s="60"/>
      <c r="S24" s="76" t="s">
        <v>48</v>
      </c>
      <c r="T24" s="98"/>
      <c r="U24" s="63"/>
      <c r="V24" s="63"/>
      <c r="W24" s="80"/>
      <c r="X24" s="46">
        <f t="shared" si="0"/>
        <v>0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0</v>
      </c>
      <c r="AD24" s="47">
        <f t="shared" si="6"/>
        <v>1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4" t="s">
        <v>49</v>
      </c>
    </row>
    <row r="25" spans="1:34" ht="12.75" customHeight="1">
      <c r="A25" s="83" t="s">
        <v>192</v>
      </c>
      <c r="B25" s="85" t="s">
        <v>193</v>
      </c>
      <c r="C25" s="46" t="s">
        <v>194</v>
      </c>
      <c r="D25" s="47" t="s">
        <v>195</v>
      </c>
      <c r="E25" s="47" t="s">
        <v>196</v>
      </c>
      <c r="F25" s="85" t="s">
        <v>43</v>
      </c>
      <c r="G25" s="66" t="s">
        <v>197</v>
      </c>
      <c r="H25" s="58" t="s">
        <v>56</v>
      </c>
      <c r="I25" s="59" t="s">
        <v>198</v>
      </c>
      <c r="J25" s="90" t="s">
        <v>47</v>
      </c>
      <c r="K25" s="49" t="s">
        <v>48</v>
      </c>
      <c r="L25" s="72"/>
      <c r="M25" s="68"/>
      <c r="N25" s="60"/>
      <c r="O25" s="94">
        <v>10.2604812701563</v>
      </c>
      <c r="P25" s="49" t="s">
        <v>48</v>
      </c>
      <c r="Q25" s="61"/>
      <c r="R25" s="60"/>
      <c r="S25" s="76" t="s">
        <v>48</v>
      </c>
      <c r="T25" s="98"/>
      <c r="U25" s="63"/>
      <c r="V25" s="63"/>
      <c r="W25" s="80"/>
      <c r="X25" s="46">
        <f t="shared" si="0"/>
        <v>0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0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4" t="s">
        <v>49</v>
      </c>
    </row>
    <row r="26" spans="1:34" ht="12.75" customHeight="1">
      <c r="A26" s="83" t="s">
        <v>199</v>
      </c>
      <c r="B26" s="85" t="s">
        <v>200</v>
      </c>
      <c r="C26" s="46" t="s">
        <v>201</v>
      </c>
      <c r="D26" s="47" t="s">
        <v>202</v>
      </c>
      <c r="E26" s="47" t="s">
        <v>203</v>
      </c>
      <c r="F26" s="85" t="s">
        <v>43</v>
      </c>
      <c r="G26" s="66" t="s">
        <v>204</v>
      </c>
      <c r="H26" s="58" t="s">
        <v>56</v>
      </c>
      <c r="I26" s="59" t="s">
        <v>205</v>
      </c>
      <c r="J26" s="90" t="s">
        <v>89</v>
      </c>
      <c r="K26" s="49" t="s">
        <v>48</v>
      </c>
      <c r="L26" s="72"/>
      <c r="M26" s="68"/>
      <c r="N26" s="60"/>
      <c r="O26" s="94">
        <v>14.7995503934058</v>
      </c>
      <c r="P26" s="49" t="s">
        <v>48</v>
      </c>
      <c r="Q26" s="61"/>
      <c r="R26" s="60"/>
      <c r="S26" s="76" t="s">
        <v>67</v>
      </c>
      <c r="T26" s="98"/>
      <c r="U26" s="63"/>
      <c r="V26" s="63"/>
      <c r="W26" s="80"/>
      <c r="X26" s="46">
        <f t="shared" si="0"/>
        <v>0</v>
      </c>
      <c r="Y26" s="47">
        <f t="shared" si="1"/>
        <v>0</v>
      </c>
      <c r="Z26" s="47">
        <f t="shared" si="2"/>
        <v>0</v>
      </c>
      <c r="AA26" s="47">
        <f t="shared" si="3"/>
        <v>0</v>
      </c>
      <c r="AB26" s="48" t="str">
        <f t="shared" si="4"/>
        <v>-</v>
      </c>
      <c r="AC26" s="46">
        <f t="shared" si="5"/>
        <v>1</v>
      </c>
      <c r="AD26" s="47">
        <f t="shared" si="6"/>
        <v>0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4" t="s">
        <v>49</v>
      </c>
    </row>
    <row r="27" spans="1:34" ht="12.75" customHeight="1">
      <c r="A27" s="83" t="s">
        <v>206</v>
      </c>
      <c r="B27" s="85" t="s">
        <v>207</v>
      </c>
      <c r="C27" s="46" t="s">
        <v>208</v>
      </c>
      <c r="D27" s="47" t="s">
        <v>209</v>
      </c>
      <c r="E27" s="47" t="s">
        <v>210</v>
      </c>
      <c r="F27" s="85" t="s">
        <v>43</v>
      </c>
      <c r="G27" s="66" t="s">
        <v>211</v>
      </c>
      <c r="H27" s="58" t="s">
        <v>56</v>
      </c>
      <c r="I27" s="59" t="s">
        <v>212</v>
      </c>
      <c r="J27" s="90" t="s">
        <v>47</v>
      </c>
      <c r="K27" s="49" t="s">
        <v>48</v>
      </c>
      <c r="L27" s="72"/>
      <c r="M27" s="68"/>
      <c r="N27" s="60"/>
      <c r="O27" s="94">
        <v>14.5602395015778</v>
      </c>
      <c r="P27" s="49" t="s">
        <v>48</v>
      </c>
      <c r="Q27" s="61"/>
      <c r="R27" s="60"/>
      <c r="S27" s="76" t="s">
        <v>48</v>
      </c>
      <c r="T27" s="98"/>
      <c r="U27" s="63"/>
      <c r="V27" s="63"/>
      <c r="W27" s="80"/>
      <c r="X27" s="46">
        <f t="shared" si="0"/>
        <v>0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0</v>
      </c>
      <c r="AD27" s="47">
        <f t="shared" si="6"/>
        <v>0</v>
      </c>
      <c r="AE27" s="47">
        <f t="shared" si="7"/>
        <v>0</v>
      </c>
      <c r="AF27" s="48" t="str">
        <f t="shared" si="8"/>
        <v>-</v>
      </c>
      <c r="AG27" s="46">
        <f t="shared" si="9"/>
        <v>0</v>
      </c>
      <c r="AH27" s="64" t="s">
        <v>49</v>
      </c>
    </row>
    <row r="28" spans="1:34" ht="12.75" customHeight="1">
      <c r="A28" s="83" t="s">
        <v>213</v>
      </c>
      <c r="B28" s="85" t="s">
        <v>214</v>
      </c>
      <c r="C28" s="46" t="s">
        <v>215</v>
      </c>
      <c r="D28" s="47" t="s">
        <v>216</v>
      </c>
      <c r="E28" s="47" t="s">
        <v>217</v>
      </c>
      <c r="F28" s="85" t="s">
        <v>43</v>
      </c>
      <c r="G28" s="66" t="s">
        <v>218</v>
      </c>
      <c r="H28" s="58" t="s">
        <v>56</v>
      </c>
      <c r="I28" s="59" t="s">
        <v>219</v>
      </c>
      <c r="J28" s="90" t="s">
        <v>47</v>
      </c>
      <c r="K28" s="49" t="s">
        <v>48</v>
      </c>
      <c r="L28" s="72"/>
      <c r="M28" s="68"/>
      <c r="N28" s="60"/>
      <c r="O28" s="94">
        <v>21.4433506802934</v>
      </c>
      <c r="P28" s="49" t="s">
        <v>67</v>
      </c>
      <c r="Q28" s="61"/>
      <c r="R28" s="60"/>
      <c r="S28" s="76" t="s">
        <v>48</v>
      </c>
      <c r="T28" s="98"/>
      <c r="U28" s="63"/>
      <c r="V28" s="63"/>
      <c r="W28" s="80"/>
      <c r="X28" s="46">
        <f t="shared" si="0"/>
        <v>0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0</v>
      </c>
      <c r="AD28" s="47">
        <f t="shared" si="6"/>
        <v>1</v>
      </c>
      <c r="AE28" s="47">
        <f t="shared" si="7"/>
        <v>0</v>
      </c>
      <c r="AF28" s="48" t="str">
        <f t="shared" si="8"/>
        <v>-</v>
      </c>
      <c r="AG28" s="46">
        <f t="shared" si="9"/>
        <v>0</v>
      </c>
      <c r="AH28" s="64" t="s">
        <v>49</v>
      </c>
    </row>
    <row r="29" spans="1:34" ht="12.75" customHeight="1">
      <c r="A29" s="83" t="s">
        <v>220</v>
      </c>
      <c r="B29" s="85" t="s">
        <v>221</v>
      </c>
      <c r="C29" s="46" t="s">
        <v>222</v>
      </c>
      <c r="D29" s="47" t="s">
        <v>223</v>
      </c>
      <c r="E29" s="47" t="s">
        <v>224</v>
      </c>
      <c r="F29" s="85" t="s">
        <v>43</v>
      </c>
      <c r="G29" s="66" t="s">
        <v>225</v>
      </c>
      <c r="H29" s="58" t="s">
        <v>56</v>
      </c>
      <c r="I29" s="59" t="s">
        <v>226</v>
      </c>
      <c r="J29" s="90" t="s">
        <v>191</v>
      </c>
      <c r="K29" s="49" t="s">
        <v>48</v>
      </c>
      <c r="L29" s="72"/>
      <c r="M29" s="68"/>
      <c r="N29" s="60"/>
      <c r="O29" s="94">
        <v>19.5922498554078</v>
      </c>
      <c r="P29" s="49" t="s">
        <v>48</v>
      </c>
      <c r="Q29" s="61"/>
      <c r="R29" s="60"/>
      <c r="S29" s="76" t="s">
        <v>48</v>
      </c>
      <c r="T29" s="98"/>
      <c r="U29" s="63"/>
      <c r="V29" s="63"/>
      <c r="W29" s="80"/>
      <c r="X29" s="46">
        <f t="shared" si="0"/>
        <v>0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0</v>
      </c>
      <c r="AD29" s="47">
        <f t="shared" si="6"/>
        <v>0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4" t="s">
        <v>49</v>
      </c>
    </row>
  </sheetData>
  <sheetProtection/>
  <printOptions gridLines="1" headings="1" horizontalCentered="1"/>
  <pageMargins left="0.25" right="0.25" top="0.5" bottom="0.65" header="0.25" footer="0.25"/>
  <pageSetup fitToHeight="0" fitToWidth="1" horizontalDpi="600" verticalDpi="600" orientation="landscape" scale="40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School Districts</dc:title>
  <dc:subject/>
  <dc:creator>U.S. Department of Education</dc:creator>
  <cp:keywords/>
  <dc:description/>
  <cp:lastModifiedBy>U.S. Department of Education</cp:lastModifiedBy>
  <cp:lastPrinted>2015-06-19T18:13:04Z</cp:lastPrinted>
  <dcterms:created xsi:type="dcterms:W3CDTF">2015-02-27T23:00:46Z</dcterms:created>
  <dcterms:modified xsi:type="dcterms:W3CDTF">2015-06-25T19:38:16Z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