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200" windowHeight="11535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'ALL'!$A$1:$AH$58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<sst xmlns="http://schemas.openxmlformats.org/spreadsheetml/2006/main" count="1775" uniqueCount="460">
  <si>
    <t>FISCAL YEAR 2015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</si>
  <si>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</si>
  <si>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</si>
  <si>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</si>
  <si>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</si>
  <si>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</si>
  <si>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</si>
  <si>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</si>
  <si>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</si>
  <si>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</si>
  <si>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</si>
  <si>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</si>
  <si>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</si>
  <si>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</si>
  <si>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</si>
  <si>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</si>
  <si>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</si>
  <si>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</si>
  <si>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</si>
  <si>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</si>
  <si>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2014 Title II, Part A allocation amount</t>
  </si>
  <si>
    <t>FY 2014 Title II, Part D formula allocation amount - PLEASE LEAVE BLANK</t>
  </si>
  <si>
    <t>FY 2014 Title IV, Part A allocation amount - PLEASE LEAVE BLANK</t>
  </si>
  <si>
    <t>FY 2014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</si>
  <si>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</si>
  <si>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</si>
  <si>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</si>
  <si>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</si>
  <si>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</si>
  <si>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</si>
  <si>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</si>
  <si>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</si>
  <si>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</si>
  <si>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</si>
  <si>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</si>
  <si>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</si>
  <si>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</si>
  <si>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</si>
  <si>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0200050</t>
  </si>
  <si>
    <t>03</t>
  </si>
  <si>
    <t>ALASKA GATEWAY SCHOOL DISTRICT</t>
  </si>
  <si>
    <t>P.O. Box 226</t>
  </si>
  <si>
    <t>Tok</t>
  </si>
  <si>
    <t>AK</t>
  </si>
  <si>
    <t>99780</t>
  </si>
  <si>
    <t/>
  </si>
  <si>
    <t>(907) 883-5151</t>
  </si>
  <si>
    <t>7</t>
  </si>
  <si>
    <t>YES</t>
  </si>
  <si>
    <t>Open</t>
  </si>
  <si>
    <t>0200010</t>
  </si>
  <si>
    <t>04</t>
  </si>
  <si>
    <t>ALEUTIAN REGION SCHOOL DISTRICT</t>
  </si>
  <si>
    <t>P.O. Box 92230</t>
  </si>
  <si>
    <t>Anchorage</t>
  </si>
  <si>
    <t>99509</t>
  </si>
  <si>
    <t>(907) 277-2648</t>
  </si>
  <si>
    <t>NO</t>
  </si>
  <si>
    <t>0200007</t>
  </si>
  <si>
    <t>56</t>
  </si>
  <si>
    <t>ALEUTIANS EAST BOROUGH SCHOOL DISTRICT</t>
  </si>
  <si>
    <t>P.O. Box 429</t>
  </si>
  <si>
    <t>Sand Point</t>
  </si>
  <si>
    <t>99661</t>
  </si>
  <si>
    <t>0429</t>
  </si>
  <si>
    <t>(907) 383-5222</t>
  </si>
  <si>
    <t>0200180</t>
  </si>
  <si>
    <t>05</t>
  </si>
  <si>
    <t>ANCHORAGE SCHOOL DISTRICT</t>
  </si>
  <si>
    <t>5530 E. Northern Lights Blvd</t>
  </si>
  <si>
    <t>99504</t>
  </si>
  <si>
    <t>3135</t>
  </si>
  <si>
    <t>(907) 742-4312</t>
  </si>
  <si>
    <t>1</t>
  </si>
  <si>
    <t>0200525</t>
  </si>
  <si>
    <t>06</t>
  </si>
  <si>
    <t>ANNETTE ISLAND SCHOOL DISTRICT</t>
  </si>
  <si>
    <t>P.O. Box 7</t>
  </si>
  <si>
    <t>Metlakatla</t>
  </si>
  <si>
    <t>99926</t>
  </si>
  <si>
    <t>0007</t>
  </si>
  <si>
    <t>(907) 886-6332</t>
  </si>
  <si>
    <t>0200020</t>
  </si>
  <si>
    <t>07</t>
  </si>
  <si>
    <t>BERING STRAIT SCHOOL DISTRICT</t>
  </si>
  <si>
    <t>P.O. Box 225</t>
  </si>
  <si>
    <t>Unalakleet</t>
  </si>
  <si>
    <t>99684</t>
  </si>
  <si>
    <t>0225</t>
  </si>
  <si>
    <t>(907) 624-4261</t>
  </si>
  <si>
    <t>0200030</t>
  </si>
  <si>
    <t>08</t>
  </si>
  <si>
    <t>BRISTOL BAY BOROUGH SCHOOL DISTRICT</t>
  </si>
  <si>
    <t>P.O. Box 169</t>
  </si>
  <si>
    <t>Naknek</t>
  </si>
  <si>
    <t>99633</t>
  </si>
  <si>
    <t>0169</t>
  </si>
  <si>
    <t>(907) 246-4225</t>
  </si>
  <si>
    <t>0200730</t>
  </si>
  <si>
    <t>09</t>
  </si>
  <si>
    <t>CHATHAM SCHOOL DISTRICT</t>
  </si>
  <si>
    <t>P.O. Box 109</t>
  </si>
  <si>
    <t>Angoon</t>
  </si>
  <si>
    <t>99820</t>
  </si>
  <si>
    <t>(907) 788-3302</t>
  </si>
  <si>
    <t>0200800</t>
  </si>
  <si>
    <t>10</t>
  </si>
  <si>
    <t>CHUGACH SCHOOL DISTRICT</t>
  </si>
  <si>
    <t>9312 Vanguard Drive, Suite 100</t>
  </si>
  <si>
    <t>99507</t>
  </si>
  <si>
    <t>5355</t>
  </si>
  <si>
    <t>(907) 522-7400</t>
  </si>
  <si>
    <t>1,7</t>
  </si>
  <si>
    <t>0200070</t>
  </si>
  <si>
    <t>11</t>
  </si>
  <si>
    <t>COPPER RIVER SCHOOL DISTRICT</t>
  </si>
  <si>
    <t>P.O. Box 108</t>
  </si>
  <si>
    <t>Glennallen</t>
  </si>
  <si>
    <t>99588</t>
  </si>
  <si>
    <t>(907) 822-3234</t>
  </si>
  <si>
    <t>0200060</t>
  </si>
  <si>
    <t>12</t>
  </si>
  <si>
    <t>CORDOVA CITY SCHOOL DISTRICT</t>
  </si>
  <si>
    <t>P.O. Box 1330</t>
  </si>
  <si>
    <t>Cordova</t>
  </si>
  <si>
    <t>99574</t>
  </si>
  <si>
    <t>0140</t>
  </si>
  <si>
    <t>(907) 424-3265</t>
  </si>
  <si>
    <t>0200090</t>
  </si>
  <si>
    <t>13</t>
  </si>
  <si>
    <t>CRAIG CITY SCHOOL DISTRICT</t>
  </si>
  <si>
    <t>P.O. Box 800</t>
  </si>
  <si>
    <t>Craig</t>
  </si>
  <si>
    <t>99921</t>
  </si>
  <si>
    <t>(907) 826-3274</t>
  </si>
  <si>
    <t>0200100</t>
  </si>
  <si>
    <t>14</t>
  </si>
  <si>
    <t>DELTA-GREELY SCHOOL DISTRICT</t>
  </si>
  <si>
    <t>P.O. Box 527</t>
  </si>
  <si>
    <t>Delta Junction</t>
  </si>
  <si>
    <t>99737</t>
  </si>
  <si>
    <t>0527</t>
  </si>
  <si>
    <t>(907) 895-4657</t>
  </si>
  <si>
    <t>0200770</t>
  </si>
  <si>
    <t>02</t>
  </si>
  <si>
    <t>DENALI BOROUGH SCHOOL DISTRICT</t>
  </si>
  <si>
    <t>P.O. Box 280</t>
  </si>
  <si>
    <t>Healy</t>
  </si>
  <si>
    <t>99743</t>
  </si>
  <si>
    <t>0280</t>
  </si>
  <si>
    <t>(907) 683-2278</t>
  </si>
  <si>
    <t>0200120</t>
  </si>
  <si>
    <t>15</t>
  </si>
  <si>
    <t>DILLINGHAM CITY SCHOOL DISTRICT</t>
  </si>
  <si>
    <t>P.O. Box 170</t>
  </si>
  <si>
    <t>Dillingham</t>
  </si>
  <si>
    <t>99576</t>
  </si>
  <si>
    <t>(907) 842-5223</t>
  </si>
  <si>
    <t>0200600</t>
  </si>
  <si>
    <t>16</t>
  </si>
  <si>
    <t>FAIRBANKS NORTH STAR BOROUGH SCHOOL DISTRICT</t>
  </si>
  <si>
    <t>520 Fifth Avenue</t>
  </si>
  <si>
    <t>Fairbanks</t>
  </si>
  <si>
    <t>99701</t>
  </si>
  <si>
    <t>4756</t>
  </si>
  <si>
    <t>(907) 452-2000</t>
  </si>
  <si>
    <t>2,4,8</t>
  </si>
  <si>
    <t>0200130</t>
  </si>
  <si>
    <t>17</t>
  </si>
  <si>
    <t>GALENA CITY SCHOOL DISTRICT</t>
  </si>
  <si>
    <t>P.O. Box 299</t>
  </si>
  <si>
    <t>Galena</t>
  </si>
  <si>
    <t>99741</t>
  </si>
  <si>
    <t>0299</t>
  </si>
  <si>
    <t>(907) 656-1205</t>
  </si>
  <si>
    <t>4,7</t>
  </si>
  <si>
    <t>0200270</t>
  </si>
  <si>
    <t>18</t>
  </si>
  <si>
    <t>HAINES BOROUGH SCHOOL DISTRICT</t>
  </si>
  <si>
    <t>P.O. Box 1289</t>
  </si>
  <si>
    <t>Haines</t>
  </si>
  <si>
    <t>99827</t>
  </si>
  <si>
    <t>1289</t>
  </si>
  <si>
    <t>(907) 766-6725</t>
  </si>
  <si>
    <t>0200300</t>
  </si>
  <si>
    <t>19</t>
  </si>
  <si>
    <t>HOONAH CITY SCHOOL DISTRICT</t>
  </si>
  <si>
    <t>P.O. Box 157</t>
  </si>
  <si>
    <t>Hoonah</t>
  </si>
  <si>
    <t>99829</t>
  </si>
  <si>
    <t>0157</t>
  </si>
  <si>
    <t>(907) 945-3611</t>
  </si>
  <si>
    <t>0200330</t>
  </si>
  <si>
    <t>20</t>
  </si>
  <si>
    <t>HYDABURG CITY SCHOOL DISTRICT</t>
  </si>
  <si>
    <t>Hydaburg</t>
  </si>
  <si>
    <t>99922</t>
  </si>
  <si>
    <t>0109</t>
  </si>
  <si>
    <t>(907) 285-3491</t>
  </si>
  <si>
    <t>0200520</t>
  </si>
  <si>
    <t>21</t>
  </si>
  <si>
    <t>IDITAROD AREA SCHOOL DISTRICT</t>
  </si>
  <si>
    <t>P.O. Box 90</t>
  </si>
  <si>
    <t>McGrath</t>
  </si>
  <si>
    <t>99627</t>
  </si>
  <si>
    <t>0200210</t>
  </si>
  <si>
    <t>22</t>
  </si>
  <si>
    <t>JUNEAU BOROUGH SCHOOL DISTRICT</t>
  </si>
  <si>
    <t>10014 Crazy Horse Drive</t>
  </si>
  <si>
    <t>Juneau</t>
  </si>
  <si>
    <t>99801</t>
  </si>
  <si>
    <t>(907) 523-1702</t>
  </si>
  <si>
    <t>5</t>
  </si>
  <si>
    <t>0200360</t>
  </si>
  <si>
    <t>23</t>
  </si>
  <si>
    <t>KAKE CITY SCHOOL DISTRICT</t>
  </si>
  <si>
    <t>P.O. Box 450</t>
  </si>
  <si>
    <t>Kake</t>
  </si>
  <si>
    <t>99830</t>
  </si>
  <si>
    <t>(907) 785-3741</t>
  </si>
  <si>
    <t>0200005</t>
  </si>
  <si>
    <t>55</t>
  </si>
  <si>
    <t>KASHUNAMIUT SCHOOL DISTRICT</t>
  </si>
  <si>
    <t>PO Box 345</t>
  </si>
  <si>
    <t>Chevak</t>
  </si>
  <si>
    <t>99563</t>
  </si>
  <si>
    <t>(907) 858-6195</t>
  </si>
  <si>
    <t>0200390</t>
  </si>
  <si>
    <t>24</t>
  </si>
  <si>
    <t>KENAI PENINSULA BOROUGH SCHOOL DISTRICT</t>
  </si>
  <si>
    <t>148 N. Binkley St.</t>
  </si>
  <si>
    <t>Soldotna</t>
  </si>
  <si>
    <t>99669</t>
  </si>
  <si>
    <t>(907) 714-8888</t>
  </si>
  <si>
    <t>6,7</t>
  </si>
  <si>
    <t>0200150</t>
  </si>
  <si>
    <t>25</t>
  </si>
  <si>
    <t>KETCHIKAN GATEWAY BOROUGH SCHOOL DISTRICT</t>
  </si>
  <si>
    <t>333 Schoenbar Rd.</t>
  </si>
  <si>
    <t>Ketchikan</t>
  </si>
  <si>
    <t>99901</t>
  </si>
  <si>
    <t>6278</t>
  </si>
  <si>
    <t>(907) 247-2109</t>
  </si>
  <si>
    <t>0200450</t>
  </si>
  <si>
    <t>27</t>
  </si>
  <si>
    <t>KLAWOCK CITY SCHOOL DISTRICT</t>
  </si>
  <si>
    <t>P.O. Box 9</t>
  </si>
  <si>
    <t>Klawock</t>
  </si>
  <si>
    <t>99925</t>
  </si>
  <si>
    <t>0009</t>
  </si>
  <si>
    <t>(907) 755-2917</t>
  </si>
  <si>
    <t>0200480</t>
  </si>
  <si>
    <t>28</t>
  </si>
  <si>
    <t>KODIAK ISLAND BOROUGH SCHOOL DISTRICT</t>
  </si>
  <si>
    <t>722 Mill Bay Road</t>
  </si>
  <si>
    <t>Kodiak</t>
  </si>
  <si>
    <t>99615</t>
  </si>
  <si>
    <t>(907) 481-6200</t>
  </si>
  <si>
    <t>0200760</t>
  </si>
  <si>
    <t>29</t>
  </si>
  <si>
    <t>KUSPUK SCHOOL DISTRICT</t>
  </si>
  <si>
    <t>P.O. Box 49</t>
  </si>
  <si>
    <t>Aniak</t>
  </si>
  <si>
    <t>99557</t>
  </si>
  <si>
    <t>0049</t>
  </si>
  <si>
    <t>(907) 675-4250</t>
  </si>
  <si>
    <t>0200485</t>
  </si>
  <si>
    <t>30</t>
  </si>
  <si>
    <t>LAKE AND PENINSULA BOROUGH SCHOOL DISTRICT</t>
  </si>
  <si>
    <t>P.O. Box 498</t>
  </si>
  <si>
    <t>King Salmon</t>
  </si>
  <si>
    <t>99613</t>
  </si>
  <si>
    <t>(907) 246-4280</t>
  </si>
  <si>
    <t>0200001</t>
  </si>
  <si>
    <t>31</t>
  </si>
  <si>
    <t>LOWER KUSKOKWIM SCHOOL DISTRICT</t>
  </si>
  <si>
    <t>P.O. Box 305</t>
  </si>
  <si>
    <t>Bethel</t>
  </si>
  <si>
    <t>99559</t>
  </si>
  <si>
    <t>0305</t>
  </si>
  <si>
    <t>(907) 543-4810</t>
  </si>
  <si>
    <t>0200003</t>
  </si>
  <si>
    <t>32</t>
  </si>
  <si>
    <t>LOWER YUKON SCHOOL DISTRICT</t>
  </si>
  <si>
    <t>P.O. Box 32089</t>
  </si>
  <si>
    <t>Mountain Village</t>
  </si>
  <si>
    <t>99632</t>
  </si>
  <si>
    <t>0089</t>
  </si>
  <si>
    <t>(907) 591-2411</t>
  </si>
  <si>
    <t>0200510</t>
  </si>
  <si>
    <t>33</t>
  </si>
  <si>
    <t>MATANUSKA-SUSITNA BOROUGH SCHOOL DISTRICT</t>
  </si>
  <si>
    <t>501 N. Gulkana</t>
  </si>
  <si>
    <t>Palmer</t>
  </si>
  <si>
    <t>99645</t>
  </si>
  <si>
    <t>(907) 746-9255</t>
  </si>
  <si>
    <t>1,3,8</t>
  </si>
  <si>
    <t>0200006</t>
  </si>
  <si>
    <t>98</t>
  </si>
  <si>
    <t>MOUNT EDGECUMBE HIGH SCHOOL AGENCY</t>
  </si>
  <si>
    <t>1330 Seward Ave.</t>
  </si>
  <si>
    <t>Sitka</t>
  </si>
  <si>
    <t>99835</t>
  </si>
  <si>
    <t>9438</t>
  </si>
  <si>
    <t>(907) 966-3200</t>
  </si>
  <si>
    <t>6</t>
  </si>
  <si>
    <t>M</t>
  </si>
  <si>
    <t>0200540</t>
  </si>
  <si>
    <t>34</t>
  </si>
  <si>
    <t>NENANA CITY SCHOOL DISTRICT</t>
  </si>
  <si>
    <t>P.O. Box 10</t>
  </si>
  <si>
    <t>Nenana</t>
  </si>
  <si>
    <t>99760</t>
  </si>
  <si>
    <t>0010</t>
  </si>
  <si>
    <t>(907) 832-5464</t>
  </si>
  <si>
    <t>0200570</t>
  </si>
  <si>
    <t>35</t>
  </si>
  <si>
    <t>NOME PUBLIC SCHOOLS</t>
  </si>
  <si>
    <t>P.O. Box 131</t>
  </si>
  <si>
    <t>Nome</t>
  </si>
  <si>
    <t>99762</t>
  </si>
  <si>
    <t>0131</t>
  </si>
  <si>
    <t>(907) 443-2231</t>
  </si>
  <si>
    <t>0200610</t>
  </si>
  <si>
    <t>36</t>
  </si>
  <si>
    <t>NORTH SLOPE BOROUGH SCHOOL DISTRICT</t>
  </si>
  <si>
    <t>Barrow</t>
  </si>
  <si>
    <t>99723</t>
  </si>
  <si>
    <t>(907) 852-5311</t>
  </si>
  <si>
    <t>0200625</t>
  </si>
  <si>
    <t>37</t>
  </si>
  <si>
    <t>NORTHWEST ARCTIC BOROUGH SCHOOL DISTRICT</t>
  </si>
  <si>
    <t>P.O. Box 51</t>
  </si>
  <si>
    <t>Kotzebue</t>
  </si>
  <si>
    <t>99752</t>
  </si>
  <si>
    <t>0200630</t>
  </si>
  <si>
    <t>38</t>
  </si>
  <si>
    <t>PELICAN CITY SCHOOL DISTRICT</t>
  </si>
  <si>
    <t>Pelican</t>
  </si>
  <si>
    <t>99832</t>
  </si>
  <si>
    <t>0090</t>
  </si>
  <si>
    <t>0200660</t>
  </si>
  <si>
    <t>39</t>
  </si>
  <si>
    <t>PETERSBURG BOROUGH SCHOOL DISTRICT</t>
  </si>
  <si>
    <t>P.O. Box 289</t>
  </si>
  <si>
    <t>Petersburg</t>
  </si>
  <si>
    <t>99833</t>
  </si>
  <si>
    <t>0289</t>
  </si>
  <si>
    <t>(907) 772-4271</t>
  </si>
  <si>
    <t>0200670</t>
  </si>
  <si>
    <t>40</t>
  </si>
  <si>
    <t>PRIBILOF SCHOOL DISTRICT</t>
  </si>
  <si>
    <t>St. Paul Island</t>
  </si>
  <si>
    <t>99660</t>
  </si>
  <si>
    <t>0200680</t>
  </si>
  <si>
    <t>46</t>
  </si>
  <si>
    <t>SAINT MARY'S SCHOOL DISTRICT</t>
  </si>
  <si>
    <t>Saint Mary's</t>
  </si>
  <si>
    <t>99658</t>
  </si>
  <si>
    <t>(907) 438-2411</t>
  </si>
  <si>
    <t>0200240</t>
  </si>
  <si>
    <t>42</t>
  </si>
  <si>
    <t>SITKA SCHOOL DISTRICT</t>
  </si>
  <si>
    <t>300 Kostrometinoff Street</t>
  </si>
  <si>
    <t>0179</t>
  </si>
  <si>
    <t>(907) 747-8622</t>
  </si>
  <si>
    <t>0200690</t>
  </si>
  <si>
    <t>43</t>
  </si>
  <si>
    <t>SKAGWAY SCHOOL DISTRICT</t>
  </si>
  <si>
    <t>P.O. Box 497</t>
  </si>
  <si>
    <t>Skagway</t>
  </si>
  <si>
    <t>99840</t>
  </si>
  <si>
    <t>0497</t>
  </si>
  <si>
    <t>(907) 983-2960</t>
  </si>
  <si>
    <t>0200700</t>
  </si>
  <si>
    <t>44</t>
  </si>
  <si>
    <t>SOUTHEAST ISLAND SCHOOL DISTRICT</t>
  </si>
  <si>
    <t>P.O. Box 19569</t>
  </si>
  <si>
    <t>Thorne Bay</t>
  </si>
  <si>
    <t>99919</t>
  </si>
  <si>
    <t>8340</t>
  </si>
  <si>
    <t>(907) 828-8254</t>
  </si>
  <si>
    <t>0200710</t>
  </si>
  <si>
    <t>45</t>
  </si>
  <si>
    <t>SOUTHWEST REGION SCHOOL DISTRICT</t>
  </si>
  <si>
    <t>(907) 842-5287</t>
  </si>
  <si>
    <t>0200715</t>
  </si>
  <si>
    <t>53</t>
  </si>
  <si>
    <t>TANANA CITY SCHOOL DISTRICT</t>
  </si>
  <si>
    <t>P.O. Box 89</t>
  </si>
  <si>
    <t>Tanana</t>
  </si>
  <si>
    <t>99777</t>
  </si>
  <si>
    <t>(907) 366-7203</t>
  </si>
  <si>
    <t>0200720</t>
  </si>
  <si>
    <t>47</t>
  </si>
  <si>
    <t>UNALASKA CITY SCHOOL DISTRICT</t>
  </si>
  <si>
    <t>P.O. Box 570</t>
  </si>
  <si>
    <t>Unalaska</t>
  </si>
  <si>
    <t>99685</t>
  </si>
  <si>
    <t>(907) 581-3151</t>
  </si>
  <si>
    <t>0200780</t>
  </si>
  <si>
    <t>48</t>
  </si>
  <si>
    <t>VALDEZ CITY SCHOOL DISTRICT</t>
  </si>
  <si>
    <t>P.O. Box 398</t>
  </si>
  <si>
    <t>Valdez</t>
  </si>
  <si>
    <t>99686</t>
  </si>
  <si>
    <t>(907) 835-4357</t>
  </si>
  <si>
    <t>0200810</t>
  </si>
  <si>
    <t>49</t>
  </si>
  <si>
    <t>WRANGELL PUBLIC SCHOOL DISTRICT</t>
  </si>
  <si>
    <t>P. O. Box 2319</t>
  </si>
  <si>
    <t>Wrangell</t>
  </si>
  <si>
    <t>99929</t>
  </si>
  <si>
    <t>2319</t>
  </si>
  <si>
    <t>(907) 874-2347</t>
  </si>
  <si>
    <t>0200840</t>
  </si>
  <si>
    <t>50</t>
  </si>
  <si>
    <t>YAKUTAT SCHOOL DISTRICT</t>
  </si>
  <si>
    <t>Yakutat</t>
  </si>
  <si>
    <t>99689</t>
  </si>
  <si>
    <t>(907) 784-3317</t>
  </si>
  <si>
    <t>0200775</t>
  </si>
  <si>
    <t>51</t>
  </si>
  <si>
    <t>YUKON FLATS SCHOOL DISTRICT</t>
  </si>
  <si>
    <t>P.O. Box 350</t>
  </si>
  <si>
    <t>Ft. Yukon</t>
  </si>
  <si>
    <t>99740</t>
  </si>
  <si>
    <t>0350</t>
  </si>
  <si>
    <t>(907) 662-2515</t>
  </si>
  <si>
    <t>0200862</t>
  </si>
  <si>
    <t>52</t>
  </si>
  <si>
    <t>YUKON-KOYUKUK SCHOOL DISTRICT</t>
  </si>
  <si>
    <t>4762 Old Airport Way</t>
  </si>
  <si>
    <t>99709</t>
  </si>
  <si>
    <t>4456</t>
  </si>
  <si>
    <t>(907) 374-9416</t>
  </si>
  <si>
    <t>0200004</t>
  </si>
  <si>
    <t>54</t>
  </si>
  <si>
    <t>YUPIIT SCHOOL DISTRICT</t>
  </si>
  <si>
    <t>PO Box 51190</t>
  </si>
  <si>
    <t>Akiachak</t>
  </si>
  <si>
    <t>99551</t>
  </si>
  <si>
    <t>0190</t>
  </si>
  <si>
    <t>(907) 825-3600</t>
  </si>
  <si>
    <t>Alaska School Districts</t>
  </si>
  <si>
    <t>907-524-1221</t>
  </si>
  <si>
    <t>907-442-1800</t>
  </si>
  <si>
    <t>907-398-4336</t>
  </si>
  <si>
    <t>P.O. Box 207</t>
  </si>
  <si>
    <t>907-546-3337</t>
  </si>
  <si>
    <t>LEAs ELIGIBLE for the 2015 Small Rural School Achievement Program (SRSA)</t>
  </si>
  <si>
    <t xml:space="preserve">All Local Educational Agencies (LEAs) listed on this page are eligible for the SRSA program for Fiscal Year 2015.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</si>
  <si>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</si>
  <si>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</si>
  <si>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2014-15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</si>
  <si>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</si>
  <si>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t>LEAs ELIGIBLE for the 2015 Rural Low Income Schools (RLIS) Program</t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</si>
  <si>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0"/>
        <rFont val="Arial"/>
        <family val="2"/>
      </rPr>
      <t xml:space="preserve">  (Click on Program Guidance)</t>
    </r>
  </si>
  <si>
    <t>SRSA Rural Eligible2</t>
  </si>
  <si>
    <t>Column3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</si>
</sst>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/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/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/>
      <bottom>
        <color indexed="63"/>
      </bottom>
    </border>
    <border>
      <left/>
      <right style="hair">
        <color indexed="63"/>
      </right>
      <top/>
      <bottom>
        <color indexed="63"/>
      </bottom>
    </border>
    <border>
      <left style="hair"/>
      <right style="hair"/>
      <top/>
      <bottom>
        <color indexed="63"/>
      </bottom>
    </border>
    <border>
      <left style="medium"/>
      <right style="hair"/>
      <top/>
      <bottom>
        <color indexed="63"/>
      </bottom>
    </border>
    <border>
      <left style="hair"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Alignment="1">
      <alignment horizontal="center"/>
    </xf>
    <xf numFmtId="166" fontId="4" fillId="33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Border="1" applyAlignment="1">
      <alignment horizontal="center"/>
    </xf>
    <xf numFmtId="164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2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Border="1" applyAlignment="1">
      <alignment horizontal="center"/>
    </xf>
    <xf numFmtId="0" fontId="2" fillId="35" borderId="18" xfId="0" applyFont="1" applyFill="1" applyBorder="1" applyAlignment="1">
      <alignment horizontal="left" textRotation="75" wrapText="1"/>
    </xf>
    <xf numFmtId="14" fontId="2" fillId="35" borderId="19" xfId="0" applyNumberFormat="1" applyFont="1" applyFill="1" applyBorder="1" applyAlignment="1" applyProtection="1">
      <alignment horizontal="left" textRotation="75" wrapText="1"/>
      <protection/>
    </xf>
    <xf numFmtId="0" fontId="2" fillId="35" borderId="20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>
      <alignment horizontal="left" textRotation="75" wrapText="1"/>
    </xf>
    <xf numFmtId="2" fontId="2" fillId="0" borderId="19" xfId="0" applyNumberFormat="1" applyFont="1" applyFill="1" applyBorder="1" applyAlignment="1">
      <alignment horizontal="left" textRotation="75" wrapText="1"/>
    </xf>
    <xf numFmtId="2" fontId="2" fillId="0" borderId="21" xfId="0" applyNumberFormat="1" applyFont="1" applyFill="1" applyBorder="1" applyAlignment="1">
      <alignment horizontal="left" textRotation="75" wrapText="1"/>
    </xf>
    <xf numFmtId="0" fontId="2" fillId="19" borderId="18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18" xfId="0" applyFont="1" applyFill="1" applyBorder="1" applyAlignment="1" applyProtection="1">
      <alignment horizontal="left" textRotation="75" wrapText="1"/>
      <protection locked="0"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37" borderId="22" xfId="0" applyFont="1" applyFill="1" applyBorder="1" applyAlignment="1" applyProtection="1">
      <alignment horizontal="center" textRotation="75" wrapText="1"/>
      <protection locked="0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167" fontId="4" fillId="33" borderId="26" xfId="0" applyNumberFormat="1" applyFont="1" applyFill="1" applyBorder="1" applyAlignment="1">
      <alignment/>
    </xf>
    <xf numFmtId="168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0" borderId="26" xfId="0" applyFont="1" applyFill="1" applyBorder="1" applyAlignment="1" applyProtection="1">
      <alignment horizontal="center"/>
      <protection locked="0"/>
    </xf>
    <xf numFmtId="2" fontId="4" fillId="0" borderId="26" xfId="0" applyNumberFormat="1" applyFont="1" applyFill="1" applyBorder="1" applyAlignment="1" applyProtection="1">
      <alignment/>
      <protection locked="0"/>
    </xf>
    <xf numFmtId="169" fontId="4" fillId="0" borderId="26" xfId="0" applyNumberFormat="1" applyFont="1" applyFill="1" applyBorder="1" applyAlignment="1" applyProtection="1">
      <alignment/>
      <protection locked="0"/>
    </xf>
    <xf numFmtId="169" fontId="4" fillId="38" borderId="26" xfId="0" applyNumberFormat="1" applyFont="1" applyFill="1" applyBorder="1" applyAlignment="1" applyProtection="1">
      <alignment/>
      <protection locked="0"/>
    </xf>
    <xf numFmtId="3" fontId="4" fillId="33" borderId="26" xfId="0" applyNumberFormat="1" applyFont="1" applyFill="1" applyBorder="1" applyAlignment="1">
      <alignment/>
    </xf>
    <xf numFmtId="167" fontId="4" fillId="33" borderId="24" xfId="0" applyNumberFormat="1" applyFont="1" applyFill="1" applyBorder="1" applyAlignment="1">
      <alignment/>
    </xf>
    <xf numFmtId="168" fontId="4" fillId="33" borderId="24" xfId="0" applyNumberFormat="1" applyFont="1" applyFill="1" applyBorder="1" applyAlignment="1">
      <alignment/>
    </xf>
    <xf numFmtId="0" fontId="4" fillId="0" borderId="24" xfId="0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 applyProtection="1">
      <alignment/>
      <protection locked="0"/>
    </xf>
    <xf numFmtId="169" fontId="4" fillId="0" borderId="24" xfId="0" applyNumberFormat="1" applyFont="1" applyFill="1" applyBorder="1" applyAlignment="1" applyProtection="1">
      <alignment/>
      <protection locked="0"/>
    </xf>
    <xf numFmtId="169" fontId="4" fillId="38" borderId="24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6" fontId="4" fillId="33" borderId="23" xfId="0" applyNumberFormat="1" applyFont="1" applyFill="1" applyBorder="1" applyAlignment="1">
      <alignment/>
    </xf>
    <xf numFmtId="4" fontId="4" fillId="0" borderId="23" xfId="0" applyNumberFormat="1" applyFont="1" applyFill="1" applyBorder="1" applyAlignment="1" applyProtection="1">
      <alignment/>
      <protection locked="0"/>
    </xf>
    <xf numFmtId="0" fontId="2" fillId="35" borderId="21" xfId="0" applyFont="1" applyFill="1" applyBorder="1" applyAlignment="1" applyProtection="1">
      <alignment horizontal="left" textRotation="75" wrapText="1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2" fillId="36" borderId="30" xfId="0" applyFont="1" applyFill="1" applyBorder="1" applyAlignment="1" applyProtection="1">
      <alignment horizontal="left" textRotation="75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2" fillId="19" borderId="21" xfId="0" applyFont="1" applyFill="1" applyBorder="1" applyAlignment="1" applyProtection="1">
      <alignment horizontal="left" textRotation="75" wrapText="1"/>
      <protection/>
    </xf>
    <xf numFmtId="0" fontId="2" fillId="34" borderId="16" xfId="0" applyFont="1" applyFill="1" applyBorder="1" applyAlignment="1" applyProtection="1">
      <alignment horizontal="center"/>
      <protection/>
    </xf>
    <xf numFmtId="169" fontId="4" fillId="38" borderId="28" xfId="0" applyNumberFormat="1" applyFont="1" applyFill="1" applyBorder="1" applyAlignment="1" applyProtection="1">
      <alignment/>
      <protection locked="0"/>
    </xf>
    <xf numFmtId="169" fontId="4" fillId="38" borderId="29" xfId="0" applyNumberFormat="1" applyFont="1" applyFill="1" applyBorder="1" applyAlignment="1" applyProtection="1">
      <alignment/>
      <protection locked="0"/>
    </xf>
    <xf numFmtId="164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33" borderId="31" xfId="0" applyFont="1" applyFill="1" applyBorder="1" applyAlignment="1">
      <alignment horizontal="left" textRotation="75" wrapText="1"/>
    </xf>
    <xf numFmtId="0" fontId="2" fillId="0" borderId="32" xfId="0" applyFont="1" applyBorder="1" applyAlignment="1">
      <alignment horizontal="center"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0" fontId="2" fillId="36" borderId="31" xfId="0" applyFont="1" applyFill="1" applyBorder="1" applyAlignment="1">
      <alignment horizontal="center" textRotation="75" wrapText="1"/>
    </xf>
    <xf numFmtId="0" fontId="2" fillId="0" borderId="32" xfId="0" applyFont="1" applyBorder="1" applyAlignment="1" applyProtection="1">
      <alignment horizontal="center"/>
      <protection/>
    </xf>
    <xf numFmtId="2" fontId="4" fillId="33" borderId="33" xfId="0" applyNumberFormat="1" applyFont="1" applyFill="1" applyBorder="1" applyAlignment="1">
      <alignment horizontal="center"/>
    </xf>
    <xf numFmtId="2" fontId="4" fillId="33" borderId="34" xfId="0" applyNumberFormat="1" applyFont="1" applyFill="1" applyBorder="1" applyAlignment="1">
      <alignment horizontal="center"/>
    </xf>
    <xf numFmtId="0" fontId="2" fillId="0" borderId="31" xfId="0" applyFont="1" applyFill="1" applyBorder="1" applyAlignment="1" applyProtection="1">
      <alignment horizontal="left" textRotation="75" wrapText="1"/>
      <protection/>
    </xf>
    <xf numFmtId="3" fontId="2" fillId="0" borderId="32" xfId="0" applyNumberFormat="1" applyFont="1" applyFill="1" applyBorder="1" applyAlignment="1" applyProtection="1">
      <alignment horizontal="center"/>
      <protection/>
    </xf>
    <xf numFmtId="169" fontId="4" fillId="0" borderId="33" xfId="0" applyNumberFormat="1" applyFont="1" applyFill="1" applyBorder="1" applyAlignment="1" applyProtection="1">
      <alignment/>
      <protection locked="0"/>
    </xf>
    <xf numFmtId="169" fontId="4" fillId="0" borderId="34" xfId="0" applyNumberFormat="1" applyFont="1" applyFill="1" applyBorder="1" applyAlignment="1" applyProtection="1">
      <alignment/>
      <protection locked="0"/>
    </xf>
    <xf numFmtId="0" fontId="2" fillId="35" borderId="35" xfId="0" applyFont="1" applyFill="1" applyBorder="1" applyAlignment="1" applyProtection="1">
      <alignment horizontal="left" textRotation="75" wrapText="1"/>
      <protection locked="0"/>
    </xf>
    <xf numFmtId="0" fontId="2" fillId="36" borderId="35" xfId="0" applyFont="1" applyFill="1" applyBorder="1" applyAlignment="1" applyProtection="1">
      <alignment horizontal="left" textRotation="75" wrapText="1"/>
      <protection locked="0"/>
    </xf>
    <xf numFmtId="0" fontId="4" fillId="0" borderId="26" xfId="0" applyFont="1" applyFill="1" applyBorder="1" applyAlignment="1">
      <alignment/>
    </xf>
    <xf numFmtId="167" fontId="4" fillId="0" borderId="26" xfId="0" applyNumberFormat="1" applyFont="1" applyFill="1" applyBorder="1" applyAlignment="1">
      <alignment/>
    </xf>
    <xf numFmtId="168" fontId="4" fillId="0" borderId="26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9" fontId="4" fillId="0" borderId="28" xfId="0" applyNumberFormat="1" applyFont="1" applyFill="1" applyBorder="1" applyAlignment="1" applyProtection="1">
      <alignment/>
      <protection locked="0"/>
    </xf>
    <xf numFmtId="3" fontId="4" fillId="0" borderId="26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66" fontId="4" fillId="0" borderId="23" xfId="0" applyNumberFormat="1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168" fontId="4" fillId="0" borderId="24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166" fontId="4" fillId="0" borderId="37" xfId="0" applyNumberFormat="1" applyFont="1" applyFill="1" applyBorder="1" applyAlignment="1">
      <alignment/>
    </xf>
    <xf numFmtId="167" fontId="4" fillId="0" borderId="38" xfId="0" applyNumberFormat="1" applyFont="1" applyFill="1" applyBorder="1" applyAlignment="1">
      <alignment/>
    </xf>
    <xf numFmtId="168" fontId="4" fillId="0" borderId="38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 applyProtection="1">
      <alignment horizontal="center"/>
      <protection locked="0"/>
    </xf>
    <xf numFmtId="4" fontId="4" fillId="0" borderId="37" xfId="0" applyNumberFormat="1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2" fontId="4" fillId="0" borderId="39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center"/>
    </xf>
    <xf numFmtId="169" fontId="4" fillId="0" borderId="39" xfId="0" applyNumberFormat="1" applyFont="1" applyFill="1" applyBorder="1" applyAlignment="1" applyProtection="1">
      <alignment/>
      <protection locked="0"/>
    </xf>
    <xf numFmtId="169" fontId="4" fillId="0" borderId="38" xfId="0" applyNumberFormat="1" applyFont="1" applyFill="1" applyBorder="1" applyAlignment="1" applyProtection="1">
      <alignment/>
      <protection locked="0"/>
    </xf>
    <xf numFmtId="169" fontId="4" fillId="0" borderId="40" xfId="0" applyNumberFormat="1" applyFont="1" applyFill="1" applyBorder="1" applyAlignment="1" applyProtection="1">
      <alignment/>
      <protection locked="0"/>
    </xf>
    <xf numFmtId="0" fontId="4" fillId="0" borderId="36" xfId="0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I54" comment="" totalsRowShown="0">
  <autoFilter ref="A9:AI54"/>
  <tableColumns count="35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4 Title II, Part A allocation amount"/>
    <tableColumn id="21" name="FY 2014 Title II, Part D formula allocation amount - PLEASE LEAVE BLANK"/>
    <tableColumn id="22" name="FY 2014 Title IV, Part A allocation amount - PLEASE LEAVE BLANK"/>
    <tableColumn id="23" name="FY 2014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  <tableColumn id="35" name="Column3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H5" comment="" totalsRowShown="0">
  <autoFilter ref="A3:AH5"/>
  <tableColumns count="34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4 Title II, Part A allocation amount"/>
    <tableColumn id="21" name="FY 2014 Title II, Part D formula allocation amount - PLEASE LEAVE BLANK"/>
    <tableColumn id="22" name="FY 2014 Title IV, Part A allocation amount - PLEASE LEAVE BLANK"/>
    <tableColumn id="23" name="FY 2014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50.8515625" style="0" bestFit="1" customWidth="1"/>
    <col min="4" max="4" width="28.8515625" style="0" bestFit="1" customWidth="1"/>
    <col min="5" max="5" width="16.0039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8.8515625" style="0" bestFit="1" customWidth="1"/>
    <col min="14" max="14" width="12.140625" style="0" bestFit="1" customWidth="1"/>
    <col min="15" max="17" width="6.57421875" style="0" hidden="1" customWidth="1"/>
    <col min="18" max="18" width="11.7109375" style="0" hidden="1" customWidth="1"/>
    <col min="19" max="19" width="0" style="0" hidden="1" customWidth="1"/>
    <col min="20" max="20" width="9.8515625" style="0" bestFit="1" customWidth="1"/>
    <col min="21" max="23" width="12.140625" style="0" bestFit="1" customWidth="1"/>
    <col min="24" max="27" width="5.710937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52" t="s">
        <v>450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 ht="15">
      <c r="A2" s="151" t="s">
        <v>451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5">
      <c r="A3" s="154" t="s">
        <v>452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1:25" ht="15.75" customHeight="1">
      <c r="A4" s="155" t="s">
        <v>453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5" spans="1:25" ht="31.5" customHeight="1">
      <c r="A5" s="156" t="s">
        <v>454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6" spans="1:25" ht="15">
      <c r="A6" s="158" t="s">
        <v>455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</row>
    <row r="7" spans="1:25" ht="15">
      <c r="A7" s="149" t="s">
        <v>457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</row>
    <row r="8" spans="1:33" s="27" customFormat="1" ht="18">
      <c r="A8" s="9" t="s">
        <v>444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28"/>
      <c r="Q8" s="4"/>
      <c r="R8" s="4"/>
      <c r="S8" s="29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5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2" t="s">
        <v>10</v>
      </c>
      <c r="K9" s="44" t="s">
        <v>11</v>
      </c>
      <c r="L9" s="77" t="s">
        <v>12</v>
      </c>
      <c r="M9" s="45" t="s">
        <v>13</v>
      </c>
      <c r="N9" s="46" t="s">
        <v>14</v>
      </c>
      <c r="O9" s="96" t="s">
        <v>15</v>
      </c>
      <c r="P9" s="47" t="s">
        <v>16</v>
      </c>
      <c r="Q9" s="48" t="s">
        <v>17</v>
      </c>
      <c r="R9" s="49" t="s">
        <v>18</v>
      </c>
      <c r="S9" s="81" t="s">
        <v>19</v>
      </c>
      <c r="T9" s="100" t="s">
        <v>20</v>
      </c>
      <c r="U9" s="50" t="s">
        <v>21</v>
      </c>
      <c r="V9" s="50" t="s">
        <v>22</v>
      </c>
      <c r="W9" s="85" t="s">
        <v>23</v>
      </c>
      <c r="X9" s="51" t="s">
        <v>24</v>
      </c>
      <c r="Y9" s="52" t="s">
        <v>25</v>
      </c>
      <c r="Z9" s="52" t="s">
        <v>458</v>
      </c>
      <c r="AA9" s="53" t="s">
        <v>27</v>
      </c>
      <c r="AB9" s="104" t="s">
        <v>28</v>
      </c>
      <c r="AC9" s="51" t="s">
        <v>29</v>
      </c>
      <c r="AD9" s="52" t="s">
        <v>30</v>
      </c>
      <c r="AE9" s="53" t="s">
        <v>31</v>
      </c>
      <c r="AF9" s="105" t="s">
        <v>32</v>
      </c>
      <c r="AG9" s="51" t="s">
        <v>33</v>
      </c>
      <c r="AH9" s="54" t="s">
        <v>34</v>
      </c>
      <c r="AI9" t="s">
        <v>459</v>
      </c>
    </row>
    <row r="10" spans="1:34" s="31" customFormat="1" ht="15.75" thickBot="1">
      <c r="A10" s="34">
        <v>1</v>
      </c>
      <c r="B10" s="34">
        <v>2</v>
      </c>
      <c r="C10" s="15">
        <v>3</v>
      </c>
      <c r="D10" s="16">
        <v>4</v>
      </c>
      <c r="E10" s="16">
        <v>5</v>
      </c>
      <c r="F10" s="91"/>
      <c r="G10" s="17">
        <v>6</v>
      </c>
      <c r="H10" s="18"/>
      <c r="I10" s="19">
        <v>7</v>
      </c>
      <c r="J10" s="93">
        <v>8</v>
      </c>
      <c r="K10" s="16">
        <v>9</v>
      </c>
      <c r="L10" s="78">
        <v>10</v>
      </c>
      <c r="M10" s="20">
        <v>11</v>
      </c>
      <c r="N10" s="21">
        <v>12</v>
      </c>
      <c r="O10" s="97">
        <v>13</v>
      </c>
      <c r="P10" s="22">
        <v>14</v>
      </c>
      <c r="Q10" s="23" t="s">
        <v>35</v>
      </c>
      <c r="R10" s="42" t="s">
        <v>36</v>
      </c>
      <c r="S10" s="82">
        <v>15</v>
      </c>
      <c r="T10" s="101">
        <v>16</v>
      </c>
      <c r="U10" s="24">
        <v>17</v>
      </c>
      <c r="V10" s="24">
        <v>18</v>
      </c>
      <c r="W10" s="86">
        <v>19</v>
      </c>
      <c r="X10" s="43" t="s">
        <v>37</v>
      </c>
      <c r="Y10" s="34" t="s">
        <v>37</v>
      </c>
      <c r="Z10" s="34" t="s">
        <v>37</v>
      </c>
      <c r="AA10" s="34" t="s">
        <v>37</v>
      </c>
      <c r="AB10" s="34">
        <v>20</v>
      </c>
      <c r="AC10" s="43" t="s">
        <v>37</v>
      </c>
      <c r="AD10" s="34" t="s">
        <v>37</v>
      </c>
      <c r="AE10" s="34" t="s">
        <v>37</v>
      </c>
      <c r="AF10" s="34">
        <v>21</v>
      </c>
      <c r="AG10" s="43" t="s">
        <v>37</v>
      </c>
      <c r="AH10" s="34">
        <v>22</v>
      </c>
    </row>
    <row r="11" spans="1:35" s="3" customFormat="1" ht="12.75" customHeight="1">
      <c r="A11" s="37" t="s">
        <v>38</v>
      </c>
      <c r="B11" s="38" t="s">
        <v>39</v>
      </c>
      <c r="C11" s="39" t="s">
        <v>40</v>
      </c>
      <c r="D11" s="106" t="s">
        <v>41</v>
      </c>
      <c r="E11" s="106" t="s">
        <v>42</v>
      </c>
      <c r="F11" s="38" t="s">
        <v>43</v>
      </c>
      <c r="G11" s="40" t="s">
        <v>44</v>
      </c>
      <c r="H11" s="107" t="s">
        <v>45</v>
      </c>
      <c r="I11" s="108" t="s">
        <v>46</v>
      </c>
      <c r="J11" s="109" t="s">
        <v>47</v>
      </c>
      <c r="K11" s="110" t="s">
        <v>48</v>
      </c>
      <c r="L11" s="79" t="s">
        <v>48</v>
      </c>
      <c r="M11" s="33">
        <v>304.7</v>
      </c>
      <c r="N11" s="63" t="s">
        <v>48</v>
      </c>
      <c r="O11" s="111">
        <v>20.3473945409429</v>
      </c>
      <c r="P11" s="110" t="s">
        <v>48</v>
      </c>
      <c r="Q11" s="64"/>
      <c r="R11" s="63"/>
      <c r="S11" s="112" t="s">
        <v>48</v>
      </c>
      <c r="T11" s="102">
        <v>61995</v>
      </c>
      <c r="U11" s="65"/>
      <c r="V11" s="65"/>
      <c r="W11" s="113"/>
      <c r="X11" s="39">
        <f aca="true" t="shared" si="0" ref="X11:X54">IF(OR(K11="YES",TRIM(L11)="YES"),1,0)</f>
        <v>1</v>
      </c>
      <c r="Y11" s="106">
        <f aca="true" t="shared" si="1" ref="Y11:Y54">IF(OR(AND(ISNUMBER(M11),AND(M11&gt;0,M11&lt;600)),AND(ISNUMBER(M11),AND(M11&gt;0,N11="YES"))),1,0)</f>
        <v>1</v>
      </c>
      <c r="Z11" s="106">
        <f aca="true" t="shared" si="2" ref="Z11:Z54">IF(AND(OR(K11="YES",TRIM(L11)="YES"),(X11=0)),"Trouble",0)</f>
        <v>0</v>
      </c>
      <c r="AA11" s="106">
        <f aca="true" t="shared" si="3" ref="AA11:AA54">IF(AND(OR(AND(ISNUMBER(M11),AND(M11&gt;0,M11&lt;600)),AND(ISNUMBER(M11),AND(M11&gt;0,N11="YES"))),(Y11=0)),"Trouble",0)</f>
        <v>0</v>
      </c>
      <c r="AB11" s="41" t="str">
        <f aca="true" t="shared" si="4" ref="AB11:AB54">IF(AND(X11=1,Y11=1),"SRSA","-")</f>
        <v>SRSA</v>
      </c>
      <c r="AC11" s="39">
        <f aca="true" t="shared" si="5" ref="AC11:AC54">IF(S11="YES",1,0)</f>
        <v>1</v>
      </c>
      <c r="AD11" s="106">
        <f aca="true" t="shared" si="6" ref="AD11:AD54">IF(OR(AND(ISNUMBER(Q11),Q11&gt;=20),(AND(ISNUMBER(Q11)=FALSE,AND(ISNUMBER(O11),O11&gt;=20)))),1,0)</f>
        <v>1</v>
      </c>
      <c r="AE11" s="106" t="str">
        <f aca="true" t="shared" si="7" ref="AE11:AE54">IF(AND(AC11=1,AD11=1),"Initial",0)</f>
        <v>Initial</v>
      </c>
      <c r="AF11" s="41" t="str">
        <f aca="true" t="shared" si="8" ref="AF11:AF54">IF(AND(AND(AE11="Initial",AG11=0),AND(ISNUMBER(M11),M11&gt;0)),"RLIS","-")</f>
        <v>-</v>
      </c>
      <c r="AG11" s="39" t="str">
        <f aca="true" t="shared" si="9" ref="AG11:AG54">IF(AND(AB11="SRSA",AE11="Initial"),"SRSA",0)</f>
        <v>SRSA</v>
      </c>
      <c r="AH11" s="114" t="s">
        <v>49</v>
      </c>
      <c r="AI11" s="3" t="s">
        <v>38</v>
      </c>
    </row>
    <row r="12" spans="1:35" s="3" customFormat="1" ht="12.75" customHeight="1">
      <c r="A12" s="115" t="s">
        <v>50</v>
      </c>
      <c r="B12" s="116" t="s">
        <v>51</v>
      </c>
      <c r="C12" s="117" t="s">
        <v>52</v>
      </c>
      <c r="D12" s="118" t="s">
        <v>53</v>
      </c>
      <c r="E12" s="118" t="s">
        <v>54</v>
      </c>
      <c r="F12" s="116" t="s">
        <v>43</v>
      </c>
      <c r="G12" s="119" t="s">
        <v>55</v>
      </c>
      <c r="H12" s="120" t="s">
        <v>45</v>
      </c>
      <c r="I12" s="121" t="s">
        <v>56</v>
      </c>
      <c r="J12" s="122" t="s">
        <v>47</v>
      </c>
      <c r="K12" s="123" t="s">
        <v>48</v>
      </c>
      <c r="L12" s="80" t="s">
        <v>48</v>
      </c>
      <c r="M12" s="76">
        <v>37</v>
      </c>
      <c r="N12" s="70" t="s">
        <v>48</v>
      </c>
      <c r="O12" s="124">
        <v>13.3333333333333</v>
      </c>
      <c r="P12" s="123" t="s">
        <v>57</v>
      </c>
      <c r="Q12" s="71"/>
      <c r="R12" s="70"/>
      <c r="S12" s="125" t="s">
        <v>48</v>
      </c>
      <c r="T12" s="103">
        <v>5443</v>
      </c>
      <c r="U12" s="72"/>
      <c r="V12" s="72"/>
      <c r="W12" s="126"/>
      <c r="X12" s="117">
        <f t="shared" si="0"/>
        <v>1</v>
      </c>
      <c r="Y12" s="118">
        <f t="shared" si="1"/>
        <v>1</v>
      </c>
      <c r="Z12" s="118">
        <f t="shared" si="2"/>
        <v>0</v>
      </c>
      <c r="AA12" s="118">
        <f t="shared" si="3"/>
        <v>0</v>
      </c>
      <c r="AB12" s="127" t="str">
        <f t="shared" si="4"/>
        <v>SRSA</v>
      </c>
      <c r="AC12" s="117">
        <f t="shared" si="5"/>
        <v>1</v>
      </c>
      <c r="AD12" s="118">
        <f t="shared" si="6"/>
        <v>0</v>
      </c>
      <c r="AE12" s="118">
        <f t="shared" si="7"/>
        <v>0</v>
      </c>
      <c r="AF12" s="127" t="str">
        <f t="shared" si="8"/>
        <v>-</v>
      </c>
      <c r="AG12" s="117">
        <f t="shared" si="9"/>
        <v>0</v>
      </c>
      <c r="AH12" s="128" t="s">
        <v>49</v>
      </c>
      <c r="AI12" s="3" t="s">
        <v>50</v>
      </c>
    </row>
    <row r="13" spans="1:35" s="3" customFormat="1" ht="12.75" customHeight="1">
      <c r="A13" s="115" t="s">
        <v>58</v>
      </c>
      <c r="B13" s="116" t="s">
        <v>59</v>
      </c>
      <c r="C13" s="117" t="s">
        <v>60</v>
      </c>
      <c r="D13" s="118" t="s">
        <v>61</v>
      </c>
      <c r="E13" s="118" t="s">
        <v>62</v>
      </c>
      <c r="F13" s="116" t="s">
        <v>43</v>
      </c>
      <c r="G13" s="119" t="s">
        <v>63</v>
      </c>
      <c r="H13" s="120" t="s">
        <v>64</v>
      </c>
      <c r="I13" s="121" t="s">
        <v>65</v>
      </c>
      <c r="J13" s="122" t="s">
        <v>47</v>
      </c>
      <c r="K13" s="123" t="s">
        <v>48</v>
      </c>
      <c r="L13" s="80" t="s">
        <v>48</v>
      </c>
      <c r="M13" s="76">
        <v>218.4</v>
      </c>
      <c r="N13" s="70" t="s">
        <v>48</v>
      </c>
      <c r="O13" s="124">
        <v>11.3924050632911</v>
      </c>
      <c r="P13" s="123" t="s">
        <v>57</v>
      </c>
      <c r="Q13" s="71"/>
      <c r="R13" s="70"/>
      <c r="S13" s="125" t="s">
        <v>48</v>
      </c>
      <c r="T13" s="103">
        <v>30382</v>
      </c>
      <c r="U13" s="72"/>
      <c r="V13" s="72"/>
      <c r="W13" s="126"/>
      <c r="X13" s="117">
        <f t="shared" si="0"/>
        <v>1</v>
      </c>
      <c r="Y13" s="118">
        <f t="shared" si="1"/>
        <v>1</v>
      </c>
      <c r="Z13" s="118">
        <f t="shared" si="2"/>
        <v>0</v>
      </c>
      <c r="AA13" s="118">
        <f t="shared" si="3"/>
        <v>0</v>
      </c>
      <c r="AB13" s="127" t="str">
        <f t="shared" si="4"/>
        <v>SRSA</v>
      </c>
      <c r="AC13" s="117">
        <f t="shared" si="5"/>
        <v>1</v>
      </c>
      <c r="AD13" s="118">
        <f t="shared" si="6"/>
        <v>0</v>
      </c>
      <c r="AE13" s="118">
        <f t="shared" si="7"/>
        <v>0</v>
      </c>
      <c r="AF13" s="127" t="str">
        <f t="shared" si="8"/>
        <v>-</v>
      </c>
      <c r="AG13" s="117">
        <f t="shared" si="9"/>
        <v>0</v>
      </c>
      <c r="AH13" s="128" t="s">
        <v>49</v>
      </c>
      <c r="AI13" s="3" t="s">
        <v>58</v>
      </c>
    </row>
    <row r="14" spans="1:35" s="3" customFormat="1" ht="12.75" customHeight="1">
      <c r="A14" s="115" t="s">
        <v>74</v>
      </c>
      <c r="B14" s="116" t="s">
        <v>75</v>
      </c>
      <c r="C14" s="117" t="s">
        <v>76</v>
      </c>
      <c r="D14" s="118" t="s">
        <v>77</v>
      </c>
      <c r="E14" s="118" t="s">
        <v>78</v>
      </c>
      <c r="F14" s="116" t="s">
        <v>43</v>
      </c>
      <c r="G14" s="119" t="s">
        <v>79</v>
      </c>
      <c r="H14" s="120" t="s">
        <v>80</v>
      </c>
      <c r="I14" s="121" t="s">
        <v>81</v>
      </c>
      <c r="J14" s="122" t="s">
        <v>47</v>
      </c>
      <c r="K14" s="123" t="s">
        <v>48</v>
      </c>
      <c r="L14" s="80" t="s">
        <v>48</v>
      </c>
      <c r="M14" s="76">
        <v>295.52</v>
      </c>
      <c r="N14" s="70" t="s">
        <v>48</v>
      </c>
      <c r="O14" s="124">
        <v>20</v>
      </c>
      <c r="P14" s="123" t="s">
        <v>48</v>
      </c>
      <c r="Q14" s="71"/>
      <c r="R14" s="70"/>
      <c r="S14" s="125" t="s">
        <v>48</v>
      </c>
      <c r="T14" s="103">
        <v>50049</v>
      </c>
      <c r="U14" s="72"/>
      <c r="V14" s="72"/>
      <c r="W14" s="126"/>
      <c r="X14" s="117">
        <f t="shared" si="0"/>
        <v>1</v>
      </c>
      <c r="Y14" s="118">
        <f t="shared" si="1"/>
        <v>1</v>
      </c>
      <c r="Z14" s="118">
        <f t="shared" si="2"/>
        <v>0</v>
      </c>
      <c r="AA14" s="118">
        <f t="shared" si="3"/>
        <v>0</v>
      </c>
      <c r="AB14" s="127" t="str">
        <f t="shared" si="4"/>
        <v>SRSA</v>
      </c>
      <c r="AC14" s="117">
        <f t="shared" si="5"/>
        <v>1</v>
      </c>
      <c r="AD14" s="118">
        <f t="shared" si="6"/>
        <v>1</v>
      </c>
      <c r="AE14" s="118" t="str">
        <f t="shared" si="7"/>
        <v>Initial</v>
      </c>
      <c r="AF14" s="127" t="str">
        <f t="shared" si="8"/>
        <v>-</v>
      </c>
      <c r="AG14" s="117" t="str">
        <f t="shared" si="9"/>
        <v>SRSA</v>
      </c>
      <c r="AH14" s="128" t="s">
        <v>49</v>
      </c>
      <c r="AI14" s="3" t="s">
        <v>74</v>
      </c>
    </row>
    <row r="15" spans="1:35" s="3" customFormat="1" ht="12.75" customHeight="1">
      <c r="A15" s="115" t="s">
        <v>82</v>
      </c>
      <c r="B15" s="116" t="s">
        <v>83</v>
      </c>
      <c r="C15" s="117" t="s">
        <v>84</v>
      </c>
      <c r="D15" s="118" t="s">
        <v>85</v>
      </c>
      <c r="E15" s="118" t="s">
        <v>86</v>
      </c>
      <c r="F15" s="116" t="s">
        <v>43</v>
      </c>
      <c r="G15" s="119" t="s">
        <v>87</v>
      </c>
      <c r="H15" s="120" t="s">
        <v>88</v>
      </c>
      <c r="I15" s="121" t="s">
        <v>89</v>
      </c>
      <c r="J15" s="122" t="s">
        <v>47</v>
      </c>
      <c r="K15" s="123" t="s">
        <v>48</v>
      </c>
      <c r="L15" s="80" t="s">
        <v>48</v>
      </c>
      <c r="M15" s="76">
        <v>1657.6</v>
      </c>
      <c r="N15" s="70" t="s">
        <v>48</v>
      </c>
      <c r="O15" s="124">
        <v>30.5625</v>
      </c>
      <c r="P15" s="123" t="s">
        <v>48</v>
      </c>
      <c r="Q15" s="71"/>
      <c r="R15" s="70"/>
      <c r="S15" s="125" t="s">
        <v>48</v>
      </c>
      <c r="T15" s="103">
        <v>263566</v>
      </c>
      <c r="U15" s="72"/>
      <c r="V15" s="72"/>
      <c r="W15" s="126"/>
      <c r="X15" s="117">
        <f t="shared" si="0"/>
        <v>1</v>
      </c>
      <c r="Y15" s="118">
        <f t="shared" si="1"/>
        <v>1</v>
      </c>
      <c r="Z15" s="118">
        <f t="shared" si="2"/>
        <v>0</v>
      </c>
      <c r="AA15" s="118">
        <f t="shared" si="3"/>
        <v>0</v>
      </c>
      <c r="AB15" s="127" t="str">
        <f t="shared" si="4"/>
        <v>SRSA</v>
      </c>
      <c r="AC15" s="117">
        <f t="shared" si="5"/>
        <v>1</v>
      </c>
      <c r="AD15" s="118">
        <f t="shared" si="6"/>
        <v>1</v>
      </c>
      <c r="AE15" s="118" t="str">
        <f t="shared" si="7"/>
        <v>Initial</v>
      </c>
      <c r="AF15" s="127" t="str">
        <f t="shared" si="8"/>
        <v>-</v>
      </c>
      <c r="AG15" s="117" t="str">
        <f t="shared" si="9"/>
        <v>SRSA</v>
      </c>
      <c r="AH15" s="128" t="s">
        <v>49</v>
      </c>
      <c r="AI15" s="3" t="s">
        <v>82</v>
      </c>
    </row>
    <row r="16" spans="1:35" s="3" customFormat="1" ht="12.75" customHeight="1">
      <c r="A16" s="115" t="s">
        <v>90</v>
      </c>
      <c r="B16" s="116" t="s">
        <v>91</v>
      </c>
      <c r="C16" s="117" t="s">
        <v>92</v>
      </c>
      <c r="D16" s="118" t="s">
        <v>93</v>
      </c>
      <c r="E16" s="118" t="s">
        <v>94</v>
      </c>
      <c r="F16" s="116" t="s">
        <v>43</v>
      </c>
      <c r="G16" s="119" t="s">
        <v>95</v>
      </c>
      <c r="H16" s="120" t="s">
        <v>96</v>
      </c>
      <c r="I16" s="121" t="s">
        <v>97</v>
      </c>
      <c r="J16" s="122" t="s">
        <v>47</v>
      </c>
      <c r="K16" s="123" t="s">
        <v>48</v>
      </c>
      <c r="L16" s="80" t="s">
        <v>48</v>
      </c>
      <c r="M16" s="76">
        <v>123</v>
      </c>
      <c r="N16" s="70" t="s">
        <v>48</v>
      </c>
      <c r="O16" s="124">
        <v>9.27152317880794</v>
      </c>
      <c r="P16" s="123" t="s">
        <v>57</v>
      </c>
      <c r="Q16" s="71"/>
      <c r="R16" s="70"/>
      <c r="S16" s="125" t="s">
        <v>48</v>
      </c>
      <c r="T16" s="103">
        <v>12214</v>
      </c>
      <c r="U16" s="72"/>
      <c r="V16" s="72"/>
      <c r="W16" s="126"/>
      <c r="X16" s="117">
        <f t="shared" si="0"/>
        <v>1</v>
      </c>
      <c r="Y16" s="118">
        <f t="shared" si="1"/>
        <v>1</v>
      </c>
      <c r="Z16" s="118">
        <f t="shared" si="2"/>
        <v>0</v>
      </c>
      <c r="AA16" s="118">
        <f t="shared" si="3"/>
        <v>0</v>
      </c>
      <c r="AB16" s="127" t="str">
        <f t="shared" si="4"/>
        <v>SRSA</v>
      </c>
      <c r="AC16" s="117">
        <f t="shared" si="5"/>
        <v>1</v>
      </c>
      <c r="AD16" s="118">
        <f t="shared" si="6"/>
        <v>0</v>
      </c>
      <c r="AE16" s="118">
        <f t="shared" si="7"/>
        <v>0</v>
      </c>
      <c r="AF16" s="127" t="str">
        <f t="shared" si="8"/>
        <v>-</v>
      </c>
      <c r="AG16" s="117">
        <f t="shared" si="9"/>
        <v>0</v>
      </c>
      <c r="AH16" s="128" t="s">
        <v>49</v>
      </c>
      <c r="AI16" s="3" t="s">
        <v>90</v>
      </c>
    </row>
    <row r="17" spans="1:35" s="3" customFormat="1" ht="12.75" customHeight="1">
      <c r="A17" s="115" t="s">
        <v>98</v>
      </c>
      <c r="B17" s="116" t="s">
        <v>99</v>
      </c>
      <c r="C17" s="117" t="s">
        <v>100</v>
      </c>
      <c r="D17" s="118" t="s">
        <v>101</v>
      </c>
      <c r="E17" s="118" t="s">
        <v>102</v>
      </c>
      <c r="F17" s="116" t="s">
        <v>43</v>
      </c>
      <c r="G17" s="119" t="s">
        <v>103</v>
      </c>
      <c r="H17" s="120" t="s">
        <v>45</v>
      </c>
      <c r="I17" s="121" t="s">
        <v>104</v>
      </c>
      <c r="J17" s="122" t="s">
        <v>47</v>
      </c>
      <c r="K17" s="123" t="s">
        <v>48</v>
      </c>
      <c r="L17" s="80" t="s">
        <v>48</v>
      </c>
      <c r="M17" s="76">
        <v>169</v>
      </c>
      <c r="N17" s="70" t="s">
        <v>48</v>
      </c>
      <c r="O17" s="124">
        <v>23.5632183908046</v>
      </c>
      <c r="P17" s="123" t="s">
        <v>48</v>
      </c>
      <c r="Q17" s="71"/>
      <c r="R17" s="70"/>
      <c r="S17" s="125" t="s">
        <v>48</v>
      </c>
      <c r="T17" s="103">
        <v>32505</v>
      </c>
      <c r="U17" s="72"/>
      <c r="V17" s="72"/>
      <c r="W17" s="126"/>
      <c r="X17" s="117">
        <f t="shared" si="0"/>
        <v>1</v>
      </c>
      <c r="Y17" s="118">
        <f t="shared" si="1"/>
        <v>1</v>
      </c>
      <c r="Z17" s="118">
        <f t="shared" si="2"/>
        <v>0</v>
      </c>
      <c r="AA17" s="118">
        <f t="shared" si="3"/>
        <v>0</v>
      </c>
      <c r="AB17" s="127" t="str">
        <f t="shared" si="4"/>
        <v>SRSA</v>
      </c>
      <c r="AC17" s="117">
        <f t="shared" si="5"/>
        <v>1</v>
      </c>
      <c r="AD17" s="118">
        <f t="shared" si="6"/>
        <v>1</v>
      </c>
      <c r="AE17" s="118" t="str">
        <f t="shared" si="7"/>
        <v>Initial</v>
      </c>
      <c r="AF17" s="127" t="str">
        <f t="shared" si="8"/>
        <v>-</v>
      </c>
      <c r="AG17" s="117" t="str">
        <f t="shared" si="9"/>
        <v>SRSA</v>
      </c>
      <c r="AH17" s="128" t="s">
        <v>49</v>
      </c>
      <c r="AI17" s="3" t="s">
        <v>98</v>
      </c>
    </row>
    <row r="18" spans="1:35" s="3" customFormat="1" ht="12.75" customHeight="1">
      <c r="A18" s="115" t="s">
        <v>105</v>
      </c>
      <c r="B18" s="116" t="s">
        <v>106</v>
      </c>
      <c r="C18" s="117" t="s">
        <v>107</v>
      </c>
      <c r="D18" s="118" t="s">
        <v>108</v>
      </c>
      <c r="E18" s="118" t="s">
        <v>54</v>
      </c>
      <c r="F18" s="116" t="s">
        <v>43</v>
      </c>
      <c r="G18" s="119" t="s">
        <v>109</v>
      </c>
      <c r="H18" s="120" t="s">
        <v>110</v>
      </c>
      <c r="I18" s="121" t="s">
        <v>111</v>
      </c>
      <c r="J18" s="122" t="s">
        <v>112</v>
      </c>
      <c r="K18" s="123" t="s">
        <v>57</v>
      </c>
      <c r="L18" s="80" t="s">
        <v>48</v>
      </c>
      <c r="M18" s="76">
        <v>60.55</v>
      </c>
      <c r="N18" s="70" t="s">
        <v>48</v>
      </c>
      <c r="O18" s="124">
        <v>36.3636363636364</v>
      </c>
      <c r="P18" s="123" t="s">
        <v>48</v>
      </c>
      <c r="Q18" s="71"/>
      <c r="R18" s="70"/>
      <c r="S18" s="125" t="s">
        <v>57</v>
      </c>
      <c r="T18" s="103">
        <v>8521</v>
      </c>
      <c r="U18" s="72"/>
      <c r="V18" s="72"/>
      <c r="W18" s="126"/>
      <c r="X18" s="117">
        <f t="shared" si="0"/>
        <v>1</v>
      </c>
      <c r="Y18" s="118">
        <f t="shared" si="1"/>
        <v>1</v>
      </c>
      <c r="Z18" s="118">
        <f t="shared" si="2"/>
        <v>0</v>
      </c>
      <c r="AA18" s="118">
        <f t="shared" si="3"/>
        <v>0</v>
      </c>
      <c r="AB18" s="127" t="str">
        <f t="shared" si="4"/>
        <v>SRSA</v>
      </c>
      <c r="AC18" s="117">
        <f t="shared" si="5"/>
        <v>0</v>
      </c>
      <c r="AD18" s="118">
        <f t="shared" si="6"/>
        <v>1</v>
      </c>
      <c r="AE18" s="118">
        <f t="shared" si="7"/>
        <v>0</v>
      </c>
      <c r="AF18" s="127" t="str">
        <f t="shared" si="8"/>
        <v>-</v>
      </c>
      <c r="AG18" s="117">
        <f t="shared" si="9"/>
        <v>0</v>
      </c>
      <c r="AH18" s="128" t="s">
        <v>49</v>
      </c>
      <c r="AI18" s="3" t="s">
        <v>105</v>
      </c>
    </row>
    <row r="19" spans="1:35" s="3" customFormat="1" ht="12.75" customHeight="1">
      <c r="A19" s="115" t="s">
        <v>113</v>
      </c>
      <c r="B19" s="116" t="s">
        <v>114</v>
      </c>
      <c r="C19" s="117" t="s">
        <v>115</v>
      </c>
      <c r="D19" s="118" t="s">
        <v>116</v>
      </c>
      <c r="E19" s="118" t="s">
        <v>117</v>
      </c>
      <c r="F19" s="116" t="s">
        <v>43</v>
      </c>
      <c r="G19" s="119" t="s">
        <v>118</v>
      </c>
      <c r="H19" s="120" t="s">
        <v>45</v>
      </c>
      <c r="I19" s="121" t="s">
        <v>119</v>
      </c>
      <c r="J19" s="122" t="s">
        <v>47</v>
      </c>
      <c r="K19" s="123" t="s">
        <v>48</v>
      </c>
      <c r="L19" s="80" t="s">
        <v>48</v>
      </c>
      <c r="M19" s="76">
        <v>437.55</v>
      </c>
      <c r="N19" s="70" t="s">
        <v>48</v>
      </c>
      <c r="O19" s="124">
        <v>14.2322097378277</v>
      </c>
      <c r="P19" s="123" t="s">
        <v>57</v>
      </c>
      <c r="Q19" s="71"/>
      <c r="R19" s="70"/>
      <c r="S19" s="125" t="s">
        <v>48</v>
      </c>
      <c r="T19" s="103">
        <v>65350</v>
      </c>
      <c r="U19" s="72"/>
      <c r="V19" s="72"/>
      <c r="W19" s="126"/>
      <c r="X19" s="117">
        <f t="shared" si="0"/>
        <v>1</v>
      </c>
      <c r="Y19" s="118">
        <f t="shared" si="1"/>
        <v>1</v>
      </c>
      <c r="Z19" s="118">
        <f t="shared" si="2"/>
        <v>0</v>
      </c>
      <c r="AA19" s="118">
        <f t="shared" si="3"/>
        <v>0</v>
      </c>
      <c r="AB19" s="127" t="str">
        <f t="shared" si="4"/>
        <v>SRSA</v>
      </c>
      <c r="AC19" s="117">
        <f t="shared" si="5"/>
        <v>1</v>
      </c>
      <c r="AD19" s="118">
        <f t="shared" si="6"/>
        <v>0</v>
      </c>
      <c r="AE19" s="118">
        <f t="shared" si="7"/>
        <v>0</v>
      </c>
      <c r="AF19" s="127" t="str">
        <f t="shared" si="8"/>
        <v>-</v>
      </c>
      <c r="AG19" s="117">
        <f t="shared" si="9"/>
        <v>0</v>
      </c>
      <c r="AH19" s="128" t="s">
        <v>49</v>
      </c>
      <c r="AI19" s="3" t="s">
        <v>113</v>
      </c>
    </row>
    <row r="20" spans="1:35" s="3" customFormat="1" ht="12.75" customHeight="1">
      <c r="A20" s="115" t="s">
        <v>120</v>
      </c>
      <c r="B20" s="116" t="s">
        <v>121</v>
      </c>
      <c r="C20" s="117" t="s">
        <v>122</v>
      </c>
      <c r="D20" s="118" t="s">
        <v>123</v>
      </c>
      <c r="E20" s="118" t="s">
        <v>124</v>
      </c>
      <c r="F20" s="116" t="s">
        <v>43</v>
      </c>
      <c r="G20" s="119" t="s">
        <v>125</v>
      </c>
      <c r="H20" s="120" t="s">
        <v>126</v>
      </c>
      <c r="I20" s="121" t="s">
        <v>127</v>
      </c>
      <c r="J20" s="122" t="s">
        <v>47</v>
      </c>
      <c r="K20" s="123" t="s">
        <v>48</v>
      </c>
      <c r="L20" s="80" t="s">
        <v>48</v>
      </c>
      <c r="M20" s="76">
        <v>327</v>
      </c>
      <c r="N20" s="70" t="s">
        <v>48</v>
      </c>
      <c r="O20" s="124">
        <v>3.98009950248756</v>
      </c>
      <c r="P20" s="123" t="s">
        <v>57</v>
      </c>
      <c r="Q20" s="71"/>
      <c r="R20" s="70"/>
      <c r="S20" s="125" t="s">
        <v>48</v>
      </c>
      <c r="T20" s="103">
        <v>26313</v>
      </c>
      <c r="U20" s="72"/>
      <c r="V20" s="72"/>
      <c r="W20" s="126"/>
      <c r="X20" s="117">
        <f t="shared" si="0"/>
        <v>1</v>
      </c>
      <c r="Y20" s="118">
        <f t="shared" si="1"/>
        <v>1</v>
      </c>
      <c r="Z20" s="118">
        <f t="shared" si="2"/>
        <v>0</v>
      </c>
      <c r="AA20" s="118">
        <f t="shared" si="3"/>
        <v>0</v>
      </c>
      <c r="AB20" s="127" t="str">
        <f t="shared" si="4"/>
        <v>SRSA</v>
      </c>
      <c r="AC20" s="117">
        <f t="shared" si="5"/>
        <v>1</v>
      </c>
      <c r="AD20" s="118">
        <f t="shared" si="6"/>
        <v>0</v>
      </c>
      <c r="AE20" s="118">
        <f t="shared" si="7"/>
        <v>0</v>
      </c>
      <c r="AF20" s="127" t="str">
        <f t="shared" si="8"/>
        <v>-</v>
      </c>
      <c r="AG20" s="117">
        <f t="shared" si="9"/>
        <v>0</v>
      </c>
      <c r="AH20" s="128" t="s">
        <v>49</v>
      </c>
      <c r="AI20" s="3" t="s">
        <v>120</v>
      </c>
    </row>
    <row r="21" spans="1:35" s="3" customFormat="1" ht="12.75" customHeight="1">
      <c r="A21" s="115" t="s">
        <v>128</v>
      </c>
      <c r="B21" s="116" t="s">
        <v>129</v>
      </c>
      <c r="C21" s="117" t="s">
        <v>130</v>
      </c>
      <c r="D21" s="118" t="s">
        <v>131</v>
      </c>
      <c r="E21" s="118" t="s">
        <v>132</v>
      </c>
      <c r="F21" s="116" t="s">
        <v>43</v>
      </c>
      <c r="G21" s="119" t="s">
        <v>133</v>
      </c>
      <c r="H21" s="120" t="s">
        <v>45</v>
      </c>
      <c r="I21" s="121" t="s">
        <v>134</v>
      </c>
      <c r="J21" s="122" t="s">
        <v>47</v>
      </c>
      <c r="K21" s="123" t="s">
        <v>48</v>
      </c>
      <c r="L21" s="80" t="s">
        <v>48</v>
      </c>
      <c r="M21" s="76">
        <v>285.05</v>
      </c>
      <c r="N21" s="70" t="s">
        <v>48</v>
      </c>
      <c r="O21" s="124">
        <v>29.5833333333333</v>
      </c>
      <c r="P21" s="123" t="s">
        <v>48</v>
      </c>
      <c r="Q21" s="71"/>
      <c r="R21" s="70"/>
      <c r="S21" s="125" t="s">
        <v>48</v>
      </c>
      <c r="T21" s="103">
        <v>27974</v>
      </c>
      <c r="U21" s="72"/>
      <c r="V21" s="72"/>
      <c r="W21" s="126"/>
      <c r="X21" s="117">
        <f t="shared" si="0"/>
        <v>1</v>
      </c>
      <c r="Y21" s="118">
        <f t="shared" si="1"/>
        <v>1</v>
      </c>
      <c r="Z21" s="118">
        <f t="shared" si="2"/>
        <v>0</v>
      </c>
      <c r="AA21" s="118">
        <f t="shared" si="3"/>
        <v>0</v>
      </c>
      <c r="AB21" s="127" t="str">
        <f t="shared" si="4"/>
        <v>SRSA</v>
      </c>
      <c r="AC21" s="117">
        <f t="shared" si="5"/>
        <v>1</v>
      </c>
      <c r="AD21" s="118">
        <f t="shared" si="6"/>
        <v>1</v>
      </c>
      <c r="AE21" s="118" t="str">
        <f t="shared" si="7"/>
        <v>Initial</v>
      </c>
      <c r="AF21" s="127" t="str">
        <f t="shared" si="8"/>
        <v>-</v>
      </c>
      <c r="AG21" s="117" t="str">
        <f t="shared" si="9"/>
        <v>SRSA</v>
      </c>
      <c r="AH21" s="128" t="s">
        <v>49</v>
      </c>
      <c r="AI21" s="3" t="s">
        <v>128</v>
      </c>
    </row>
    <row r="22" spans="1:35" s="3" customFormat="1" ht="12.75" customHeight="1">
      <c r="A22" s="115" t="s">
        <v>135</v>
      </c>
      <c r="B22" s="116" t="s">
        <v>136</v>
      </c>
      <c r="C22" s="117" t="s">
        <v>137</v>
      </c>
      <c r="D22" s="118" t="s">
        <v>138</v>
      </c>
      <c r="E22" s="118" t="s">
        <v>139</v>
      </c>
      <c r="F22" s="116" t="s">
        <v>43</v>
      </c>
      <c r="G22" s="119" t="s">
        <v>140</v>
      </c>
      <c r="H22" s="120" t="s">
        <v>141</v>
      </c>
      <c r="I22" s="121" t="s">
        <v>142</v>
      </c>
      <c r="J22" s="122" t="s">
        <v>47</v>
      </c>
      <c r="K22" s="123" t="s">
        <v>48</v>
      </c>
      <c r="L22" s="80" t="s">
        <v>48</v>
      </c>
      <c r="M22" s="76">
        <v>806.37</v>
      </c>
      <c r="N22" s="70" t="s">
        <v>48</v>
      </c>
      <c r="O22" s="124">
        <v>21.4876033057851</v>
      </c>
      <c r="P22" s="123" t="s">
        <v>48</v>
      </c>
      <c r="Q22" s="71"/>
      <c r="R22" s="70"/>
      <c r="S22" s="125" t="s">
        <v>48</v>
      </c>
      <c r="T22" s="103">
        <v>109480</v>
      </c>
      <c r="U22" s="72"/>
      <c r="V22" s="72"/>
      <c r="W22" s="126"/>
      <c r="X22" s="117">
        <f t="shared" si="0"/>
        <v>1</v>
      </c>
      <c r="Y22" s="118">
        <f t="shared" si="1"/>
        <v>1</v>
      </c>
      <c r="Z22" s="118">
        <f t="shared" si="2"/>
        <v>0</v>
      </c>
      <c r="AA22" s="118">
        <f t="shared" si="3"/>
        <v>0</v>
      </c>
      <c r="AB22" s="127" t="str">
        <f t="shared" si="4"/>
        <v>SRSA</v>
      </c>
      <c r="AC22" s="117">
        <f t="shared" si="5"/>
        <v>1</v>
      </c>
      <c r="AD22" s="118">
        <f t="shared" si="6"/>
        <v>1</v>
      </c>
      <c r="AE22" s="118" t="str">
        <f t="shared" si="7"/>
        <v>Initial</v>
      </c>
      <c r="AF22" s="127" t="str">
        <f t="shared" si="8"/>
        <v>-</v>
      </c>
      <c r="AG22" s="117" t="str">
        <f t="shared" si="9"/>
        <v>SRSA</v>
      </c>
      <c r="AH22" s="128" t="s">
        <v>49</v>
      </c>
      <c r="AI22" s="3" t="s">
        <v>135</v>
      </c>
    </row>
    <row r="23" spans="1:35" s="3" customFormat="1" ht="12.75" customHeight="1">
      <c r="A23" s="115" t="s">
        <v>143</v>
      </c>
      <c r="B23" s="116" t="s">
        <v>144</v>
      </c>
      <c r="C23" s="117" t="s">
        <v>145</v>
      </c>
      <c r="D23" s="118" t="s">
        <v>146</v>
      </c>
      <c r="E23" s="118" t="s">
        <v>147</v>
      </c>
      <c r="F23" s="116" t="s">
        <v>43</v>
      </c>
      <c r="G23" s="119" t="s">
        <v>148</v>
      </c>
      <c r="H23" s="120" t="s">
        <v>149</v>
      </c>
      <c r="I23" s="121" t="s">
        <v>150</v>
      </c>
      <c r="J23" s="122" t="s">
        <v>47</v>
      </c>
      <c r="K23" s="123" t="s">
        <v>48</v>
      </c>
      <c r="L23" s="80" t="s">
        <v>48</v>
      </c>
      <c r="M23" s="76">
        <v>208.27</v>
      </c>
      <c r="N23" s="70" t="s">
        <v>48</v>
      </c>
      <c r="O23" s="124">
        <v>3.46020761245675</v>
      </c>
      <c r="P23" s="123" t="s">
        <v>57</v>
      </c>
      <c r="Q23" s="71"/>
      <c r="R23" s="70"/>
      <c r="S23" s="125" t="s">
        <v>48</v>
      </c>
      <c r="T23" s="103">
        <v>21700</v>
      </c>
      <c r="U23" s="72"/>
      <c r="V23" s="72"/>
      <c r="W23" s="126"/>
      <c r="X23" s="117">
        <f t="shared" si="0"/>
        <v>1</v>
      </c>
      <c r="Y23" s="118">
        <f t="shared" si="1"/>
        <v>1</v>
      </c>
      <c r="Z23" s="118">
        <f t="shared" si="2"/>
        <v>0</v>
      </c>
      <c r="AA23" s="118">
        <f t="shared" si="3"/>
        <v>0</v>
      </c>
      <c r="AB23" s="127" t="str">
        <f t="shared" si="4"/>
        <v>SRSA</v>
      </c>
      <c r="AC23" s="117">
        <f t="shared" si="5"/>
        <v>1</v>
      </c>
      <c r="AD23" s="118">
        <f t="shared" si="6"/>
        <v>0</v>
      </c>
      <c r="AE23" s="118">
        <f t="shared" si="7"/>
        <v>0</v>
      </c>
      <c r="AF23" s="127" t="str">
        <f t="shared" si="8"/>
        <v>-</v>
      </c>
      <c r="AG23" s="117">
        <f t="shared" si="9"/>
        <v>0</v>
      </c>
      <c r="AH23" s="128" t="s">
        <v>49</v>
      </c>
      <c r="AI23" s="3" t="s">
        <v>143</v>
      </c>
    </row>
    <row r="24" spans="1:35" s="3" customFormat="1" ht="12.75" customHeight="1">
      <c r="A24" s="115" t="s">
        <v>151</v>
      </c>
      <c r="B24" s="116" t="s">
        <v>152</v>
      </c>
      <c r="C24" s="117" t="s">
        <v>153</v>
      </c>
      <c r="D24" s="118" t="s">
        <v>154</v>
      </c>
      <c r="E24" s="118" t="s">
        <v>155</v>
      </c>
      <c r="F24" s="116" t="s">
        <v>43</v>
      </c>
      <c r="G24" s="119" t="s">
        <v>156</v>
      </c>
      <c r="H24" s="120" t="s">
        <v>45</v>
      </c>
      <c r="I24" s="121" t="s">
        <v>157</v>
      </c>
      <c r="J24" s="122" t="s">
        <v>47</v>
      </c>
      <c r="K24" s="123" t="s">
        <v>48</v>
      </c>
      <c r="L24" s="80" t="s">
        <v>48</v>
      </c>
      <c r="M24" s="76">
        <v>468.1</v>
      </c>
      <c r="N24" s="70" t="s">
        <v>48</v>
      </c>
      <c r="O24" s="124">
        <v>17.5824175824176</v>
      </c>
      <c r="P24" s="123" t="s">
        <v>57</v>
      </c>
      <c r="Q24" s="71"/>
      <c r="R24" s="70"/>
      <c r="S24" s="125" t="s">
        <v>48</v>
      </c>
      <c r="T24" s="103">
        <v>43467</v>
      </c>
      <c r="U24" s="72"/>
      <c r="V24" s="72"/>
      <c r="W24" s="126"/>
      <c r="X24" s="117">
        <f t="shared" si="0"/>
        <v>1</v>
      </c>
      <c r="Y24" s="118">
        <f t="shared" si="1"/>
        <v>1</v>
      </c>
      <c r="Z24" s="118">
        <f t="shared" si="2"/>
        <v>0</v>
      </c>
      <c r="AA24" s="118">
        <f t="shared" si="3"/>
        <v>0</v>
      </c>
      <c r="AB24" s="127" t="str">
        <f t="shared" si="4"/>
        <v>SRSA</v>
      </c>
      <c r="AC24" s="117">
        <f t="shared" si="5"/>
        <v>1</v>
      </c>
      <c r="AD24" s="118">
        <f t="shared" si="6"/>
        <v>0</v>
      </c>
      <c r="AE24" s="118">
        <f t="shared" si="7"/>
        <v>0</v>
      </c>
      <c r="AF24" s="127" t="str">
        <f t="shared" si="8"/>
        <v>-</v>
      </c>
      <c r="AG24" s="117">
        <f t="shared" si="9"/>
        <v>0</v>
      </c>
      <c r="AH24" s="128" t="s">
        <v>49</v>
      </c>
      <c r="AI24" s="3" t="s">
        <v>151</v>
      </c>
    </row>
    <row r="25" spans="1:35" s="3" customFormat="1" ht="12.75" customHeight="1">
      <c r="A25" s="115" t="s">
        <v>167</v>
      </c>
      <c r="B25" s="116" t="s">
        <v>168</v>
      </c>
      <c r="C25" s="117" t="s">
        <v>169</v>
      </c>
      <c r="D25" s="118" t="s">
        <v>170</v>
      </c>
      <c r="E25" s="118" t="s">
        <v>171</v>
      </c>
      <c r="F25" s="116" t="s">
        <v>43</v>
      </c>
      <c r="G25" s="119" t="s">
        <v>172</v>
      </c>
      <c r="H25" s="120" t="s">
        <v>173</v>
      </c>
      <c r="I25" s="121" t="s">
        <v>174</v>
      </c>
      <c r="J25" s="122" t="s">
        <v>175</v>
      </c>
      <c r="K25" s="123" t="s">
        <v>57</v>
      </c>
      <c r="L25" s="80" t="s">
        <v>48</v>
      </c>
      <c r="M25" s="76">
        <v>300.7</v>
      </c>
      <c r="N25" s="70" t="s">
        <v>48</v>
      </c>
      <c r="O25" s="124">
        <v>17.4757281553398</v>
      </c>
      <c r="P25" s="123" t="s">
        <v>57</v>
      </c>
      <c r="Q25" s="71"/>
      <c r="R25" s="70"/>
      <c r="S25" s="125" t="s">
        <v>57</v>
      </c>
      <c r="T25" s="103">
        <v>65801</v>
      </c>
      <c r="U25" s="72"/>
      <c r="V25" s="72"/>
      <c r="W25" s="126"/>
      <c r="X25" s="117">
        <f t="shared" si="0"/>
        <v>1</v>
      </c>
      <c r="Y25" s="118">
        <f t="shared" si="1"/>
        <v>1</v>
      </c>
      <c r="Z25" s="118">
        <f t="shared" si="2"/>
        <v>0</v>
      </c>
      <c r="AA25" s="118">
        <f t="shared" si="3"/>
        <v>0</v>
      </c>
      <c r="AB25" s="127" t="str">
        <f t="shared" si="4"/>
        <v>SRSA</v>
      </c>
      <c r="AC25" s="117">
        <f t="shared" si="5"/>
        <v>0</v>
      </c>
      <c r="AD25" s="118">
        <f t="shared" si="6"/>
        <v>0</v>
      </c>
      <c r="AE25" s="118">
        <f t="shared" si="7"/>
        <v>0</v>
      </c>
      <c r="AF25" s="127" t="str">
        <f t="shared" si="8"/>
        <v>-</v>
      </c>
      <c r="AG25" s="117">
        <f t="shared" si="9"/>
        <v>0</v>
      </c>
      <c r="AH25" s="128" t="s">
        <v>49</v>
      </c>
      <c r="AI25" s="3" t="s">
        <v>167</v>
      </c>
    </row>
    <row r="26" spans="1:35" s="3" customFormat="1" ht="12.75" customHeight="1">
      <c r="A26" s="115" t="s">
        <v>176</v>
      </c>
      <c r="B26" s="116" t="s">
        <v>177</v>
      </c>
      <c r="C26" s="117" t="s">
        <v>178</v>
      </c>
      <c r="D26" s="118" t="s">
        <v>179</v>
      </c>
      <c r="E26" s="118" t="s">
        <v>180</v>
      </c>
      <c r="F26" s="116" t="s">
        <v>43</v>
      </c>
      <c r="G26" s="119" t="s">
        <v>181</v>
      </c>
      <c r="H26" s="120" t="s">
        <v>182</v>
      </c>
      <c r="I26" s="121" t="s">
        <v>183</v>
      </c>
      <c r="J26" s="122" t="s">
        <v>47</v>
      </c>
      <c r="K26" s="123" t="s">
        <v>48</v>
      </c>
      <c r="L26" s="80" t="s">
        <v>57</v>
      </c>
      <c r="M26" s="76">
        <v>268.14</v>
      </c>
      <c r="N26" s="70" t="s">
        <v>48</v>
      </c>
      <c r="O26" s="124">
        <v>16.0949868073879</v>
      </c>
      <c r="P26" s="123" t="s">
        <v>57</v>
      </c>
      <c r="Q26" s="71"/>
      <c r="R26" s="70"/>
      <c r="S26" s="125" t="s">
        <v>48</v>
      </c>
      <c r="T26" s="103">
        <v>39634</v>
      </c>
      <c r="U26" s="72"/>
      <c r="V26" s="72"/>
      <c r="W26" s="126"/>
      <c r="X26" s="117">
        <f t="shared" si="0"/>
        <v>1</v>
      </c>
      <c r="Y26" s="118">
        <f t="shared" si="1"/>
        <v>1</v>
      </c>
      <c r="Z26" s="118">
        <f t="shared" si="2"/>
        <v>0</v>
      </c>
      <c r="AA26" s="118">
        <f t="shared" si="3"/>
        <v>0</v>
      </c>
      <c r="AB26" s="127" t="str">
        <f t="shared" si="4"/>
        <v>SRSA</v>
      </c>
      <c r="AC26" s="117">
        <f t="shared" si="5"/>
        <v>1</v>
      </c>
      <c r="AD26" s="118">
        <f t="shared" si="6"/>
        <v>0</v>
      </c>
      <c r="AE26" s="118">
        <f t="shared" si="7"/>
        <v>0</v>
      </c>
      <c r="AF26" s="127" t="str">
        <f t="shared" si="8"/>
        <v>-</v>
      </c>
      <c r="AG26" s="117">
        <f t="shared" si="9"/>
        <v>0</v>
      </c>
      <c r="AH26" s="128" t="s">
        <v>49</v>
      </c>
      <c r="AI26" s="3" t="s">
        <v>176</v>
      </c>
    </row>
    <row r="27" spans="1:35" s="3" customFormat="1" ht="12.75" customHeight="1">
      <c r="A27" s="115" t="s">
        <v>184</v>
      </c>
      <c r="B27" s="116" t="s">
        <v>185</v>
      </c>
      <c r="C27" s="117" t="s">
        <v>186</v>
      </c>
      <c r="D27" s="118" t="s">
        <v>187</v>
      </c>
      <c r="E27" s="118" t="s">
        <v>188</v>
      </c>
      <c r="F27" s="116" t="s">
        <v>43</v>
      </c>
      <c r="G27" s="119" t="s">
        <v>189</v>
      </c>
      <c r="H27" s="120" t="s">
        <v>190</v>
      </c>
      <c r="I27" s="121" t="s">
        <v>191</v>
      </c>
      <c r="J27" s="122" t="s">
        <v>47</v>
      </c>
      <c r="K27" s="123" t="s">
        <v>48</v>
      </c>
      <c r="L27" s="80" t="s">
        <v>48</v>
      </c>
      <c r="M27" s="76">
        <v>112.2</v>
      </c>
      <c r="N27" s="70" t="s">
        <v>48</v>
      </c>
      <c r="O27" s="124">
        <v>31.4814814814815</v>
      </c>
      <c r="P27" s="123" t="s">
        <v>48</v>
      </c>
      <c r="Q27" s="71"/>
      <c r="R27" s="70"/>
      <c r="S27" s="125" t="s">
        <v>48</v>
      </c>
      <c r="T27" s="103">
        <v>15812</v>
      </c>
      <c r="U27" s="72"/>
      <c r="V27" s="72"/>
      <c r="W27" s="126"/>
      <c r="X27" s="117">
        <f t="shared" si="0"/>
        <v>1</v>
      </c>
      <c r="Y27" s="118">
        <f t="shared" si="1"/>
        <v>1</v>
      </c>
      <c r="Z27" s="118">
        <f t="shared" si="2"/>
        <v>0</v>
      </c>
      <c r="AA27" s="118">
        <f t="shared" si="3"/>
        <v>0</v>
      </c>
      <c r="AB27" s="127" t="str">
        <f t="shared" si="4"/>
        <v>SRSA</v>
      </c>
      <c r="AC27" s="117">
        <f t="shared" si="5"/>
        <v>1</v>
      </c>
      <c r="AD27" s="118">
        <f t="shared" si="6"/>
        <v>1</v>
      </c>
      <c r="AE27" s="118" t="str">
        <f t="shared" si="7"/>
        <v>Initial</v>
      </c>
      <c r="AF27" s="127" t="str">
        <f t="shared" si="8"/>
        <v>-</v>
      </c>
      <c r="AG27" s="117" t="str">
        <f t="shared" si="9"/>
        <v>SRSA</v>
      </c>
      <c r="AH27" s="128" t="s">
        <v>49</v>
      </c>
      <c r="AI27" s="3" t="s">
        <v>184</v>
      </c>
    </row>
    <row r="28" spans="1:35" s="3" customFormat="1" ht="12.75" customHeight="1">
      <c r="A28" s="115" t="s">
        <v>192</v>
      </c>
      <c r="B28" s="116" t="s">
        <v>193</v>
      </c>
      <c r="C28" s="117" t="s">
        <v>194</v>
      </c>
      <c r="D28" s="118" t="s">
        <v>101</v>
      </c>
      <c r="E28" s="118" t="s">
        <v>195</v>
      </c>
      <c r="F28" s="116" t="s">
        <v>43</v>
      </c>
      <c r="G28" s="119" t="s">
        <v>196</v>
      </c>
      <c r="H28" s="120" t="s">
        <v>197</v>
      </c>
      <c r="I28" s="121" t="s">
        <v>198</v>
      </c>
      <c r="J28" s="122" t="s">
        <v>47</v>
      </c>
      <c r="K28" s="123" t="s">
        <v>48</v>
      </c>
      <c r="L28" s="80" t="s">
        <v>48</v>
      </c>
      <c r="M28" s="76">
        <v>70</v>
      </c>
      <c r="N28" s="70" t="s">
        <v>48</v>
      </c>
      <c r="O28" s="124">
        <v>16.9014084507042</v>
      </c>
      <c r="P28" s="123" t="s">
        <v>57</v>
      </c>
      <c r="Q28" s="71"/>
      <c r="R28" s="70"/>
      <c r="S28" s="125" t="s">
        <v>48</v>
      </c>
      <c r="T28" s="103">
        <v>16726</v>
      </c>
      <c r="U28" s="72"/>
      <c r="V28" s="72"/>
      <c r="W28" s="126"/>
      <c r="X28" s="117">
        <f t="shared" si="0"/>
        <v>1</v>
      </c>
      <c r="Y28" s="118">
        <f t="shared" si="1"/>
        <v>1</v>
      </c>
      <c r="Z28" s="118">
        <f t="shared" si="2"/>
        <v>0</v>
      </c>
      <c r="AA28" s="118">
        <f t="shared" si="3"/>
        <v>0</v>
      </c>
      <c r="AB28" s="127" t="str">
        <f t="shared" si="4"/>
        <v>SRSA</v>
      </c>
      <c r="AC28" s="117">
        <f t="shared" si="5"/>
        <v>1</v>
      </c>
      <c r="AD28" s="118">
        <f t="shared" si="6"/>
        <v>0</v>
      </c>
      <c r="AE28" s="118">
        <f t="shared" si="7"/>
        <v>0</v>
      </c>
      <c r="AF28" s="127" t="str">
        <f t="shared" si="8"/>
        <v>-</v>
      </c>
      <c r="AG28" s="117">
        <f t="shared" si="9"/>
        <v>0</v>
      </c>
      <c r="AH28" s="128" t="s">
        <v>49</v>
      </c>
      <c r="AI28" s="3" t="s">
        <v>192</v>
      </c>
    </row>
    <row r="29" spans="1:35" s="3" customFormat="1" ht="12.75" customHeight="1">
      <c r="A29" s="115" t="s">
        <v>199</v>
      </c>
      <c r="B29" s="116" t="s">
        <v>200</v>
      </c>
      <c r="C29" s="117" t="s">
        <v>201</v>
      </c>
      <c r="D29" s="118" t="s">
        <v>202</v>
      </c>
      <c r="E29" s="118" t="s">
        <v>203</v>
      </c>
      <c r="F29" s="116" t="s">
        <v>43</v>
      </c>
      <c r="G29" s="119" t="s">
        <v>204</v>
      </c>
      <c r="H29" s="120" t="s">
        <v>45</v>
      </c>
      <c r="I29" s="121" t="s">
        <v>445</v>
      </c>
      <c r="J29" s="122" t="s">
        <v>47</v>
      </c>
      <c r="K29" s="123" t="s">
        <v>48</v>
      </c>
      <c r="L29" s="80" t="s">
        <v>48</v>
      </c>
      <c r="M29" s="76">
        <v>314.05</v>
      </c>
      <c r="N29" s="70" t="s">
        <v>48</v>
      </c>
      <c r="O29" s="124">
        <v>21.3333333333333</v>
      </c>
      <c r="P29" s="123" t="s">
        <v>48</v>
      </c>
      <c r="Q29" s="71"/>
      <c r="R29" s="70"/>
      <c r="S29" s="125" t="s">
        <v>48</v>
      </c>
      <c r="T29" s="103">
        <v>53489</v>
      </c>
      <c r="U29" s="72"/>
      <c r="V29" s="72"/>
      <c r="W29" s="126"/>
      <c r="X29" s="117">
        <f t="shared" si="0"/>
        <v>1</v>
      </c>
      <c r="Y29" s="118">
        <f t="shared" si="1"/>
        <v>1</v>
      </c>
      <c r="Z29" s="118">
        <f t="shared" si="2"/>
        <v>0</v>
      </c>
      <c r="AA29" s="118">
        <f t="shared" si="3"/>
        <v>0</v>
      </c>
      <c r="AB29" s="127" t="str">
        <f t="shared" si="4"/>
        <v>SRSA</v>
      </c>
      <c r="AC29" s="117">
        <f t="shared" si="5"/>
        <v>1</v>
      </c>
      <c r="AD29" s="118">
        <f t="shared" si="6"/>
        <v>1</v>
      </c>
      <c r="AE29" s="118" t="str">
        <f t="shared" si="7"/>
        <v>Initial</v>
      </c>
      <c r="AF29" s="127" t="str">
        <f t="shared" si="8"/>
        <v>-</v>
      </c>
      <c r="AG29" s="117" t="str">
        <f t="shared" si="9"/>
        <v>SRSA</v>
      </c>
      <c r="AH29" s="128" t="s">
        <v>49</v>
      </c>
      <c r="AI29" s="3" t="s">
        <v>199</v>
      </c>
    </row>
    <row r="30" spans="1:35" s="3" customFormat="1" ht="12.75" customHeight="1">
      <c r="A30" s="115" t="s">
        <v>213</v>
      </c>
      <c r="B30" s="116" t="s">
        <v>214</v>
      </c>
      <c r="C30" s="117" t="s">
        <v>215</v>
      </c>
      <c r="D30" s="118" t="s">
        <v>216</v>
      </c>
      <c r="E30" s="118" t="s">
        <v>217</v>
      </c>
      <c r="F30" s="116" t="s">
        <v>43</v>
      </c>
      <c r="G30" s="119" t="s">
        <v>218</v>
      </c>
      <c r="H30" s="120" t="s">
        <v>45</v>
      </c>
      <c r="I30" s="121" t="s">
        <v>219</v>
      </c>
      <c r="J30" s="122" t="s">
        <v>47</v>
      </c>
      <c r="K30" s="123" t="s">
        <v>48</v>
      </c>
      <c r="L30" s="80" t="s">
        <v>48</v>
      </c>
      <c r="M30" s="76">
        <v>109.7</v>
      </c>
      <c r="N30" s="70" t="s">
        <v>48</v>
      </c>
      <c r="O30" s="124">
        <v>20</v>
      </c>
      <c r="P30" s="123" t="s">
        <v>48</v>
      </c>
      <c r="Q30" s="71"/>
      <c r="R30" s="70"/>
      <c r="S30" s="125" t="s">
        <v>48</v>
      </c>
      <c r="T30" s="103">
        <v>16778</v>
      </c>
      <c r="U30" s="72"/>
      <c r="V30" s="72"/>
      <c r="W30" s="126"/>
      <c r="X30" s="117">
        <f t="shared" si="0"/>
        <v>1</v>
      </c>
      <c r="Y30" s="118">
        <f t="shared" si="1"/>
        <v>1</v>
      </c>
      <c r="Z30" s="118">
        <f t="shared" si="2"/>
        <v>0</v>
      </c>
      <c r="AA30" s="118">
        <f t="shared" si="3"/>
        <v>0</v>
      </c>
      <c r="AB30" s="127" t="str">
        <f t="shared" si="4"/>
        <v>SRSA</v>
      </c>
      <c r="AC30" s="117">
        <f t="shared" si="5"/>
        <v>1</v>
      </c>
      <c r="AD30" s="118">
        <f t="shared" si="6"/>
        <v>1</v>
      </c>
      <c r="AE30" s="118" t="str">
        <f t="shared" si="7"/>
        <v>Initial</v>
      </c>
      <c r="AF30" s="127" t="str">
        <f t="shared" si="8"/>
        <v>-</v>
      </c>
      <c r="AG30" s="117" t="str">
        <f t="shared" si="9"/>
        <v>SRSA</v>
      </c>
      <c r="AH30" s="128" t="s">
        <v>49</v>
      </c>
      <c r="AI30" s="3" t="s">
        <v>213</v>
      </c>
    </row>
    <row r="31" spans="1:35" s="3" customFormat="1" ht="12.75" customHeight="1">
      <c r="A31" s="115" t="s">
        <v>220</v>
      </c>
      <c r="B31" s="116" t="s">
        <v>221</v>
      </c>
      <c r="C31" s="117" t="s">
        <v>222</v>
      </c>
      <c r="D31" s="118" t="s">
        <v>223</v>
      </c>
      <c r="E31" s="118" t="s">
        <v>224</v>
      </c>
      <c r="F31" s="116" t="s">
        <v>43</v>
      </c>
      <c r="G31" s="119" t="s">
        <v>225</v>
      </c>
      <c r="H31" s="120" t="s">
        <v>45</v>
      </c>
      <c r="I31" s="121" t="s">
        <v>226</v>
      </c>
      <c r="J31" s="122" t="s">
        <v>47</v>
      </c>
      <c r="K31" s="123" t="s">
        <v>48</v>
      </c>
      <c r="L31" s="80" t="s">
        <v>48</v>
      </c>
      <c r="M31" s="76">
        <v>317.15</v>
      </c>
      <c r="N31" s="70" t="s">
        <v>48</v>
      </c>
      <c r="O31" s="124">
        <v>41.0344827586207</v>
      </c>
      <c r="P31" s="123" t="s">
        <v>48</v>
      </c>
      <c r="Q31" s="71"/>
      <c r="R31" s="70"/>
      <c r="S31" s="125" t="s">
        <v>48</v>
      </c>
      <c r="T31" s="103">
        <v>53399</v>
      </c>
      <c r="U31" s="72"/>
      <c r="V31" s="72"/>
      <c r="W31" s="126"/>
      <c r="X31" s="117">
        <f t="shared" si="0"/>
        <v>1</v>
      </c>
      <c r="Y31" s="118">
        <f t="shared" si="1"/>
        <v>1</v>
      </c>
      <c r="Z31" s="118">
        <f t="shared" si="2"/>
        <v>0</v>
      </c>
      <c r="AA31" s="118">
        <f t="shared" si="3"/>
        <v>0</v>
      </c>
      <c r="AB31" s="127" t="str">
        <f t="shared" si="4"/>
        <v>SRSA</v>
      </c>
      <c r="AC31" s="117">
        <f t="shared" si="5"/>
        <v>1</v>
      </c>
      <c r="AD31" s="118">
        <f t="shared" si="6"/>
        <v>1</v>
      </c>
      <c r="AE31" s="118" t="str">
        <f t="shared" si="7"/>
        <v>Initial</v>
      </c>
      <c r="AF31" s="127" t="str">
        <f t="shared" si="8"/>
        <v>-</v>
      </c>
      <c r="AG31" s="117" t="str">
        <f t="shared" si="9"/>
        <v>SRSA</v>
      </c>
      <c r="AH31" s="128" t="s">
        <v>49</v>
      </c>
      <c r="AI31" s="3" t="s">
        <v>220</v>
      </c>
    </row>
    <row r="32" spans="1:35" s="3" customFormat="1" ht="12.75" customHeight="1">
      <c r="A32" s="115" t="s">
        <v>243</v>
      </c>
      <c r="B32" s="116" t="s">
        <v>244</v>
      </c>
      <c r="C32" s="117" t="s">
        <v>245</v>
      </c>
      <c r="D32" s="118" t="s">
        <v>246</v>
      </c>
      <c r="E32" s="118" t="s">
        <v>247</v>
      </c>
      <c r="F32" s="116" t="s">
        <v>43</v>
      </c>
      <c r="G32" s="119" t="s">
        <v>248</v>
      </c>
      <c r="H32" s="120" t="s">
        <v>249</v>
      </c>
      <c r="I32" s="121" t="s">
        <v>250</v>
      </c>
      <c r="J32" s="122" t="s">
        <v>47</v>
      </c>
      <c r="K32" s="123" t="s">
        <v>48</v>
      </c>
      <c r="L32" s="80" t="s">
        <v>48</v>
      </c>
      <c r="M32" s="76">
        <v>122.95</v>
      </c>
      <c r="N32" s="70" t="s">
        <v>48</v>
      </c>
      <c r="O32" s="124">
        <v>20.5128205128205</v>
      </c>
      <c r="P32" s="123" t="s">
        <v>48</v>
      </c>
      <c r="Q32" s="71"/>
      <c r="R32" s="70"/>
      <c r="S32" s="125" t="s">
        <v>48</v>
      </c>
      <c r="T32" s="103">
        <v>16649</v>
      </c>
      <c r="U32" s="72"/>
      <c r="V32" s="72"/>
      <c r="W32" s="126"/>
      <c r="X32" s="117">
        <f t="shared" si="0"/>
        <v>1</v>
      </c>
      <c r="Y32" s="118">
        <f t="shared" si="1"/>
        <v>1</v>
      </c>
      <c r="Z32" s="118">
        <f t="shared" si="2"/>
        <v>0</v>
      </c>
      <c r="AA32" s="118">
        <f t="shared" si="3"/>
        <v>0</v>
      </c>
      <c r="AB32" s="127" t="str">
        <f t="shared" si="4"/>
        <v>SRSA</v>
      </c>
      <c r="AC32" s="117">
        <f t="shared" si="5"/>
        <v>1</v>
      </c>
      <c r="AD32" s="118">
        <f t="shared" si="6"/>
        <v>1</v>
      </c>
      <c r="AE32" s="118" t="str">
        <f t="shared" si="7"/>
        <v>Initial</v>
      </c>
      <c r="AF32" s="127" t="str">
        <f t="shared" si="8"/>
        <v>-</v>
      </c>
      <c r="AG32" s="117" t="str">
        <f t="shared" si="9"/>
        <v>SRSA</v>
      </c>
      <c r="AH32" s="128" t="s">
        <v>49</v>
      </c>
      <c r="AI32" s="3" t="s">
        <v>243</v>
      </c>
    </row>
    <row r="33" spans="1:35" s="3" customFormat="1" ht="12.75" customHeight="1">
      <c r="A33" s="115" t="s">
        <v>258</v>
      </c>
      <c r="B33" s="116" t="s">
        <v>259</v>
      </c>
      <c r="C33" s="117" t="s">
        <v>260</v>
      </c>
      <c r="D33" s="118" t="s">
        <v>261</v>
      </c>
      <c r="E33" s="118" t="s">
        <v>262</v>
      </c>
      <c r="F33" s="116" t="s">
        <v>43</v>
      </c>
      <c r="G33" s="119" t="s">
        <v>263</v>
      </c>
      <c r="H33" s="120" t="s">
        <v>264</v>
      </c>
      <c r="I33" s="121" t="s">
        <v>265</v>
      </c>
      <c r="J33" s="122" t="s">
        <v>47</v>
      </c>
      <c r="K33" s="123" t="s">
        <v>48</v>
      </c>
      <c r="L33" s="80" t="s">
        <v>48</v>
      </c>
      <c r="M33" s="76">
        <v>345.9</v>
      </c>
      <c r="N33" s="70" t="s">
        <v>48</v>
      </c>
      <c r="O33" s="124">
        <v>28.3185840707965</v>
      </c>
      <c r="P33" s="123" t="s">
        <v>48</v>
      </c>
      <c r="Q33" s="71"/>
      <c r="R33" s="70"/>
      <c r="S33" s="125" t="s">
        <v>48</v>
      </c>
      <c r="T33" s="103">
        <v>76101</v>
      </c>
      <c r="U33" s="72"/>
      <c r="V33" s="72"/>
      <c r="W33" s="126"/>
      <c r="X33" s="117">
        <f t="shared" si="0"/>
        <v>1</v>
      </c>
      <c r="Y33" s="118">
        <f t="shared" si="1"/>
        <v>1</v>
      </c>
      <c r="Z33" s="118">
        <f t="shared" si="2"/>
        <v>0</v>
      </c>
      <c r="AA33" s="118">
        <f t="shared" si="3"/>
        <v>0</v>
      </c>
      <c r="AB33" s="127" t="str">
        <f t="shared" si="4"/>
        <v>SRSA</v>
      </c>
      <c r="AC33" s="117">
        <f t="shared" si="5"/>
        <v>1</v>
      </c>
      <c r="AD33" s="118">
        <f t="shared" si="6"/>
        <v>1</v>
      </c>
      <c r="AE33" s="118" t="str">
        <f t="shared" si="7"/>
        <v>Initial</v>
      </c>
      <c r="AF33" s="127" t="str">
        <f t="shared" si="8"/>
        <v>-</v>
      </c>
      <c r="AG33" s="117" t="str">
        <f t="shared" si="9"/>
        <v>SRSA</v>
      </c>
      <c r="AH33" s="128" t="s">
        <v>49</v>
      </c>
      <c r="AI33" s="3" t="s">
        <v>258</v>
      </c>
    </row>
    <row r="34" spans="1:35" s="3" customFormat="1" ht="12.75" customHeight="1">
      <c r="A34" s="115" t="s">
        <v>266</v>
      </c>
      <c r="B34" s="116" t="s">
        <v>267</v>
      </c>
      <c r="C34" s="117" t="s">
        <v>268</v>
      </c>
      <c r="D34" s="118" t="s">
        <v>269</v>
      </c>
      <c r="E34" s="118" t="s">
        <v>270</v>
      </c>
      <c r="F34" s="116" t="s">
        <v>43</v>
      </c>
      <c r="G34" s="119" t="s">
        <v>271</v>
      </c>
      <c r="H34" s="120" t="s">
        <v>45</v>
      </c>
      <c r="I34" s="121" t="s">
        <v>272</v>
      </c>
      <c r="J34" s="122" t="s">
        <v>47</v>
      </c>
      <c r="K34" s="123" t="s">
        <v>48</v>
      </c>
      <c r="L34" s="80" t="s">
        <v>48</v>
      </c>
      <c r="M34" s="76">
        <v>316.05</v>
      </c>
      <c r="N34" s="70" t="s">
        <v>48</v>
      </c>
      <c r="O34" s="124">
        <v>22.3529411764706</v>
      </c>
      <c r="P34" s="123" t="s">
        <v>48</v>
      </c>
      <c r="Q34" s="71"/>
      <c r="R34" s="70"/>
      <c r="S34" s="125" t="s">
        <v>48</v>
      </c>
      <c r="T34" s="103">
        <v>60995</v>
      </c>
      <c r="U34" s="72"/>
      <c r="V34" s="72"/>
      <c r="W34" s="126"/>
      <c r="X34" s="117">
        <f t="shared" si="0"/>
        <v>1</v>
      </c>
      <c r="Y34" s="118">
        <f t="shared" si="1"/>
        <v>1</v>
      </c>
      <c r="Z34" s="118">
        <f t="shared" si="2"/>
        <v>0</v>
      </c>
      <c r="AA34" s="118">
        <f t="shared" si="3"/>
        <v>0</v>
      </c>
      <c r="AB34" s="127" t="str">
        <f t="shared" si="4"/>
        <v>SRSA</v>
      </c>
      <c r="AC34" s="117">
        <f t="shared" si="5"/>
        <v>1</v>
      </c>
      <c r="AD34" s="118">
        <f t="shared" si="6"/>
        <v>1</v>
      </c>
      <c r="AE34" s="118" t="str">
        <f t="shared" si="7"/>
        <v>Initial</v>
      </c>
      <c r="AF34" s="127" t="str">
        <f t="shared" si="8"/>
        <v>-</v>
      </c>
      <c r="AG34" s="117" t="str">
        <f t="shared" si="9"/>
        <v>SRSA</v>
      </c>
      <c r="AH34" s="128" t="s">
        <v>49</v>
      </c>
      <c r="AI34" s="3" t="s">
        <v>266</v>
      </c>
    </row>
    <row r="35" spans="1:35" s="3" customFormat="1" ht="12.75" customHeight="1">
      <c r="A35" s="115" t="s">
        <v>281</v>
      </c>
      <c r="B35" s="116" t="s">
        <v>282</v>
      </c>
      <c r="C35" s="117" t="s">
        <v>283</v>
      </c>
      <c r="D35" s="118" t="s">
        <v>284</v>
      </c>
      <c r="E35" s="118" t="s">
        <v>285</v>
      </c>
      <c r="F35" s="116" t="s">
        <v>43</v>
      </c>
      <c r="G35" s="119" t="s">
        <v>286</v>
      </c>
      <c r="H35" s="120" t="s">
        <v>287</v>
      </c>
      <c r="I35" s="121" t="s">
        <v>288</v>
      </c>
      <c r="J35" s="122" t="s">
        <v>47</v>
      </c>
      <c r="K35" s="123" t="s">
        <v>48</v>
      </c>
      <c r="L35" s="80" t="s">
        <v>48</v>
      </c>
      <c r="M35" s="76">
        <v>2019.15</v>
      </c>
      <c r="N35" s="70" t="s">
        <v>48</v>
      </c>
      <c r="O35" s="124">
        <v>39.4809497515185</v>
      </c>
      <c r="P35" s="123" t="s">
        <v>48</v>
      </c>
      <c r="Q35" s="71"/>
      <c r="R35" s="70"/>
      <c r="S35" s="125" t="s">
        <v>48</v>
      </c>
      <c r="T35" s="103">
        <v>375386</v>
      </c>
      <c r="U35" s="72"/>
      <c r="V35" s="72"/>
      <c r="W35" s="126"/>
      <c r="X35" s="117">
        <f t="shared" si="0"/>
        <v>1</v>
      </c>
      <c r="Y35" s="118">
        <f t="shared" si="1"/>
        <v>1</v>
      </c>
      <c r="Z35" s="118">
        <f t="shared" si="2"/>
        <v>0</v>
      </c>
      <c r="AA35" s="118">
        <f t="shared" si="3"/>
        <v>0</v>
      </c>
      <c r="AB35" s="127" t="str">
        <f t="shared" si="4"/>
        <v>SRSA</v>
      </c>
      <c r="AC35" s="117">
        <f t="shared" si="5"/>
        <v>1</v>
      </c>
      <c r="AD35" s="118">
        <f t="shared" si="6"/>
        <v>1</v>
      </c>
      <c r="AE35" s="118" t="str">
        <f t="shared" si="7"/>
        <v>Initial</v>
      </c>
      <c r="AF35" s="127" t="str">
        <f t="shared" si="8"/>
        <v>-</v>
      </c>
      <c r="AG35" s="117" t="str">
        <f t="shared" si="9"/>
        <v>SRSA</v>
      </c>
      <c r="AH35" s="128" t="s">
        <v>49</v>
      </c>
      <c r="AI35" s="3" t="s">
        <v>281</v>
      </c>
    </row>
    <row r="36" spans="1:35" s="3" customFormat="1" ht="12.75" customHeight="1">
      <c r="A36" s="115" t="s">
        <v>297</v>
      </c>
      <c r="B36" s="116" t="s">
        <v>298</v>
      </c>
      <c r="C36" s="117" t="s">
        <v>299</v>
      </c>
      <c r="D36" s="118" t="s">
        <v>300</v>
      </c>
      <c r="E36" s="118" t="s">
        <v>301</v>
      </c>
      <c r="F36" s="116" t="s">
        <v>43</v>
      </c>
      <c r="G36" s="119" t="s">
        <v>302</v>
      </c>
      <c r="H36" s="120" t="s">
        <v>303</v>
      </c>
      <c r="I36" s="121" t="s">
        <v>304</v>
      </c>
      <c r="J36" s="122" t="s">
        <v>305</v>
      </c>
      <c r="K36" s="123" t="s">
        <v>57</v>
      </c>
      <c r="L36" s="80" t="s">
        <v>48</v>
      </c>
      <c r="M36" s="76">
        <v>416.85</v>
      </c>
      <c r="N36" s="70" t="s">
        <v>48</v>
      </c>
      <c r="O36" s="124" t="s">
        <v>306</v>
      </c>
      <c r="P36" s="123" t="s">
        <v>57</v>
      </c>
      <c r="Q36" s="71"/>
      <c r="R36" s="70"/>
      <c r="S36" s="125" t="s">
        <v>48</v>
      </c>
      <c r="T36" s="103">
        <v>23418</v>
      </c>
      <c r="U36" s="72"/>
      <c r="V36" s="72"/>
      <c r="W36" s="126"/>
      <c r="X36" s="117">
        <f t="shared" si="0"/>
        <v>1</v>
      </c>
      <c r="Y36" s="118">
        <f t="shared" si="1"/>
        <v>1</v>
      </c>
      <c r="Z36" s="118">
        <f t="shared" si="2"/>
        <v>0</v>
      </c>
      <c r="AA36" s="118">
        <f t="shared" si="3"/>
        <v>0</v>
      </c>
      <c r="AB36" s="127" t="str">
        <f t="shared" si="4"/>
        <v>SRSA</v>
      </c>
      <c r="AC36" s="117">
        <f t="shared" si="5"/>
        <v>1</v>
      </c>
      <c r="AD36" s="118">
        <f t="shared" si="6"/>
        <v>0</v>
      </c>
      <c r="AE36" s="118">
        <f t="shared" si="7"/>
        <v>0</v>
      </c>
      <c r="AF36" s="127" t="str">
        <f t="shared" si="8"/>
        <v>-</v>
      </c>
      <c r="AG36" s="117">
        <f t="shared" si="9"/>
        <v>0</v>
      </c>
      <c r="AH36" s="128" t="s">
        <v>49</v>
      </c>
      <c r="AI36" s="3" t="s">
        <v>297</v>
      </c>
    </row>
    <row r="37" spans="1:35" s="3" customFormat="1" ht="12.75" customHeight="1">
      <c r="A37" s="115" t="s">
        <v>307</v>
      </c>
      <c r="B37" s="116" t="s">
        <v>308</v>
      </c>
      <c r="C37" s="117" t="s">
        <v>309</v>
      </c>
      <c r="D37" s="118" t="s">
        <v>310</v>
      </c>
      <c r="E37" s="118" t="s">
        <v>311</v>
      </c>
      <c r="F37" s="116" t="s">
        <v>43</v>
      </c>
      <c r="G37" s="119" t="s">
        <v>312</v>
      </c>
      <c r="H37" s="120" t="s">
        <v>313</v>
      </c>
      <c r="I37" s="121" t="s">
        <v>314</v>
      </c>
      <c r="J37" s="122" t="s">
        <v>47</v>
      </c>
      <c r="K37" s="123" t="s">
        <v>48</v>
      </c>
      <c r="L37" s="80" t="s">
        <v>48</v>
      </c>
      <c r="M37" s="76">
        <v>977.85</v>
      </c>
      <c r="N37" s="70" t="s">
        <v>48</v>
      </c>
      <c r="O37" s="124">
        <v>17.6470588235294</v>
      </c>
      <c r="P37" s="123" t="s">
        <v>57</v>
      </c>
      <c r="Q37" s="71"/>
      <c r="R37" s="70"/>
      <c r="S37" s="125" t="s">
        <v>48</v>
      </c>
      <c r="T37" s="103">
        <v>43878</v>
      </c>
      <c r="U37" s="72"/>
      <c r="V37" s="72"/>
      <c r="W37" s="126"/>
      <c r="X37" s="117">
        <f t="shared" si="0"/>
        <v>1</v>
      </c>
      <c r="Y37" s="118">
        <f t="shared" si="1"/>
        <v>1</v>
      </c>
      <c r="Z37" s="118">
        <f t="shared" si="2"/>
        <v>0</v>
      </c>
      <c r="AA37" s="118">
        <f t="shared" si="3"/>
        <v>0</v>
      </c>
      <c r="AB37" s="127" t="str">
        <f t="shared" si="4"/>
        <v>SRSA</v>
      </c>
      <c r="AC37" s="117">
        <f t="shared" si="5"/>
        <v>1</v>
      </c>
      <c r="AD37" s="118">
        <f t="shared" si="6"/>
        <v>0</v>
      </c>
      <c r="AE37" s="118">
        <f t="shared" si="7"/>
        <v>0</v>
      </c>
      <c r="AF37" s="127" t="str">
        <f t="shared" si="8"/>
        <v>-</v>
      </c>
      <c r="AG37" s="117">
        <f t="shared" si="9"/>
        <v>0</v>
      </c>
      <c r="AH37" s="128" t="s">
        <v>49</v>
      </c>
      <c r="AI37" s="3" t="s">
        <v>307</v>
      </c>
    </row>
    <row r="38" spans="1:35" s="3" customFormat="1" ht="12.75" customHeight="1">
      <c r="A38" s="115" t="s">
        <v>315</v>
      </c>
      <c r="B38" s="116" t="s">
        <v>316</v>
      </c>
      <c r="C38" s="117" t="s">
        <v>317</v>
      </c>
      <c r="D38" s="118" t="s">
        <v>318</v>
      </c>
      <c r="E38" s="118" t="s">
        <v>319</v>
      </c>
      <c r="F38" s="116" t="s">
        <v>43</v>
      </c>
      <c r="G38" s="119" t="s">
        <v>320</v>
      </c>
      <c r="H38" s="120" t="s">
        <v>321</v>
      </c>
      <c r="I38" s="121" t="s">
        <v>322</v>
      </c>
      <c r="J38" s="122" t="s">
        <v>305</v>
      </c>
      <c r="K38" s="123" t="s">
        <v>57</v>
      </c>
      <c r="L38" s="80" t="s">
        <v>48</v>
      </c>
      <c r="M38" s="76">
        <v>699.35</v>
      </c>
      <c r="N38" s="70" t="s">
        <v>48</v>
      </c>
      <c r="O38" s="124">
        <v>17.0360110803324</v>
      </c>
      <c r="P38" s="123" t="s">
        <v>57</v>
      </c>
      <c r="Q38" s="71"/>
      <c r="R38" s="70"/>
      <c r="S38" s="125" t="s">
        <v>48</v>
      </c>
      <c r="T38" s="103">
        <v>64874</v>
      </c>
      <c r="U38" s="72"/>
      <c r="V38" s="72"/>
      <c r="W38" s="126"/>
      <c r="X38" s="117">
        <f t="shared" si="0"/>
        <v>1</v>
      </c>
      <c r="Y38" s="118">
        <f t="shared" si="1"/>
        <v>1</v>
      </c>
      <c r="Z38" s="118">
        <f t="shared" si="2"/>
        <v>0</v>
      </c>
      <c r="AA38" s="118">
        <f t="shared" si="3"/>
        <v>0</v>
      </c>
      <c r="AB38" s="127" t="str">
        <f t="shared" si="4"/>
        <v>SRSA</v>
      </c>
      <c r="AC38" s="117">
        <f t="shared" si="5"/>
        <v>1</v>
      </c>
      <c r="AD38" s="118">
        <f t="shared" si="6"/>
        <v>0</v>
      </c>
      <c r="AE38" s="118">
        <f t="shared" si="7"/>
        <v>0</v>
      </c>
      <c r="AF38" s="127" t="str">
        <f t="shared" si="8"/>
        <v>-</v>
      </c>
      <c r="AG38" s="117">
        <f t="shared" si="9"/>
        <v>0</v>
      </c>
      <c r="AH38" s="128" t="s">
        <v>49</v>
      </c>
      <c r="AI38" s="3" t="s">
        <v>315</v>
      </c>
    </row>
    <row r="39" spans="1:35" s="3" customFormat="1" ht="12.75" customHeight="1">
      <c r="A39" s="115" t="s">
        <v>323</v>
      </c>
      <c r="B39" s="116" t="s">
        <v>324</v>
      </c>
      <c r="C39" s="117" t="s">
        <v>325</v>
      </c>
      <c r="D39" s="118" t="s">
        <v>93</v>
      </c>
      <c r="E39" s="118" t="s">
        <v>326</v>
      </c>
      <c r="F39" s="116" t="s">
        <v>43</v>
      </c>
      <c r="G39" s="119" t="s">
        <v>327</v>
      </c>
      <c r="H39" s="120" t="s">
        <v>96</v>
      </c>
      <c r="I39" s="121" t="s">
        <v>328</v>
      </c>
      <c r="J39" s="122" t="s">
        <v>234</v>
      </c>
      <c r="K39" s="123" t="s">
        <v>57</v>
      </c>
      <c r="L39" s="80" t="s">
        <v>48</v>
      </c>
      <c r="M39" s="76">
        <v>1738.56</v>
      </c>
      <c r="N39" s="70" t="s">
        <v>48</v>
      </c>
      <c r="O39" s="124">
        <v>15.0817686250757</v>
      </c>
      <c r="P39" s="123" t="s">
        <v>57</v>
      </c>
      <c r="Q39" s="71"/>
      <c r="R39" s="70"/>
      <c r="S39" s="125" t="s">
        <v>48</v>
      </c>
      <c r="T39" s="103">
        <v>111128</v>
      </c>
      <c r="U39" s="72"/>
      <c r="V39" s="72"/>
      <c r="W39" s="126"/>
      <c r="X39" s="117">
        <f t="shared" si="0"/>
        <v>1</v>
      </c>
      <c r="Y39" s="118">
        <f t="shared" si="1"/>
        <v>1</v>
      </c>
      <c r="Z39" s="118">
        <f t="shared" si="2"/>
        <v>0</v>
      </c>
      <c r="AA39" s="118">
        <f t="shared" si="3"/>
        <v>0</v>
      </c>
      <c r="AB39" s="127" t="str">
        <f t="shared" si="4"/>
        <v>SRSA</v>
      </c>
      <c r="AC39" s="117">
        <f t="shared" si="5"/>
        <v>1</v>
      </c>
      <c r="AD39" s="118">
        <f t="shared" si="6"/>
        <v>0</v>
      </c>
      <c r="AE39" s="118">
        <f t="shared" si="7"/>
        <v>0</v>
      </c>
      <c r="AF39" s="127" t="str">
        <f t="shared" si="8"/>
        <v>-</v>
      </c>
      <c r="AG39" s="117">
        <f t="shared" si="9"/>
        <v>0</v>
      </c>
      <c r="AH39" s="128" t="s">
        <v>49</v>
      </c>
      <c r="AI39" s="3" t="s">
        <v>323</v>
      </c>
    </row>
    <row r="40" spans="1:35" s="3" customFormat="1" ht="12.75" customHeight="1">
      <c r="A40" s="115" t="s">
        <v>329</v>
      </c>
      <c r="B40" s="116" t="s">
        <v>330</v>
      </c>
      <c r="C40" s="117" t="s">
        <v>331</v>
      </c>
      <c r="D40" s="118" t="s">
        <v>332</v>
      </c>
      <c r="E40" s="118" t="s">
        <v>333</v>
      </c>
      <c r="F40" s="116" t="s">
        <v>43</v>
      </c>
      <c r="G40" s="119" t="s">
        <v>334</v>
      </c>
      <c r="H40" s="120" t="s">
        <v>45</v>
      </c>
      <c r="I40" s="121" t="s">
        <v>446</v>
      </c>
      <c r="J40" s="122" t="s">
        <v>234</v>
      </c>
      <c r="K40" s="123" t="s">
        <v>57</v>
      </c>
      <c r="L40" s="80" t="s">
        <v>48</v>
      </c>
      <c r="M40" s="76">
        <v>1941.62</v>
      </c>
      <c r="N40" s="70" t="s">
        <v>48</v>
      </c>
      <c r="O40" s="124">
        <v>26.8939393939394</v>
      </c>
      <c r="P40" s="123" t="s">
        <v>48</v>
      </c>
      <c r="Q40" s="71"/>
      <c r="R40" s="70"/>
      <c r="S40" s="125" t="s">
        <v>48</v>
      </c>
      <c r="T40" s="103">
        <v>255471</v>
      </c>
      <c r="U40" s="72"/>
      <c r="V40" s="72"/>
      <c r="W40" s="126"/>
      <c r="X40" s="117">
        <f t="shared" si="0"/>
        <v>1</v>
      </c>
      <c r="Y40" s="118">
        <f t="shared" si="1"/>
        <v>1</v>
      </c>
      <c r="Z40" s="118">
        <f t="shared" si="2"/>
        <v>0</v>
      </c>
      <c r="AA40" s="118">
        <f t="shared" si="3"/>
        <v>0</v>
      </c>
      <c r="AB40" s="127" t="str">
        <f t="shared" si="4"/>
        <v>SRSA</v>
      </c>
      <c r="AC40" s="117">
        <f t="shared" si="5"/>
        <v>1</v>
      </c>
      <c r="AD40" s="118">
        <f t="shared" si="6"/>
        <v>1</v>
      </c>
      <c r="AE40" s="118" t="str">
        <f t="shared" si="7"/>
        <v>Initial</v>
      </c>
      <c r="AF40" s="127" t="str">
        <f t="shared" si="8"/>
        <v>-</v>
      </c>
      <c r="AG40" s="117" t="str">
        <f t="shared" si="9"/>
        <v>SRSA</v>
      </c>
      <c r="AH40" s="128" t="s">
        <v>49</v>
      </c>
      <c r="AI40" s="3" t="s">
        <v>329</v>
      </c>
    </row>
    <row r="41" spans="1:35" s="3" customFormat="1" ht="12.75" customHeight="1">
      <c r="A41" s="115" t="s">
        <v>335</v>
      </c>
      <c r="B41" s="116" t="s">
        <v>336</v>
      </c>
      <c r="C41" s="117" t="s">
        <v>337</v>
      </c>
      <c r="D41" s="118" t="s">
        <v>202</v>
      </c>
      <c r="E41" s="118" t="s">
        <v>338</v>
      </c>
      <c r="F41" s="116" t="s">
        <v>43</v>
      </c>
      <c r="G41" s="119" t="s">
        <v>339</v>
      </c>
      <c r="H41" s="120" t="s">
        <v>340</v>
      </c>
      <c r="I41" s="121" t="s">
        <v>447</v>
      </c>
      <c r="J41" s="122" t="s">
        <v>47</v>
      </c>
      <c r="K41" s="123" t="s">
        <v>48</v>
      </c>
      <c r="L41" s="80" t="s">
        <v>48</v>
      </c>
      <c r="M41" s="76">
        <v>11.35</v>
      </c>
      <c r="N41" s="70" t="s">
        <v>48</v>
      </c>
      <c r="O41" s="124">
        <v>27.2727272727273</v>
      </c>
      <c r="P41" s="123" t="s">
        <v>48</v>
      </c>
      <c r="Q41" s="71"/>
      <c r="R41" s="70"/>
      <c r="S41" s="125" t="s">
        <v>48</v>
      </c>
      <c r="T41" s="103">
        <v>2048</v>
      </c>
      <c r="U41" s="72"/>
      <c r="V41" s="72"/>
      <c r="W41" s="126"/>
      <c r="X41" s="117">
        <f t="shared" si="0"/>
        <v>1</v>
      </c>
      <c r="Y41" s="118">
        <f t="shared" si="1"/>
        <v>1</v>
      </c>
      <c r="Z41" s="118">
        <f t="shared" si="2"/>
        <v>0</v>
      </c>
      <c r="AA41" s="118">
        <f t="shared" si="3"/>
        <v>0</v>
      </c>
      <c r="AB41" s="127" t="str">
        <f t="shared" si="4"/>
        <v>SRSA</v>
      </c>
      <c r="AC41" s="117">
        <f t="shared" si="5"/>
        <v>1</v>
      </c>
      <c r="AD41" s="118">
        <f t="shared" si="6"/>
        <v>1</v>
      </c>
      <c r="AE41" s="118" t="str">
        <f t="shared" si="7"/>
        <v>Initial</v>
      </c>
      <c r="AF41" s="127" t="str">
        <f t="shared" si="8"/>
        <v>-</v>
      </c>
      <c r="AG41" s="117" t="str">
        <f t="shared" si="9"/>
        <v>SRSA</v>
      </c>
      <c r="AH41" s="128" t="s">
        <v>49</v>
      </c>
      <c r="AI41" s="3" t="s">
        <v>335</v>
      </c>
    </row>
    <row r="42" spans="1:35" s="3" customFormat="1" ht="12.75" customHeight="1">
      <c r="A42" s="115" t="s">
        <v>341</v>
      </c>
      <c r="B42" s="116" t="s">
        <v>342</v>
      </c>
      <c r="C42" s="117" t="s">
        <v>343</v>
      </c>
      <c r="D42" s="118" t="s">
        <v>344</v>
      </c>
      <c r="E42" s="118" t="s">
        <v>345</v>
      </c>
      <c r="F42" s="116" t="s">
        <v>43</v>
      </c>
      <c r="G42" s="119" t="s">
        <v>346</v>
      </c>
      <c r="H42" s="120" t="s">
        <v>347</v>
      </c>
      <c r="I42" s="121" t="s">
        <v>348</v>
      </c>
      <c r="J42" s="122" t="s">
        <v>305</v>
      </c>
      <c r="K42" s="123" t="s">
        <v>57</v>
      </c>
      <c r="L42" s="80" t="s">
        <v>48</v>
      </c>
      <c r="M42" s="76">
        <v>431.85</v>
      </c>
      <c r="N42" s="70" t="s">
        <v>48</v>
      </c>
      <c r="O42" s="124">
        <v>9.73282442748091</v>
      </c>
      <c r="P42" s="123" t="s">
        <v>57</v>
      </c>
      <c r="Q42" s="71"/>
      <c r="R42" s="70"/>
      <c r="S42" s="125" t="s">
        <v>48</v>
      </c>
      <c r="T42" s="103">
        <v>48852</v>
      </c>
      <c r="U42" s="72"/>
      <c r="V42" s="72"/>
      <c r="W42" s="126"/>
      <c r="X42" s="117">
        <f t="shared" si="0"/>
        <v>1</v>
      </c>
      <c r="Y42" s="118">
        <f t="shared" si="1"/>
        <v>1</v>
      </c>
      <c r="Z42" s="118">
        <f t="shared" si="2"/>
        <v>0</v>
      </c>
      <c r="AA42" s="118">
        <f t="shared" si="3"/>
        <v>0</v>
      </c>
      <c r="AB42" s="127" t="str">
        <f t="shared" si="4"/>
        <v>SRSA</v>
      </c>
      <c r="AC42" s="117">
        <f t="shared" si="5"/>
        <v>1</v>
      </c>
      <c r="AD42" s="118">
        <f t="shared" si="6"/>
        <v>0</v>
      </c>
      <c r="AE42" s="118">
        <f t="shared" si="7"/>
        <v>0</v>
      </c>
      <c r="AF42" s="127" t="str">
        <f t="shared" si="8"/>
        <v>-</v>
      </c>
      <c r="AG42" s="117">
        <f t="shared" si="9"/>
        <v>0</v>
      </c>
      <c r="AH42" s="128" t="s">
        <v>49</v>
      </c>
      <c r="AI42" s="3" t="s">
        <v>341</v>
      </c>
    </row>
    <row r="43" spans="1:35" s="3" customFormat="1" ht="12.75" customHeight="1">
      <c r="A43" s="115" t="s">
        <v>349</v>
      </c>
      <c r="B43" s="116" t="s">
        <v>350</v>
      </c>
      <c r="C43" s="117" t="s">
        <v>351</v>
      </c>
      <c r="D43" s="118" t="s">
        <v>448</v>
      </c>
      <c r="E43" s="118" t="s">
        <v>352</v>
      </c>
      <c r="F43" s="116" t="s">
        <v>43</v>
      </c>
      <c r="G43" s="119" t="s">
        <v>353</v>
      </c>
      <c r="H43" s="120" t="s">
        <v>45</v>
      </c>
      <c r="I43" s="121" t="s">
        <v>449</v>
      </c>
      <c r="J43" s="122" t="s">
        <v>47</v>
      </c>
      <c r="K43" s="123" t="s">
        <v>48</v>
      </c>
      <c r="L43" s="80" t="s">
        <v>48</v>
      </c>
      <c r="M43" s="76">
        <v>82.1</v>
      </c>
      <c r="N43" s="70" t="s">
        <v>48</v>
      </c>
      <c r="O43" s="124">
        <v>5.37634408602151</v>
      </c>
      <c r="P43" s="123" t="s">
        <v>57</v>
      </c>
      <c r="Q43" s="71"/>
      <c r="R43" s="70"/>
      <c r="S43" s="125" t="s">
        <v>48</v>
      </c>
      <c r="T43" s="103">
        <v>12927</v>
      </c>
      <c r="U43" s="72"/>
      <c r="V43" s="72"/>
      <c r="W43" s="126"/>
      <c r="X43" s="117">
        <f t="shared" si="0"/>
        <v>1</v>
      </c>
      <c r="Y43" s="118">
        <f t="shared" si="1"/>
        <v>1</v>
      </c>
      <c r="Z43" s="118">
        <f t="shared" si="2"/>
        <v>0</v>
      </c>
      <c r="AA43" s="118">
        <f t="shared" si="3"/>
        <v>0</v>
      </c>
      <c r="AB43" s="127" t="str">
        <f t="shared" si="4"/>
        <v>SRSA</v>
      </c>
      <c r="AC43" s="117">
        <f t="shared" si="5"/>
        <v>1</v>
      </c>
      <c r="AD43" s="118">
        <f t="shared" si="6"/>
        <v>0</v>
      </c>
      <c r="AE43" s="118">
        <f t="shared" si="7"/>
        <v>0</v>
      </c>
      <c r="AF43" s="127" t="str">
        <f t="shared" si="8"/>
        <v>-</v>
      </c>
      <c r="AG43" s="117">
        <f t="shared" si="9"/>
        <v>0</v>
      </c>
      <c r="AH43" s="128" t="s">
        <v>49</v>
      </c>
      <c r="AI43" s="3" t="s">
        <v>349</v>
      </c>
    </row>
    <row r="44" spans="1:35" s="3" customFormat="1" ht="12.75" customHeight="1">
      <c r="A44" s="115" t="s">
        <v>354</v>
      </c>
      <c r="B44" s="116" t="s">
        <v>355</v>
      </c>
      <c r="C44" s="117" t="s">
        <v>356</v>
      </c>
      <c r="D44" s="118" t="s">
        <v>246</v>
      </c>
      <c r="E44" s="118" t="s">
        <v>357</v>
      </c>
      <c r="F44" s="116" t="s">
        <v>43</v>
      </c>
      <c r="G44" s="119" t="s">
        <v>358</v>
      </c>
      <c r="H44" s="120" t="s">
        <v>249</v>
      </c>
      <c r="I44" s="121" t="s">
        <v>359</v>
      </c>
      <c r="J44" s="122" t="s">
        <v>47</v>
      </c>
      <c r="K44" s="123" t="s">
        <v>48</v>
      </c>
      <c r="L44" s="80" t="s">
        <v>48</v>
      </c>
      <c r="M44" s="76">
        <v>197.6</v>
      </c>
      <c r="N44" s="70" t="s">
        <v>48</v>
      </c>
      <c r="O44" s="124">
        <v>32.6388888888889</v>
      </c>
      <c r="P44" s="123" t="s">
        <v>48</v>
      </c>
      <c r="Q44" s="71"/>
      <c r="R44" s="70"/>
      <c r="S44" s="125" t="s">
        <v>48</v>
      </c>
      <c r="T44" s="103">
        <v>22642</v>
      </c>
      <c r="U44" s="72"/>
      <c r="V44" s="72"/>
      <c r="W44" s="126"/>
      <c r="X44" s="117">
        <f t="shared" si="0"/>
        <v>1</v>
      </c>
      <c r="Y44" s="118">
        <f t="shared" si="1"/>
        <v>1</v>
      </c>
      <c r="Z44" s="118">
        <f t="shared" si="2"/>
        <v>0</v>
      </c>
      <c r="AA44" s="118">
        <f t="shared" si="3"/>
        <v>0</v>
      </c>
      <c r="AB44" s="127" t="str">
        <f t="shared" si="4"/>
        <v>SRSA</v>
      </c>
      <c r="AC44" s="117">
        <f t="shared" si="5"/>
        <v>1</v>
      </c>
      <c r="AD44" s="118">
        <f t="shared" si="6"/>
        <v>1</v>
      </c>
      <c r="AE44" s="118" t="str">
        <f t="shared" si="7"/>
        <v>Initial</v>
      </c>
      <c r="AF44" s="127" t="str">
        <f t="shared" si="8"/>
        <v>-</v>
      </c>
      <c r="AG44" s="117" t="str">
        <f t="shared" si="9"/>
        <v>SRSA</v>
      </c>
      <c r="AH44" s="128" t="s">
        <v>49</v>
      </c>
      <c r="AI44" s="3" t="s">
        <v>354</v>
      </c>
    </row>
    <row r="45" spans="1:35" s="3" customFormat="1" ht="12.75" customHeight="1">
      <c r="A45" s="115" t="s">
        <v>366</v>
      </c>
      <c r="B45" s="116" t="s">
        <v>367</v>
      </c>
      <c r="C45" s="117" t="s">
        <v>368</v>
      </c>
      <c r="D45" s="118" t="s">
        <v>369</v>
      </c>
      <c r="E45" s="118" t="s">
        <v>370</v>
      </c>
      <c r="F45" s="116" t="s">
        <v>43</v>
      </c>
      <c r="G45" s="119" t="s">
        <v>371</v>
      </c>
      <c r="H45" s="120" t="s">
        <v>372</v>
      </c>
      <c r="I45" s="121" t="s">
        <v>373</v>
      </c>
      <c r="J45" s="122" t="s">
        <v>47</v>
      </c>
      <c r="K45" s="123" t="s">
        <v>48</v>
      </c>
      <c r="L45" s="80" t="s">
        <v>48</v>
      </c>
      <c r="M45" s="76">
        <v>84</v>
      </c>
      <c r="N45" s="70" t="s">
        <v>48</v>
      </c>
      <c r="O45" s="124">
        <v>6.66666666666667</v>
      </c>
      <c r="P45" s="123" t="s">
        <v>57</v>
      </c>
      <c r="Q45" s="71"/>
      <c r="R45" s="70"/>
      <c r="S45" s="125" t="s">
        <v>48</v>
      </c>
      <c r="T45" s="103">
        <v>4222</v>
      </c>
      <c r="U45" s="72"/>
      <c r="V45" s="72"/>
      <c r="W45" s="126"/>
      <c r="X45" s="117">
        <f t="shared" si="0"/>
        <v>1</v>
      </c>
      <c r="Y45" s="118">
        <f t="shared" si="1"/>
        <v>1</v>
      </c>
      <c r="Z45" s="118">
        <f t="shared" si="2"/>
        <v>0</v>
      </c>
      <c r="AA45" s="118">
        <f t="shared" si="3"/>
        <v>0</v>
      </c>
      <c r="AB45" s="127" t="str">
        <f t="shared" si="4"/>
        <v>SRSA</v>
      </c>
      <c r="AC45" s="117">
        <f t="shared" si="5"/>
        <v>1</v>
      </c>
      <c r="AD45" s="118">
        <f t="shared" si="6"/>
        <v>0</v>
      </c>
      <c r="AE45" s="118">
        <f t="shared" si="7"/>
        <v>0</v>
      </c>
      <c r="AF45" s="127" t="str">
        <f t="shared" si="8"/>
        <v>-</v>
      </c>
      <c r="AG45" s="117">
        <f t="shared" si="9"/>
        <v>0</v>
      </c>
      <c r="AH45" s="128" t="s">
        <v>49</v>
      </c>
      <c r="AI45" s="3" t="s">
        <v>366</v>
      </c>
    </row>
    <row r="46" spans="1:35" s="3" customFormat="1" ht="12.75" customHeight="1">
      <c r="A46" s="115" t="s">
        <v>374</v>
      </c>
      <c r="B46" s="116" t="s">
        <v>375</v>
      </c>
      <c r="C46" s="117" t="s">
        <v>376</v>
      </c>
      <c r="D46" s="118" t="s">
        <v>377</v>
      </c>
      <c r="E46" s="118" t="s">
        <v>378</v>
      </c>
      <c r="F46" s="116" t="s">
        <v>43</v>
      </c>
      <c r="G46" s="119" t="s">
        <v>379</v>
      </c>
      <c r="H46" s="120" t="s">
        <v>380</v>
      </c>
      <c r="I46" s="121" t="s">
        <v>381</v>
      </c>
      <c r="J46" s="122" t="s">
        <v>47</v>
      </c>
      <c r="K46" s="123" t="s">
        <v>48</v>
      </c>
      <c r="L46" s="80" t="s">
        <v>48</v>
      </c>
      <c r="M46" s="76">
        <v>189.88</v>
      </c>
      <c r="N46" s="70" t="s">
        <v>48</v>
      </c>
      <c r="O46" s="124">
        <v>16.9611307420495</v>
      </c>
      <c r="P46" s="123" t="s">
        <v>57</v>
      </c>
      <c r="Q46" s="71"/>
      <c r="R46" s="70"/>
      <c r="S46" s="125" t="s">
        <v>48</v>
      </c>
      <c r="T46" s="103">
        <v>39475</v>
      </c>
      <c r="U46" s="72"/>
      <c r="V46" s="72"/>
      <c r="W46" s="126"/>
      <c r="X46" s="117">
        <f t="shared" si="0"/>
        <v>1</v>
      </c>
      <c r="Y46" s="118">
        <f t="shared" si="1"/>
        <v>1</v>
      </c>
      <c r="Z46" s="118">
        <f t="shared" si="2"/>
        <v>0</v>
      </c>
      <c r="AA46" s="118">
        <f t="shared" si="3"/>
        <v>0</v>
      </c>
      <c r="AB46" s="127" t="str">
        <f t="shared" si="4"/>
        <v>SRSA</v>
      </c>
      <c r="AC46" s="117">
        <f t="shared" si="5"/>
        <v>1</v>
      </c>
      <c r="AD46" s="118">
        <f t="shared" si="6"/>
        <v>0</v>
      </c>
      <c r="AE46" s="118">
        <f t="shared" si="7"/>
        <v>0</v>
      </c>
      <c r="AF46" s="127" t="str">
        <f t="shared" si="8"/>
        <v>-</v>
      </c>
      <c r="AG46" s="117">
        <f t="shared" si="9"/>
        <v>0</v>
      </c>
      <c r="AH46" s="128" t="s">
        <v>49</v>
      </c>
      <c r="AI46" s="3" t="s">
        <v>374</v>
      </c>
    </row>
    <row r="47" spans="1:35" s="3" customFormat="1" ht="12.75" customHeight="1">
      <c r="A47" s="115" t="s">
        <v>382</v>
      </c>
      <c r="B47" s="116" t="s">
        <v>383</v>
      </c>
      <c r="C47" s="117" t="s">
        <v>384</v>
      </c>
      <c r="D47" s="118" t="s">
        <v>202</v>
      </c>
      <c r="E47" s="118" t="s">
        <v>155</v>
      </c>
      <c r="F47" s="116" t="s">
        <v>43</v>
      </c>
      <c r="G47" s="119" t="s">
        <v>156</v>
      </c>
      <c r="H47" s="120" t="s">
        <v>45</v>
      </c>
      <c r="I47" s="121" t="s">
        <v>385</v>
      </c>
      <c r="J47" s="122" t="s">
        <v>47</v>
      </c>
      <c r="K47" s="123" t="s">
        <v>48</v>
      </c>
      <c r="L47" s="80" t="s">
        <v>48</v>
      </c>
      <c r="M47" s="76">
        <v>588.75</v>
      </c>
      <c r="N47" s="70" t="s">
        <v>48</v>
      </c>
      <c r="O47" s="124">
        <v>34.2443729903537</v>
      </c>
      <c r="P47" s="123" t="s">
        <v>48</v>
      </c>
      <c r="Q47" s="71"/>
      <c r="R47" s="70"/>
      <c r="S47" s="125" t="s">
        <v>48</v>
      </c>
      <c r="T47" s="103">
        <v>129564</v>
      </c>
      <c r="U47" s="72"/>
      <c r="V47" s="72"/>
      <c r="W47" s="126"/>
      <c r="X47" s="117">
        <f t="shared" si="0"/>
        <v>1</v>
      </c>
      <c r="Y47" s="118">
        <f t="shared" si="1"/>
        <v>1</v>
      </c>
      <c r="Z47" s="118">
        <f t="shared" si="2"/>
        <v>0</v>
      </c>
      <c r="AA47" s="118">
        <f t="shared" si="3"/>
        <v>0</v>
      </c>
      <c r="AB47" s="127" t="str">
        <f t="shared" si="4"/>
        <v>SRSA</v>
      </c>
      <c r="AC47" s="117">
        <f t="shared" si="5"/>
        <v>1</v>
      </c>
      <c r="AD47" s="118">
        <f t="shared" si="6"/>
        <v>1</v>
      </c>
      <c r="AE47" s="118" t="str">
        <f t="shared" si="7"/>
        <v>Initial</v>
      </c>
      <c r="AF47" s="127" t="str">
        <f t="shared" si="8"/>
        <v>-</v>
      </c>
      <c r="AG47" s="117" t="str">
        <f t="shared" si="9"/>
        <v>SRSA</v>
      </c>
      <c r="AH47" s="128" t="s">
        <v>49</v>
      </c>
      <c r="AI47" s="3" t="s">
        <v>382</v>
      </c>
    </row>
    <row r="48" spans="1:35" s="3" customFormat="1" ht="12.75" customHeight="1">
      <c r="A48" s="115" t="s">
        <v>386</v>
      </c>
      <c r="B48" s="116" t="s">
        <v>387</v>
      </c>
      <c r="C48" s="117" t="s">
        <v>388</v>
      </c>
      <c r="D48" s="118" t="s">
        <v>389</v>
      </c>
      <c r="E48" s="118" t="s">
        <v>390</v>
      </c>
      <c r="F48" s="116" t="s">
        <v>43</v>
      </c>
      <c r="G48" s="119" t="s">
        <v>391</v>
      </c>
      <c r="H48" s="120" t="s">
        <v>287</v>
      </c>
      <c r="I48" s="121" t="s">
        <v>392</v>
      </c>
      <c r="J48" s="122" t="s">
        <v>47</v>
      </c>
      <c r="K48" s="123" t="s">
        <v>48</v>
      </c>
      <c r="L48" s="80" t="s">
        <v>48</v>
      </c>
      <c r="M48" s="76">
        <v>38.5</v>
      </c>
      <c r="N48" s="70" t="s">
        <v>48</v>
      </c>
      <c r="O48" s="124">
        <v>20.8333333333333</v>
      </c>
      <c r="P48" s="123" t="s">
        <v>48</v>
      </c>
      <c r="Q48" s="71"/>
      <c r="R48" s="70"/>
      <c r="S48" s="125" t="s">
        <v>48</v>
      </c>
      <c r="T48" s="103">
        <v>7861</v>
      </c>
      <c r="U48" s="72"/>
      <c r="V48" s="72"/>
      <c r="W48" s="126"/>
      <c r="X48" s="117">
        <f t="shared" si="0"/>
        <v>1</v>
      </c>
      <c r="Y48" s="118">
        <f t="shared" si="1"/>
        <v>1</v>
      </c>
      <c r="Z48" s="118">
        <f t="shared" si="2"/>
        <v>0</v>
      </c>
      <c r="AA48" s="118">
        <f t="shared" si="3"/>
        <v>0</v>
      </c>
      <c r="AB48" s="127" t="str">
        <f t="shared" si="4"/>
        <v>SRSA</v>
      </c>
      <c r="AC48" s="117">
        <f t="shared" si="5"/>
        <v>1</v>
      </c>
      <c r="AD48" s="118">
        <f t="shared" si="6"/>
        <v>1</v>
      </c>
      <c r="AE48" s="118" t="str">
        <f t="shared" si="7"/>
        <v>Initial</v>
      </c>
      <c r="AF48" s="127" t="str">
        <f t="shared" si="8"/>
        <v>-</v>
      </c>
      <c r="AG48" s="117" t="str">
        <f t="shared" si="9"/>
        <v>SRSA</v>
      </c>
      <c r="AH48" s="128" t="s">
        <v>49</v>
      </c>
      <c r="AI48" s="3" t="s">
        <v>386</v>
      </c>
    </row>
    <row r="49" spans="1:35" s="3" customFormat="1" ht="12.75" customHeight="1">
      <c r="A49" s="115" t="s">
        <v>393</v>
      </c>
      <c r="B49" s="116" t="s">
        <v>394</v>
      </c>
      <c r="C49" s="117" t="s">
        <v>395</v>
      </c>
      <c r="D49" s="118" t="s">
        <v>396</v>
      </c>
      <c r="E49" s="118" t="s">
        <v>397</v>
      </c>
      <c r="F49" s="116" t="s">
        <v>43</v>
      </c>
      <c r="G49" s="119" t="s">
        <v>398</v>
      </c>
      <c r="H49" s="120" t="s">
        <v>45</v>
      </c>
      <c r="I49" s="121" t="s">
        <v>399</v>
      </c>
      <c r="J49" s="122" t="s">
        <v>305</v>
      </c>
      <c r="K49" s="123" t="s">
        <v>57</v>
      </c>
      <c r="L49" s="80" t="s">
        <v>48</v>
      </c>
      <c r="M49" s="76">
        <v>395.6</v>
      </c>
      <c r="N49" s="70" t="s">
        <v>48</v>
      </c>
      <c r="O49" s="124">
        <v>6.56565656565657</v>
      </c>
      <c r="P49" s="123" t="s">
        <v>57</v>
      </c>
      <c r="Q49" s="71"/>
      <c r="R49" s="70"/>
      <c r="S49" s="125" t="s">
        <v>48</v>
      </c>
      <c r="T49" s="103">
        <v>12077</v>
      </c>
      <c r="U49" s="72"/>
      <c r="V49" s="72"/>
      <c r="W49" s="126"/>
      <c r="X49" s="117">
        <f t="shared" si="0"/>
        <v>1</v>
      </c>
      <c r="Y49" s="118">
        <f t="shared" si="1"/>
        <v>1</v>
      </c>
      <c r="Z49" s="118">
        <f t="shared" si="2"/>
        <v>0</v>
      </c>
      <c r="AA49" s="118">
        <f t="shared" si="3"/>
        <v>0</v>
      </c>
      <c r="AB49" s="127" t="str">
        <f t="shared" si="4"/>
        <v>SRSA</v>
      </c>
      <c r="AC49" s="117">
        <f t="shared" si="5"/>
        <v>1</v>
      </c>
      <c r="AD49" s="118">
        <f t="shared" si="6"/>
        <v>0</v>
      </c>
      <c r="AE49" s="118">
        <f t="shared" si="7"/>
        <v>0</v>
      </c>
      <c r="AF49" s="127" t="str">
        <f t="shared" si="8"/>
        <v>-</v>
      </c>
      <c r="AG49" s="117">
        <f t="shared" si="9"/>
        <v>0</v>
      </c>
      <c r="AH49" s="128" t="s">
        <v>49</v>
      </c>
      <c r="AI49" s="3" t="s">
        <v>393</v>
      </c>
    </row>
    <row r="50" spans="1:35" s="3" customFormat="1" ht="12.75" customHeight="1">
      <c r="A50" s="115" t="s">
        <v>407</v>
      </c>
      <c r="B50" s="116" t="s">
        <v>408</v>
      </c>
      <c r="C50" s="117" t="s">
        <v>409</v>
      </c>
      <c r="D50" s="118" t="s">
        <v>410</v>
      </c>
      <c r="E50" s="118" t="s">
        <v>411</v>
      </c>
      <c r="F50" s="116" t="s">
        <v>43</v>
      </c>
      <c r="G50" s="119" t="s">
        <v>412</v>
      </c>
      <c r="H50" s="120" t="s">
        <v>413</v>
      </c>
      <c r="I50" s="121" t="s">
        <v>414</v>
      </c>
      <c r="J50" s="122" t="s">
        <v>47</v>
      </c>
      <c r="K50" s="123" t="s">
        <v>48</v>
      </c>
      <c r="L50" s="80" t="s">
        <v>48</v>
      </c>
      <c r="M50" s="76">
        <v>271.75</v>
      </c>
      <c r="N50" s="70" t="s">
        <v>48</v>
      </c>
      <c r="O50" s="124">
        <v>17.0854271356784</v>
      </c>
      <c r="P50" s="123" t="s">
        <v>57</v>
      </c>
      <c r="Q50" s="71"/>
      <c r="R50" s="70"/>
      <c r="S50" s="125" t="s">
        <v>48</v>
      </c>
      <c r="T50" s="103">
        <v>40949</v>
      </c>
      <c r="U50" s="72"/>
      <c r="V50" s="72"/>
      <c r="W50" s="126"/>
      <c r="X50" s="117">
        <f t="shared" si="0"/>
        <v>1</v>
      </c>
      <c r="Y50" s="118">
        <f t="shared" si="1"/>
        <v>1</v>
      </c>
      <c r="Z50" s="118">
        <f t="shared" si="2"/>
        <v>0</v>
      </c>
      <c r="AA50" s="118">
        <f t="shared" si="3"/>
        <v>0</v>
      </c>
      <c r="AB50" s="127" t="str">
        <f t="shared" si="4"/>
        <v>SRSA</v>
      </c>
      <c r="AC50" s="117">
        <f t="shared" si="5"/>
        <v>1</v>
      </c>
      <c r="AD50" s="118">
        <f t="shared" si="6"/>
        <v>0</v>
      </c>
      <c r="AE50" s="118">
        <f t="shared" si="7"/>
        <v>0</v>
      </c>
      <c r="AF50" s="127" t="str">
        <f t="shared" si="8"/>
        <v>-</v>
      </c>
      <c r="AG50" s="117">
        <f t="shared" si="9"/>
        <v>0</v>
      </c>
      <c r="AH50" s="128" t="s">
        <v>49</v>
      </c>
      <c r="AI50" s="3" t="s">
        <v>407</v>
      </c>
    </row>
    <row r="51" spans="1:35" s="3" customFormat="1" ht="12.75" customHeight="1">
      <c r="A51" s="115" t="s">
        <v>415</v>
      </c>
      <c r="B51" s="116" t="s">
        <v>416</v>
      </c>
      <c r="C51" s="117" t="s">
        <v>417</v>
      </c>
      <c r="D51" s="118" t="s">
        <v>61</v>
      </c>
      <c r="E51" s="118" t="s">
        <v>418</v>
      </c>
      <c r="F51" s="116" t="s">
        <v>43</v>
      </c>
      <c r="G51" s="119" t="s">
        <v>419</v>
      </c>
      <c r="H51" s="120" t="s">
        <v>64</v>
      </c>
      <c r="I51" s="121" t="s">
        <v>420</v>
      </c>
      <c r="J51" s="122" t="s">
        <v>47</v>
      </c>
      <c r="K51" s="123" t="s">
        <v>48</v>
      </c>
      <c r="L51" s="80" t="s">
        <v>48</v>
      </c>
      <c r="M51" s="76">
        <v>97.3</v>
      </c>
      <c r="N51" s="70" t="s">
        <v>48</v>
      </c>
      <c r="O51" s="124">
        <v>25.2747252747253</v>
      </c>
      <c r="P51" s="123" t="s">
        <v>48</v>
      </c>
      <c r="Q51" s="71"/>
      <c r="R51" s="70"/>
      <c r="S51" s="125" t="s">
        <v>48</v>
      </c>
      <c r="T51" s="103">
        <v>14063</v>
      </c>
      <c r="U51" s="72"/>
      <c r="V51" s="72"/>
      <c r="W51" s="126"/>
      <c r="X51" s="117">
        <f t="shared" si="0"/>
        <v>1</v>
      </c>
      <c r="Y51" s="118">
        <f t="shared" si="1"/>
        <v>1</v>
      </c>
      <c r="Z51" s="118">
        <f t="shared" si="2"/>
        <v>0</v>
      </c>
      <c r="AA51" s="118">
        <f t="shared" si="3"/>
        <v>0</v>
      </c>
      <c r="AB51" s="127" t="str">
        <f t="shared" si="4"/>
        <v>SRSA</v>
      </c>
      <c r="AC51" s="117">
        <f t="shared" si="5"/>
        <v>1</v>
      </c>
      <c r="AD51" s="118">
        <f t="shared" si="6"/>
        <v>1</v>
      </c>
      <c r="AE51" s="118" t="str">
        <f t="shared" si="7"/>
        <v>Initial</v>
      </c>
      <c r="AF51" s="127" t="str">
        <f t="shared" si="8"/>
        <v>-</v>
      </c>
      <c r="AG51" s="117" t="str">
        <f t="shared" si="9"/>
        <v>SRSA</v>
      </c>
      <c r="AH51" s="128" t="s">
        <v>49</v>
      </c>
      <c r="AI51" s="3" t="s">
        <v>415</v>
      </c>
    </row>
    <row r="52" spans="1:35" s="3" customFormat="1" ht="12.75" customHeight="1">
      <c r="A52" s="115" t="s">
        <v>421</v>
      </c>
      <c r="B52" s="116" t="s">
        <v>422</v>
      </c>
      <c r="C52" s="117" t="s">
        <v>423</v>
      </c>
      <c r="D52" s="118" t="s">
        <v>424</v>
      </c>
      <c r="E52" s="118" t="s">
        <v>425</v>
      </c>
      <c r="F52" s="116" t="s">
        <v>43</v>
      </c>
      <c r="G52" s="119" t="s">
        <v>426</v>
      </c>
      <c r="H52" s="120" t="s">
        <v>427</v>
      </c>
      <c r="I52" s="121" t="s">
        <v>428</v>
      </c>
      <c r="J52" s="122" t="s">
        <v>47</v>
      </c>
      <c r="K52" s="123" t="s">
        <v>48</v>
      </c>
      <c r="L52" s="80" t="s">
        <v>48</v>
      </c>
      <c r="M52" s="76">
        <v>240</v>
      </c>
      <c r="N52" s="70" t="s">
        <v>48</v>
      </c>
      <c r="O52" s="124">
        <v>32.0754716981132</v>
      </c>
      <c r="P52" s="123" t="s">
        <v>48</v>
      </c>
      <c r="Q52" s="71"/>
      <c r="R52" s="70"/>
      <c r="S52" s="125" t="s">
        <v>48</v>
      </c>
      <c r="T52" s="103">
        <v>62077</v>
      </c>
      <c r="U52" s="72"/>
      <c r="V52" s="72"/>
      <c r="W52" s="126"/>
      <c r="X52" s="117">
        <f t="shared" si="0"/>
        <v>1</v>
      </c>
      <c r="Y52" s="118">
        <f t="shared" si="1"/>
        <v>1</v>
      </c>
      <c r="Z52" s="118">
        <f t="shared" si="2"/>
        <v>0</v>
      </c>
      <c r="AA52" s="118">
        <f t="shared" si="3"/>
        <v>0</v>
      </c>
      <c r="AB52" s="127" t="str">
        <f t="shared" si="4"/>
        <v>SRSA</v>
      </c>
      <c r="AC52" s="117">
        <f t="shared" si="5"/>
        <v>1</v>
      </c>
      <c r="AD52" s="118">
        <f t="shared" si="6"/>
        <v>1</v>
      </c>
      <c r="AE52" s="118" t="str">
        <f t="shared" si="7"/>
        <v>Initial</v>
      </c>
      <c r="AF52" s="127" t="str">
        <f t="shared" si="8"/>
        <v>-</v>
      </c>
      <c r="AG52" s="117" t="str">
        <f t="shared" si="9"/>
        <v>SRSA</v>
      </c>
      <c r="AH52" s="128" t="s">
        <v>49</v>
      </c>
      <c r="AI52" s="3" t="s">
        <v>421</v>
      </c>
    </row>
    <row r="53" spans="1:35" s="3" customFormat="1" ht="12.75" customHeight="1">
      <c r="A53" s="115" t="s">
        <v>429</v>
      </c>
      <c r="B53" s="116" t="s">
        <v>430</v>
      </c>
      <c r="C53" s="117" t="s">
        <v>431</v>
      </c>
      <c r="D53" s="118" t="s">
        <v>432</v>
      </c>
      <c r="E53" s="118" t="s">
        <v>162</v>
      </c>
      <c r="F53" s="116" t="s">
        <v>43</v>
      </c>
      <c r="G53" s="119" t="s">
        <v>433</v>
      </c>
      <c r="H53" s="120" t="s">
        <v>434</v>
      </c>
      <c r="I53" s="121" t="s">
        <v>435</v>
      </c>
      <c r="J53" s="122" t="s">
        <v>175</v>
      </c>
      <c r="K53" s="123" t="s">
        <v>57</v>
      </c>
      <c r="L53" s="80" t="s">
        <v>48</v>
      </c>
      <c r="M53" s="76">
        <v>287</v>
      </c>
      <c r="N53" s="70" t="s">
        <v>48</v>
      </c>
      <c r="O53" s="124">
        <v>31.8302387267904</v>
      </c>
      <c r="P53" s="123" t="s">
        <v>48</v>
      </c>
      <c r="Q53" s="71"/>
      <c r="R53" s="70"/>
      <c r="S53" s="125" t="s">
        <v>57</v>
      </c>
      <c r="T53" s="103">
        <v>86476</v>
      </c>
      <c r="U53" s="72"/>
      <c r="V53" s="72"/>
      <c r="W53" s="126"/>
      <c r="X53" s="117">
        <f t="shared" si="0"/>
        <v>1</v>
      </c>
      <c r="Y53" s="118">
        <f t="shared" si="1"/>
        <v>1</v>
      </c>
      <c r="Z53" s="118">
        <f t="shared" si="2"/>
        <v>0</v>
      </c>
      <c r="AA53" s="118">
        <f t="shared" si="3"/>
        <v>0</v>
      </c>
      <c r="AB53" s="127" t="str">
        <f t="shared" si="4"/>
        <v>SRSA</v>
      </c>
      <c r="AC53" s="117">
        <f t="shared" si="5"/>
        <v>0</v>
      </c>
      <c r="AD53" s="118">
        <f t="shared" si="6"/>
        <v>1</v>
      </c>
      <c r="AE53" s="118">
        <f t="shared" si="7"/>
        <v>0</v>
      </c>
      <c r="AF53" s="127" t="str">
        <f t="shared" si="8"/>
        <v>-</v>
      </c>
      <c r="AG53" s="117">
        <f t="shared" si="9"/>
        <v>0</v>
      </c>
      <c r="AH53" s="128" t="s">
        <v>49</v>
      </c>
      <c r="AI53" s="3" t="s">
        <v>429</v>
      </c>
    </row>
    <row r="54" spans="1:35" s="3" customFormat="1" ht="12.75" customHeight="1">
      <c r="A54" s="115" t="s">
        <v>436</v>
      </c>
      <c r="B54" s="116" t="s">
        <v>437</v>
      </c>
      <c r="C54" s="117" t="s">
        <v>438</v>
      </c>
      <c r="D54" s="118" t="s">
        <v>439</v>
      </c>
      <c r="E54" s="118" t="s">
        <v>440</v>
      </c>
      <c r="F54" s="116" t="s">
        <v>43</v>
      </c>
      <c r="G54" s="119" t="s">
        <v>441</v>
      </c>
      <c r="H54" s="120" t="s">
        <v>442</v>
      </c>
      <c r="I54" s="121" t="s">
        <v>443</v>
      </c>
      <c r="J54" s="122" t="s">
        <v>47</v>
      </c>
      <c r="K54" s="123" t="s">
        <v>48</v>
      </c>
      <c r="L54" s="80" t="s">
        <v>48</v>
      </c>
      <c r="M54" s="76">
        <v>453.65</v>
      </c>
      <c r="N54" s="70" t="s">
        <v>48</v>
      </c>
      <c r="O54" s="124">
        <v>37.3626373626374</v>
      </c>
      <c r="P54" s="123" t="s">
        <v>48</v>
      </c>
      <c r="Q54" s="71"/>
      <c r="R54" s="70"/>
      <c r="S54" s="125" t="s">
        <v>48</v>
      </c>
      <c r="T54" s="103">
        <v>71842</v>
      </c>
      <c r="U54" s="72"/>
      <c r="V54" s="72"/>
      <c r="W54" s="126"/>
      <c r="X54" s="117">
        <f t="shared" si="0"/>
        <v>1</v>
      </c>
      <c r="Y54" s="118">
        <f t="shared" si="1"/>
        <v>1</v>
      </c>
      <c r="Z54" s="118">
        <f t="shared" si="2"/>
        <v>0</v>
      </c>
      <c r="AA54" s="118">
        <f t="shared" si="3"/>
        <v>0</v>
      </c>
      <c r="AB54" s="127" t="str">
        <f t="shared" si="4"/>
        <v>SRSA</v>
      </c>
      <c r="AC54" s="117">
        <f t="shared" si="5"/>
        <v>1</v>
      </c>
      <c r="AD54" s="118">
        <f t="shared" si="6"/>
        <v>1</v>
      </c>
      <c r="AE54" s="118" t="str">
        <f t="shared" si="7"/>
        <v>Initial</v>
      </c>
      <c r="AF54" s="127" t="str">
        <f t="shared" si="8"/>
        <v>-</v>
      </c>
      <c r="AG54" s="117" t="str">
        <f t="shared" si="9"/>
        <v>SRSA</v>
      </c>
      <c r="AH54" s="128" t="s">
        <v>49</v>
      </c>
      <c r="AI54" s="3" t="s">
        <v>436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 r:id="rId7"/>
  <headerFooter>
    <oddFooter>&amp;L&amp;"Arial,Bold"&amp;12Fiscal Year 2015&amp;C&amp;P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"/>
  <sheetViews>
    <sheetView zoomScale="75" zoomScaleNormal="75" zoomScalePageLayoutView="0" workbookViewId="0" topLeftCell="A1">
      <selection activeCell="A5" sqref="A5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38.57421875" style="0" bestFit="1" customWidth="1"/>
    <col min="4" max="4" width="20.00390625" style="0" customWidth="1"/>
    <col min="5" max="5" width="7.421875" style="0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4.8515625" style="0" bestFit="1" customWidth="1"/>
    <col min="10" max="10" width="9.7109375" style="0" bestFit="1" customWidth="1"/>
    <col min="11" max="12" width="6.57421875" style="0" hidden="1" customWidth="1"/>
    <col min="13" max="13" width="8.8515625" style="0" bestFit="1" customWidth="1"/>
    <col min="14" max="14" width="0" style="0" hidden="1" customWidth="1"/>
    <col min="15" max="15" width="12.7109375" style="0" bestFit="1" customWidth="1"/>
    <col min="16" max="17" width="9.7109375" style="0" bestFit="1" customWidth="1"/>
    <col min="18" max="18" width="11.7109375" style="0" hidden="1" customWidth="1"/>
    <col min="19" max="19" width="12.140625" style="0" bestFit="1" customWidth="1"/>
    <col min="20" max="20" width="9.8515625" style="0" bestFit="1" customWidth="1"/>
    <col min="21" max="23" width="12.140625" style="0" bestFit="1" customWidth="1"/>
    <col min="24" max="27" width="5.7109375" style="0" hidden="1" customWidth="1"/>
    <col min="28" max="28" width="6.421875" style="0" hidden="1" customWidth="1"/>
    <col min="29" max="31" width="5.710937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ht="15.75">
      <c r="A1" s="152" t="s">
        <v>456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33" s="27" customFormat="1" ht="18">
      <c r="A2" s="9" t="s">
        <v>444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28"/>
      <c r="Q2" s="4"/>
      <c r="R2" s="4"/>
      <c r="S2" s="29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2" t="s">
        <v>10</v>
      </c>
      <c r="K3" s="44" t="s">
        <v>11</v>
      </c>
      <c r="L3" s="77" t="s">
        <v>12</v>
      </c>
      <c r="M3" s="45" t="s">
        <v>13</v>
      </c>
      <c r="N3" s="46" t="s">
        <v>14</v>
      </c>
      <c r="O3" s="96" t="s">
        <v>15</v>
      </c>
      <c r="P3" s="47" t="s">
        <v>16</v>
      </c>
      <c r="Q3" s="48" t="s">
        <v>17</v>
      </c>
      <c r="R3" s="49" t="s">
        <v>18</v>
      </c>
      <c r="S3" s="81" t="s">
        <v>19</v>
      </c>
      <c r="T3" s="100" t="s">
        <v>20</v>
      </c>
      <c r="U3" s="50" t="s">
        <v>21</v>
      </c>
      <c r="V3" s="50" t="s">
        <v>22</v>
      </c>
      <c r="W3" s="85" t="s">
        <v>23</v>
      </c>
      <c r="X3" s="51" t="s">
        <v>24</v>
      </c>
      <c r="Y3" s="52" t="s">
        <v>25</v>
      </c>
      <c r="Z3" s="52" t="s">
        <v>458</v>
      </c>
      <c r="AA3" s="53" t="s">
        <v>27</v>
      </c>
      <c r="AB3" s="104" t="s">
        <v>28</v>
      </c>
      <c r="AC3" s="51" t="s">
        <v>29</v>
      </c>
      <c r="AD3" s="52" t="s">
        <v>30</v>
      </c>
      <c r="AE3" s="53" t="s">
        <v>31</v>
      </c>
      <c r="AF3" s="105" t="s">
        <v>32</v>
      </c>
      <c r="AG3" s="51" t="s">
        <v>33</v>
      </c>
      <c r="AH3" s="54" t="s">
        <v>34</v>
      </c>
    </row>
    <row r="4" spans="1:34" s="31" customFormat="1" ht="15.75" thickBot="1">
      <c r="A4" s="34">
        <v>1</v>
      </c>
      <c r="B4" s="34">
        <v>2</v>
      </c>
      <c r="C4" s="15">
        <v>3</v>
      </c>
      <c r="D4" s="16">
        <v>4</v>
      </c>
      <c r="E4" s="16">
        <v>5</v>
      </c>
      <c r="F4" s="91"/>
      <c r="G4" s="17">
        <v>6</v>
      </c>
      <c r="H4" s="18"/>
      <c r="I4" s="19">
        <v>7</v>
      </c>
      <c r="J4" s="93">
        <v>8</v>
      </c>
      <c r="K4" s="16">
        <v>9</v>
      </c>
      <c r="L4" s="78">
        <v>10</v>
      </c>
      <c r="M4" s="20">
        <v>11</v>
      </c>
      <c r="N4" s="21">
        <v>12</v>
      </c>
      <c r="O4" s="97">
        <v>13</v>
      </c>
      <c r="P4" s="22">
        <v>14</v>
      </c>
      <c r="Q4" s="23" t="s">
        <v>35</v>
      </c>
      <c r="R4" s="42" t="s">
        <v>36</v>
      </c>
      <c r="S4" s="82">
        <v>15</v>
      </c>
      <c r="T4" s="101">
        <v>16</v>
      </c>
      <c r="U4" s="24">
        <v>17</v>
      </c>
      <c r="V4" s="24">
        <v>18</v>
      </c>
      <c r="W4" s="86">
        <v>19</v>
      </c>
      <c r="X4" s="43" t="s">
        <v>37</v>
      </c>
      <c r="Y4" s="34" t="s">
        <v>37</v>
      </c>
      <c r="Z4" s="34" t="s">
        <v>37</v>
      </c>
      <c r="AA4" s="34" t="s">
        <v>37</v>
      </c>
      <c r="AB4" s="34">
        <v>20</v>
      </c>
      <c r="AC4" s="43" t="s">
        <v>37</v>
      </c>
      <c r="AD4" s="34" t="s">
        <v>37</v>
      </c>
      <c r="AE4" s="34" t="s">
        <v>37</v>
      </c>
      <c r="AF4" s="34">
        <v>21</v>
      </c>
      <c r="AG4" s="43" t="s">
        <v>37</v>
      </c>
      <c r="AH4" s="34">
        <v>22</v>
      </c>
    </row>
    <row r="5" spans="1:34" s="3" customFormat="1" ht="12.75" customHeight="1">
      <c r="A5" s="129" t="s">
        <v>273</v>
      </c>
      <c r="B5" s="130" t="s">
        <v>274</v>
      </c>
      <c r="C5" s="131" t="s">
        <v>275</v>
      </c>
      <c r="D5" s="132" t="s">
        <v>276</v>
      </c>
      <c r="E5" s="132" t="s">
        <v>277</v>
      </c>
      <c r="F5" s="130" t="s">
        <v>43</v>
      </c>
      <c r="G5" s="133" t="s">
        <v>278</v>
      </c>
      <c r="H5" s="134" t="s">
        <v>279</v>
      </c>
      <c r="I5" s="135" t="s">
        <v>280</v>
      </c>
      <c r="J5" s="136" t="s">
        <v>234</v>
      </c>
      <c r="K5" s="137" t="s">
        <v>57</v>
      </c>
      <c r="L5" s="138" t="s">
        <v>57</v>
      </c>
      <c r="M5" s="139">
        <v>4109.4</v>
      </c>
      <c r="N5" s="140" t="s">
        <v>48</v>
      </c>
      <c r="O5" s="141">
        <v>27.5751072961373</v>
      </c>
      <c r="P5" s="137" t="s">
        <v>48</v>
      </c>
      <c r="Q5" s="142"/>
      <c r="R5" s="140"/>
      <c r="S5" s="143" t="s">
        <v>48</v>
      </c>
      <c r="T5" s="144">
        <v>558293</v>
      </c>
      <c r="U5" s="145"/>
      <c r="V5" s="145"/>
      <c r="W5" s="146"/>
      <c r="X5" s="131">
        <f>IF(OR(K5="YES",TRIM(L5)="YES"),1,0)</f>
        <v>0</v>
      </c>
      <c r="Y5" s="132">
        <f>IF(OR(AND(ISNUMBER(M5),AND(M5&gt;0,M5&lt;600)),AND(ISNUMBER(M5),AND(M5&gt;0,N5="YES"))),1,0)</f>
        <v>1</v>
      </c>
      <c r="Z5" s="132">
        <f>IF(AND(OR(K5="YES",TRIM(L5)="YES"),(X5=0)),"Trouble",0)</f>
        <v>0</v>
      </c>
      <c r="AA5" s="132">
        <f>IF(AND(OR(AND(ISNUMBER(M5),AND(M5&gt;0,M5&lt;600)),AND(ISNUMBER(M5),AND(M5&gt;0,N5="YES"))),(Y5=0)),"Trouble",0)</f>
        <v>0</v>
      </c>
      <c r="AB5" s="147" t="str">
        <f>IF(AND(X5=1,Y5=1),"SRSA","-")</f>
        <v>-</v>
      </c>
      <c r="AC5" s="131">
        <f>IF(S5="YES",1,0)</f>
        <v>1</v>
      </c>
      <c r="AD5" s="132">
        <f>IF(OR(AND(ISNUMBER(Q5),Q5&gt;=20),(AND(ISNUMBER(Q5)=FALSE,AND(ISNUMBER(O5),O5&gt;=20)))),1,0)</f>
        <v>1</v>
      </c>
      <c r="AE5" s="132" t="str">
        <f>IF(AND(AC5=1,AD5=1),"Initial",0)</f>
        <v>Initial</v>
      </c>
      <c r="AF5" s="147" t="str">
        <f>IF(AND(AND(AE5="Initial",AG5=0),AND(ISNUMBER(M5),M5&gt;0)),"RLIS","-")</f>
        <v>RLIS</v>
      </c>
      <c r="AG5" s="131">
        <f>IF(AND(AB5="SRSA",AE5="Initial"),"SRSA",0)</f>
        <v>0</v>
      </c>
      <c r="AH5" s="148" t="s">
        <v>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 r:id="rId2"/>
  <headerFooter>
    <oddFooter>&amp;L&amp;"Arial,Bold"&amp;12Fiscal Year 2015&amp;C&amp;P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2"/>
  <sheetViews>
    <sheetView zoomScale="75" zoomScaleNormal="75" zoomScalePageLayoutView="0" workbookViewId="0" topLeftCell="A1">
      <pane ySplit="4" topLeftCell="A31" activePane="bottomLeft" state="frozen"/>
      <selection pane="topLeft" activeCell="A1" sqref="A1"/>
      <selection pane="bottomLeft" activeCell="D44" sqref="D44"/>
    </sheetView>
  </sheetViews>
  <sheetFormatPr defaultColWidth="9.140625" defaultRowHeight="15"/>
  <cols>
    <col min="1" max="1" width="7.7109375" style="27" customWidth="1"/>
    <col min="2" max="2" width="10.00390625" style="27" bestFit="1" customWidth="1"/>
    <col min="3" max="3" width="54.00390625" style="27" bestFit="1" customWidth="1"/>
    <col min="4" max="4" width="28.8515625" style="27" bestFit="1" customWidth="1"/>
    <col min="5" max="5" width="16.00390625" style="27" bestFit="1" customWidth="1"/>
    <col min="6" max="6" width="7.421875" style="27" hidden="1" customWidth="1"/>
    <col min="7" max="7" width="6.8515625" style="27" customWidth="1"/>
    <col min="8" max="8" width="5.8515625" style="27" hidden="1" customWidth="1"/>
    <col min="9" max="9" width="15.421875" style="27" bestFit="1" customWidth="1"/>
    <col min="10" max="12" width="6.57421875" style="27" bestFit="1" customWidth="1"/>
    <col min="13" max="13" width="10.00390625" style="27" bestFit="1" customWidth="1"/>
    <col min="14" max="14" width="9.140625" style="27" customWidth="1"/>
    <col min="15" max="16" width="6.57421875" style="27" bestFit="1" customWidth="1"/>
    <col min="17" max="17" width="6.57421875" style="27" hidden="1" customWidth="1"/>
    <col min="18" max="18" width="11.7109375" style="27" hidden="1" customWidth="1"/>
    <col min="19" max="19" width="9.140625" style="27" customWidth="1"/>
    <col min="20" max="20" width="11.140625" style="27" bestFit="1" customWidth="1"/>
    <col min="21" max="23" width="9.140625" style="27" bestFit="1" customWidth="1"/>
    <col min="24" max="27" width="5.7109375" style="27" hidden="1" customWidth="1"/>
    <col min="28" max="28" width="6.421875" style="27" customWidth="1"/>
    <col min="29" max="31" width="5.7109375" style="27" hidden="1" customWidth="1"/>
    <col min="32" max="32" width="6.421875" style="27" customWidth="1"/>
    <col min="33" max="33" width="6.57421875" style="27" hidden="1" customWidth="1"/>
    <col min="34" max="34" width="6.28125" style="27" hidden="1" customWidth="1"/>
    <col min="35" max="16384" width="9.140625" style="27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444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28"/>
      <c r="Q2" s="4"/>
      <c r="R2" s="4"/>
      <c r="S2" s="29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2" t="s">
        <v>10</v>
      </c>
      <c r="K3" s="44" t="s">
        <v>11</v>
      </c>
      <c r="L3" s="77" t="s">
        <v>12</v>
      </c>
      <c r="M3" s="45" t="s">
        <v>13</v>
      </c>
      <c r="N3" s="46" t="s">
        <v>14</v>
      </c>
      <c r="O3" s="96" t="s">
        <v>15</v>
      </c>
      <c r="P3" s="47" t="s">
        <v>16</v>
      </c>
      <c r="Q3" s="48" t="s">
        <v>17</v>
      </c>
      <c r="R3" s="49" t="s">
        <v>18</v>
      </c>
      <c r="S3" s="81" t="s">
        <v>19</v>
      </c>
      <c r="T3" s="100" t="s">
        <v>20</v>
      </c>
      <c r="U3" s="50" t="s">
        <v>21</v>
      </c>
      <c r="V3" s="50" t="s">
        <v>22</v>
      </c>
      <c r="W3" s="85" t="s">
        <v>23</v>
      </c>
      <c r="X3" s="51" t="s">
        <v>24</v>
      </c>
      <c r="Y3" s="52" t="s">
        <v>25</v>
      </c>
      <c r="Z3" s="52" t="s">
        <v>26</v>
      </c>
      <c r="AA3" s="53" t="s">
        <v>27</v>
      </c>
      <c r="AB3" s="104" t="s">
        <v>28</v>
      </c>
      <c r="AC3" s="51" t="s">
        <v>29</v>
      </c>
      <c r="AD3" s="52" t="s">
        <v>30</v>
      </c>
      <c r="AE3" s="53" t="s">
        <v>31</v>
      </c>
      <c r="AF3" s="105" t="s">
        <v>32</v>
      </c>
      <c r="AG3" s="51" t="s">
        <v>33</v>
      </c>
      <c r="AH3" s="54" t="s">
        <v>34</v>
      </c>
    </row>
    <row r="4" spans="1:34" s="31" customFormat="1" ht="15.75" thickBot="1">
      <c r="A4" s="34">
        <v>1</v>
      </c>
      <c r="B4" s="34">
        <v>2</v>
      </c>
      <c r="C4" s="15">
        <v>3</v>
      </c>
      <c r="D4" s="16">
        <v>4</v>
      </c>
      <c r="E4" s="16">
        <v>5</v>
      </c>
      <c r="F4" s="91"/>
      <c r="G4" s="17">
        <v>6</v>
      </c>
      <c r="H4" s="18"/>
      <c r="I4" s="19">
        <v>7</v>
      </c>
      <c r="J4" s="93">
        <v>8</v>
      </c>
      <c r="K4" s="16">
        <v>9</v>
      </c>
      <c r="L4" s="78">
        <v>10</v>
      </c>
      <c r="M4" s="20">
        <v>11</v>
      </c>
      <c r="N4" s="21">
        <v>12</v>
      </c>
      <c r="O4" s="97">
        <v>13</v>
      </c>
      <c r="P4" s="22">
        <v>14</v>
      </c>
      <c r="Q4" s="23" t="s">
        <v>35</v>
      </c>
      <c r="R4" s="42" t="s">
        <v>36</v>
      </c>
      <c r="S4" s="82">
        <v>15</v>
      </c>
      <c r="T4" s="101">
        <v>16</v>
      </c>
      <c r="U4" s="24">
        <v>17</v>
      </c>
      <c r="V4" s="24">
        <v>18</v>
      </c>
      <c r="W4" s="86">
        <v>19</v>
      </c>
      <c r="X4" s="43" t="s">
        <v>37</v>
      </c>
      <c r="Y4" s="34" t="s">
        <v>37</v>
      </c>
      <c r="Z4" s="34" t="s">
        <v>37</v>
      </c>
      <c r="AA4" s="34" t="s">
        <v>37</v>
      </c>
      <c r="AB4" s="34">
        <v>20</v>
      </c>
      <c r="AC4" s="43" t="s">
        <v>37</v>
      </c>
      <c r="AD4" s="34" t="s">
        <v>37</v>
      </c>
      <c r="AE4" s="34" t="s">
        <v>37</v>
      </c>
      <c r="AF4" s="34">
        <v>21</v>
      </c>
      <c r="AG4" s="43" t="s">
        <v>37</v>
      </c>
      <c r="AH4" s="34">
        <v>22</v>
      </c>
    </row>
    <row r="5" spans="1:34" ht="12.75" customHeight="1">
      <c r="A5" s="35" t="s">
        <v>38</v>
      </c>
      <c r="B5" s="36" t="s">
        <v>39</v>
      </c>
      <c r="C5" s="25" t="s">
        <v>40</v>
      </c>
      <c r="D5" s="59" t="s">
        <v>41</v>
      </c>
      <c r="E5" s="59" t="s">
        <v>42</v>
      </c>
      <c r="F5" s="36" t="s">
        <v>43</v>
      </c>
      <c r="G5" s="32" t="s">
        <v>44</v>
      </c>
      <c r="H5" s="60" t="s">
        <v>45</v>
      </c>
      <c r="I5" s="61" t="s">
        <v>46</v>
      </c>
      <c r="J5" s="94" t="s">
        <v>47</v>
      </c>
      <c r="K5" s="62" t="s">
        <v>48</v>
      </c>
      <c r="L5" s="79" t="s">
        <v>48</v>
      </c>
      <c r="M5" s="33">
        <v>304.7</v>
      </c>
      <c r="N5" s="63" t="s">
        <v>48</v>
      </c>
      <c r="O5" s="98">
        <v>20.3473945409429</v>
      </c>
      <c r="P5" s="62" t="s">
        <v>48</v>
      </c>
      <c r="Q5" s="64"/>
      <c r="R5" s="63"/>
      <c r="S5" s="83" t="s">
        <v>48</v>
      </c>
      <c r="T5" s="102">
        <v>61995</v>
      </c>
      <c r="U5" s="66"/>
      <c r="V5" s="66"/>
      <c r="W5" s="87"/>
      <c r="X5" s="25">
        <f aca="true" t="shared" si="0" ref="X5:X36">IF(OR(K5="YES",TRIM(L5)="YES"),1,0)</f>
        <v>1</v>
      </c>
      <c r="Y5" s="59">
        <f aca="true" t="shared" si="1" ref="Y5:Y36">IF(OR(AND(ISNUMBER(M5),AND(M5&gt;0,M5&lt;600)),AND(ISNUMBER(M5),AND(M5&gt;0,N5="YES"))),1,0)</f>
        <v>1</v>
      </c>
      <c r="Z5" s="59">
        <f aca="true" t="shared" si="2" ref="Z5:Z36">IF(AND(OR(K5="YES",TRIM(L5)="YES"),(X5=0)),"Trouble",0)</f>
        <v>0</v>
      </c>
      <c r="AA5" s="59">
        <f aca="true" t="shared" si="3" ref="AA5:AA36">IF(AND(OR(AND(ISNUMBER(M5),AND(M5&gt;0,M5&lt;600)),AND(ISNUMBER(M5),AND(M5&gt;0,N5="YES"))),(Y5=0)),"Trouble",0)</f>
        <v>0</v>
      </c>
      <c r="AB5" s="26" t="str">
        <f aca="true" t="shared" si="4" ref="AB5:AB36">IF(AND(X5=1,Y5=1),"SRSA","-")</f>
        <v>SRSA</v>
      </c>
      <c r="AC5" s="25">
        <f aca="true" t="shared" si="5" ref="AC5:AC36">IF(S5="YES",1,0)</f>
        <v>1</v>
      </c>
      <c r="AD5" s="59">
        <f aca="true" t="shared" si="6" ref="AD5:AD36">IF(OR(AND(ISNUMBER(Q5),Q5&gt;=20),(AND(ISNUMBER(Q5)=FALSE,AND(ISNUMBER(O5),O5&gt;=20)))),1,0)</f>
        <v>1</v>
      </c>
      <c r="AE5" s="59" t="str">
        <f aca="true" t="shared" si="7" ref="AE5:AE36">IF(AND(AC5=1,AD5=1),"Initial",0)</f>
        <v>Initial</v>
      </c>
      <c r="AF5" s="26" t="str">
        <f aca="true" t="shared" si="8" ref="AF5:AF36">IF(AND(AND(AE5="Initial",AG5=0),AND(ISNUMBER(M5),M5&gt;0)),"RLIS","-")</f>
        <v>-</v>
      </c>
      <c r="AG5" s="25" t="str">
        <f aca="true" t="shared" si="9" ref="AG5:AG36">IF(AND(AB5="SRSA",AE5="Initial"),"SRSA",0)</f>
        <v>SRSA</v>
      </c>
      <c r="AH5" s="67" t="s">
        <v>49</v>
      </c>
    </row>
    <row r="6" spans="1:34" ht="12.75" customHeight="1">
      <c r="A6" s="89" t="s">
        <v>50</v>
      </c>
      <c r="B6" s="90" t="s">
        <v>51</v>
      </c>
      <c r="C6" s="55" t="s">
        <v>52</v>
      </c>
      <c r="D6" s="56" t="s">
        <v>53</v>
      </c>
      <c r="E6" s="56" t="s">
        <v>54</v>
      </c>
      <c r="F6" s="90" t="s">
        <v>43</v>
      </c>
      <c r="G6" s="75" t="s">
        <v>55</v>
      </c>
      <c r="H6" s="68" t="s">
        <v>45</v>
      </c>
      <c r="I6" s="69" t="s">
        <v>56</v>
      </c>
      <c r="J6" s="95" t="s">
        <v>47</v>
      </c>
      <c r="K6" s="58" t="s">
        <v>48</v>
      </c>
      <c r="L6" s="80" t="s">
        <v>48</v>
      </c>
      <c r="M6" s="76">
        <v>37</v>
      </c>
      <c r="N6" s="70" t="s">
        <v>48</v>
      </c>
      <c r="O6" s="99">
        <v>13.3333333333333</v>
      </c>
      <c r="P6" s="58" t="s">
        <v>57</v>
      </c>
      <c r="Q6" s="71"/>
      <c r="R6" s="70"/>
      <c r="S6" s="84" t="s">
        <v>48</v>
      </c>
      <c r="T6" s="103">
        <v>5443</v>
      </c>
      <c r="U6" s="73"/>
      <c r="V6" s="73"/>
      <c r="W6" s="88"/>
      <c r="X6" s="55">
        <f t="shared" si="0"/>
        <v>1</v>
      </c>
      <c r="Y6" s="56">
        <f t="shared" si="1"/>
        <v>1</v>
      </c>
      <c r="Z6" s="56">
        <f t="shared" si="2"/>
        <v>0</v>
      </c>
      <c r="AA6" s="56">
        <f t="shared" si="3"/>
        <v>0</v>
      </c>
      <c r="AB6" s="57" t="str">
        <f t="shared" si="4"/>
        <v>SRSA</v>
      </c>
      <c r="AC6" s="55">
        <f t="shared" si="5"/>
        <v>1</v>
      </c>
      <c r="AD6" s="56">
        <f t="shared" si="6"/>
        <v>0</v>
      </c>
      <c r="AE6" s="56">
        <f t="shared" si="7"/>
        <v>0</v>
      </c>
      <c r="AF6" s="57" t="str">
        <f t="shared" si="8"/>
        <v>-</v>
      </c>
      <c r="AG6" s="55">
        <f t="shared" si="9"/>
        <v>0</v>
      </c>
      <c r="AH6" s="74" t="s">
        <v>49</v>
      </c>
    </row>
    <row r="7" spans="1:34" ht="12.75" customHeight="1">
      <c r="A7" s="89" t="s">
        <v>58</v>
      </c>
      <c r="B7" s="90" t="s">
        <v>59</v>
      </c>
      <c r="C7" s="55" t="s">
        <v>60</v>
      </c>
      <c r="D7" s="56" t="s">
        <v>61</v>
      </c>
      <c r="E7" s="56" t="s">
        <v>62</v>
      </c>
      <c r="F7" s="90" t="s">
        <v>43</v>
      </c>
      <c r="G7" s="75" t="s">
        <v>63</v>
      </c>
      <c r="H7" s="68" t="s">
        <v>64</v>
      </c>
      <c r="I7" s="69" t="s">
        <v>65</v>
      </c>
      <c r="J7" s="95" t="s">
        <v>47</v>
      </c>
      <c r="K7" s="58" t="s">
        <v>48</v>
      </c>
      <c r="L7" s="80" t="s">
        <v>48</v>
      </c>
      <c r="M7" s="76">
        <v>218.4</v>
      </c>
      <c r="N7" s="70" t="s">
        <v>48</v>
      </c>
      <c r="O7" s="99">
        <v>11.3924050632911</v>
      </c>
      <c r="P7" s="58" t="s">
        <v>57</v>
      </c>
      <c r="Q7" s="71"/>
      <c r="R7" s="70"/>
      <c r="S7" s="84" t="s">
        <v>48</v>
      </c>
      <c r="T7" s="103">
        <v>30382</v>
      </c>
      <c r="U7" s="73"/>
      <c r="V7" s="73"/>
      <c r="W7" s="88"/>
      <c r="X7" s="55">
        <f t="shared" si="0"/>
        <v>1</v>
      </c>
      <c r="Y7" s="56">
        <f t="shared" si="1"/>
        <v>1</v>
      </c>
      <c r="Z7" s="56">
        <f t="shared" si="2"/>
        <v>0</v>
      </c>
      <c r="AA7" s="56">
        <f t="shared" si="3"/>
        <v>0</v>
      </c>
      <c r="AB7" s="57" t="str">
        <f t="shared" si="4"/>
        <v>SRSA</v>
      </c>
      <c r="AC7" s="55">
        <f t="shared" si="5"/>
        <v>1</v>
      </c>
      <c r="AD7" s="56">
        <f t="shared" si="6"/>
        <v>0</v>
      </c>
      <c r="AE7" s="56">
        <f t="shared" si="7"/>
        <v>0</v>
      </c>
      <c r="AF7" s="57" t="str">
        <f t="shared" si="8"/>
        <v>-</v>
      </c>
      <c r="AG7" s="55">
        <f t="shared" si="9"/>
        <v>0</v>
      </c>
      <c r="AH7" s="74" t="s">
        <v>49</v>
      </c>
    </row>
    <row r="8" spans="1:34" ht="12.75" customHeight="1">
      <c r="A8" s="89" t="s">
        <v>66</v>
      </c>
      <c r="B8" s="90" t="s">
        <v>67</v>
      </c>
      <c r="C8" s="55" t="s">
        <v>68</v>
      </c>
      <c r="D8" s="56" t="s">
        <v>69</v>
      </c>
      <c r="E8" s="56" t="s">
        <v>54</v>
      </c>
      <c r="F8" s="90" t="s">
        <v>43</v>
      </c>
      <c r="G8" s="75" t="s">
        <v>70</v>
      </c>
      <c r="H8" s="68" t="s">
        <v>71</v>
      </c>
      <c r="I8" s="69" t="s">
        <v>72</v>
      </c>
      <c r="J8" s="95" t="s">
        <v>73</v>
      </c>
      <c r="K8" s="58" t="s">
        <v>57</v>
      </c>
      <c r="L8" s="80" t="s">
        <v>57</v>
      </c>
      <c r="M8" s="76">
        <v>47561.6</v>
      </c>
      <c r="N8" s="70" t="s">
        <v>57</v>
      </c>
      <c r="O8" s="99">
        <v>9.38439567047504</v>
      </c>
      <c r="P8" s="58" t="s">
        <v>57</v>
      </c>
      <c r="Q8" s="71"/>
      <c r="R8" s="70"/>
      <c r="S8" s="84" t="s">
        <v>57</v>
      </c>
      <c r="T8" s="103">
        <v>3525815</v>
      </c>
      <c r="U8" s="73"/>
      <c r="V8" s="73"/>
      <c r="W8" s="88"/>
      <c r="X8" s="55">
        <f t="shared" si="0"/>
        <v>0</v>
      </c>
      <c r="Y8" s="56">
        <f t="shared" si="1"/>
        <v>0</v>
      </c>
      <c r="Z8" s="56">
        <f t="shared" si="2"/>
        <v>0</v>
      </c>
      <c r="AA8" s="56">
        <f t="shared" si="3"/>
        <v>0</v>
      </c>
      <c r="AB8" s="57" t="str">
        <f t="shared" si="4"/>
        <v>-</v>
      </c>
      <c r="AC8" s="55">
        <f t="shared" si="5"/>
        <v>0</v>
      </c>
      <c r="AD8" s="56">
        <f t="shared" si="6"/>
        <v>0</v>
      </c>
      <c r="AE8" s="56">
        <f t="shared" si="7"/>
        <v>0</v>
      </c>
      <c r="AF8" s="57" t="str">
        <f t="shared" si="8"/>
        <v>-</v>
      </c>
      <c r="AG8" s="55">
        <f t="shared" si="9"/>
        <v>0</v>
      </c>
      <c r="AH8" s="74" t="s">
        <v>49</v>
      </c>
    </row>
    <row r="9" spans="1:34" ht="12.75" customHeight="1">
      <c r="A9" s="89" t="s">
        <v>74</v>
      </c>
      <c r="B9" s="90" t="s">
        <v>75</v>
      </c>
      <c r="C9" s="55" t="s">
        <v>76</v>
      </c>
      <c r="D9" s="56" t="s">
        <v>77</v>
      </c>
      <c r="E9" s="56" t="s">
        <v>78</v>
      </c>
      <c r="F9" s="90" t="s">
        <v>43</v>
      </c>
      <c r="G9" s="75" t="s">
        <v>79</v>
      </c>
      <c r="H9" s="68" t="s">
        <v>80</v>
      </c>
      <c r="I9" s="69" t="s">
        <v>81</v>
      </c>
      <c r="J9" s="95" t="s">
        <v>47</v>
      </c>
      <c r="K9" s="58" t="s">
        <v>48</v>
      </c>
      <c r="L9" s="80" t="s">
        <v>48</v>
      </c>
      <c r="M9" s="76">
        <v>295.52</v>
      </c>
      <c r="N9" s="70" t="s">
        <v>48</v>
      </c>
      <c r="O9" s="99">
        <v>20</v>
      </c>
      <c r="P9" s="58" t="s">
        <v>48</v>
      </c>
      <c r="Q9" s="71"/>
      <c r="R9" s="70"/>
      <c r="S9" s="84" t="s">
        <v>48</v>
      </c>
      <c r="T9" s="103">
        <v>50049</v>
      </c>
      <c r="U9" s="73"/>
      <c r="V9" s="73"/>
      <c r="W9" s="88"/>
      <c r="X9" s="55">
        <f t="shared" si="0"/>
        <v>1</v>
      </c>
      <c r="Y9" s="56">
        <f t="shared" si="1"/>
        <v>1</v>
      </c>
      <c r="Z9" s="56">
        <f t="shared" si="2"/>
        <v>0</v>
      </c>
      <c r="AA9" s="56">
        <f t="shared" si="3"/>
        <v>0</v>
      </c>
      <c r="AB9" s="57" t="str">
        <f t="shared" si="4"/>
        <v>SRSA</v>
      </c>
      <c r="AC9" s="55">
        <f t="shared" si="5"/>
        <v>1</v>
      </c>
      <c r="AD9" s="56">
        <f t="shared" si="6"/>
        <v>1</v>
      </c>
      <c r="AE9" s="56" t="str">
        <f t="shared" si="7"/>
        <v>Initial</v>
      </c>
      <c r="AF9" s="57" t="str">
        <f t="shared" si="8"/>
        <v>-</v>
      </c>
      <c r="AG9" s="55" t="str">
        <f t="shared" si="9"/>
        <v>SRSA</v>
      </c>
      <c r="AH9" s="74" t="s">
        <v>49</v>
      </c>
    </row>
    <row r="10" spans="1:34" ht="12.75" customHeight="1">
      <c r="A10" s="89" t="s">
        <v>82</v>
      </c>
      <c r="B10" s="90" t="s">
        <v>83</v>
      </c>
      <c r="C10" s="55" t="s">
        <v>84</v>
      </c>
      <c r="D10" s="56" t="s">
        <v>85</v>
      </c>
      <c r="E10" s="56" t="s">
        <v>86</v>
      </c>
      <c r="F10" s="90" t="s">
        <v>43</v>
      </c>
      <c r="G10" s="75" t="s">
        <v>87</v>
      </c>
      <c r="H10" s="68" t="s">
        <v>88</v>
      </c>
      <c r="I10" s="69" t="s">
        <v>89</v>
      </c>
      <c r="J10" s="95" t="s">
        <v>47</v>
      </c>
      <c r="K10" s="58" t="s">
        <v>48</v>
      </c>
      <c r="L10" s="80" t="s">
        <v>48</v>
      </c>
      <c r="M10" s="76">
        <v>1657.6</v>
      </c>
      <c r="N10" s="70" t="s">
        <v>48</v>
      </c>
      <c r="O10" s="99">
        <v>30.5625</v>
      </c>
      <c r="P10" s="58" t="s">
        <v>48</v>
      </c>
      <c r="Q10" s="71"/>
      <c r="R10" s="70"/>
      <c r="S10" s="84" t="s">
        <v>48</v>
      </c>
      <c r="T10" s="103">
        <v>263566</v>
      </c>
      <c r="U10" s="73"/>
      <c r="V10" s="73"/>
      <c r="W10" s="88"/>
      <c r="X10" s="55">
        <f t="shared" si="0"/>
        <v>1</v>
      </c>
      <c r="Y10" s="56">
        <f t="shared" si="1"/>
        <v>1</v>
      </c>
      <c r="Z10" s="56">
        <f t="shared" si="2"/>
        <v>0</v>
      </c>
      <c r="AA10" s="56">
        <f t="shared" si="3"/>
        <v>0</v>
      </c>
      <c r="AB10" s="57" t="str">
        <f t="shared" si="4"/>
        <v>SRSA</v>
      </c>
      <c r="AC10" s="55">
        <f t="shared" si="5"/>
        <v>1</v>
      </c>
      <c r="AD10" s="56">
        <f t="shared" si="6"/>
        <v>1</v>
      </c>
      <c r="AE10" s="56" t="str">
        <f t="shared" si="7"/>
        <v>Initial</v>
      </c>
      <c r="AF10" s="57" t="str">
        <f t="shared" si="8"/>
        <v>-</v>
      </c>
      <c r="AG10" s="55" t="str">
        <f t="shared" si="9"/>
        <v>SRSA</v>
      </c>
      <c r="AH10" s="74" t="s">
        <v>49</v>
      </c>
    </row>
    <row r="11" spans="1:34" ht="12.75" customHeight="1">
      <c r="A11" s="89" t="s">
        <v>90</v>
      </c>
      <c r="B11" s="90" t="s">
        <v>91</v>
      </c>
      <c r="C11" s="55" t="s">
        <v>92</v>
      </c>
      <c r="D11" s="56" t="s">
        <v>93</v>
      </c>
      <c r="E11" s="56" t="s">
        <v>94</v>
      </c>
      <c r="F11" s="90" t="s">
        <v>43</v>
      </c>
      <c r="G11" s="75" t="s">
        <v>95</v>
      </c>
      <c r="H11" s="68" t="s">
        <v>96</v>
      </c>
      <c r="I11" s="69" t="s">
        <v>97</v>
      </c>
      <c r="J11" s="95" t="s">
        <v>47</v>
      </c>
      <c r="K11" s="58" t="s">
        <v>48</v>
      </c>
      <c r="L11" s="80" t="s">
        <v>48</v>
      </c>
      <c r="M11" s="76">
        <v>123</v>
      </c>
      <c r="N11" s="70" t="s">
        <v>48</v>
      </c>
      <c r="O11" s="99">
        <v>9.27152317880794</v>
      </c>
      <c r="P11" s="58" t="s">
        <v>57</v>
      </c>
      <c r="Q11" s="71"/>
      <c r="R11" s="70"/>
      <c r="S11" s="84" t="s">
        <v>48</v>
      </c>
      <c r="T11" s="103">
        <v>12214</v>
      </c>
      <c r="U11" s="73"/>
      <c r="V11" s="73"/>
      <c r="W11" s="88"/>
      <c r="X11" s="55">
        <f t="shared" si="0"/>
        <v>1</v>
      </c>
      <c r="Y11" s="56">
        <f t="shared" si="1"/>
        <v>1</v>
      </c>
      <c r="Z11" s="56">
        <f t="shared" si="2"/>
        <v>0</v>
      </c>
      <c r="AA11" s="56">
        <f t="shared" si="3"/>
        <v>0</v>
      </c>
      <c r="AB11" s="57" t="str">
        <f t="shared" si="4"/>
        <v>SRSA</v>
      </c>
      <c r="AC11" s="55">
        <f t="shared" si="5"/>
        <v>1</v>
      </c>
      <c r="AD11" s="56">
        <f t="shared" si="6"/>
        <v>0</v>
      </c>
      <c r="AE11" s="56">
        <f t="shared" si="7"/>
        <v>0</v>
      </c>
      <c r="AF11" s="57" t="str">
        <f t="shared" si="8"/>
        <v>-</v>
      </c>
      <c r="AG11" s="55">
        <f t="shared" si="9"/>
        <v>0</v>
      </c>
      <c r="AH11" s="74" t="s">
        <v>49</v>
      </c>
    </row>
    <row r="12" spans="1:34" ht="12.75" customHeight="1">
      <c r="A12" s="89" t="s">
        <v>98</v>
      </c>
      <c r="B12" s="90" t="s">
        <v>99</v>
      </c>
      <c r="C12" s="55" t="s">
        <v>100</v>
      </c>
      <c r="D12" s="56" t="s">
        <v>101</v>
      </c>
      <c r="E12" s="56" t="s">
        <v>102</v>
      </c>
      <c r="F12" s="90" t="s">
        <v>43</v>
      </c>
      <c r="G12" s="75" t="s">
        <v>103</v>
      </c>
      <c r="H12" s="68" t="s">
        <v>45</v>
      </c>
      <c r="I12" s="69" t="s">
        <v>104</v>
      </c>
      <c r="J12" s="95" t="s">
        <v>47</v>
      </c>
      <c r="K12" s="58" t="s">
        <v>48</v>
      </c>
      <c r="L12" s="80" t="s">
        <v>48</v>
      </c>
      <c r="M12" s="76">
        <v>169</v>
      </c>
      <c r="N12" s="70" t="s">
        <v>48</v>
      </c>
      <c r="O12" s="99">
        <v>23.5632183908046</v>
      </c>
      <c r="P12" s="58" t="s">
        <v>48</v>
      </c>
      <c r="Q12" s="71"/>
      <c r="R12" s="70"/>
      <c r="S12" s="84" t="s">
        <v>48</v>
      </c>
      <c r="T12" s="103">
        <v>32505</v>
      </c>
      <c r="U12" s="73"/>
      <c r="V12" s="73"/>
      <c r="W12" s="88"/>
      <c r="X12" s="55">
        <f t="shared" si="0"/>
        <v>1</v>
      </c>
      <c r="Y12" s="56">
        <f t="shared" si="1"/>
        <v>1</v>
      </c>
      <c r="Z12" s="56">
        <f t="shared" si="2"/>
        <v>0</v>
      </c>
      <c r="AA12" s="56">
        <f t="shared" si="3"/>
        <v>0</v>
      </c>
      <c r="AB12" s="57" t="str">
        <f t="shared" si="4"/>
        <v>SRSA</v>
      </c>
      <c r="AC12" s="55">
        <f t="shared" si="5"/>
        <v>1</v>
      </c>
      <c r="AD12" s="56">
        <f t="shared" si="6"/>
        <v>1</v>
      </c>
      <c r="AE12" s="56" t="str">
        <f t="shared" si="7"/>
        <v>Initial</v>
      </c>
      <c r="AF12" s="57" t="str">
        <f t="shared" si="8"/>
        <v>-</v>
      </c>
      <c r="AG12" s="55" t="str">
        <f t="shared" si="9"/>
        <v>SRSA</v>
      </c>
      <c r="AH12" s="74" t="s">
        <v>49</v>
      </c>
    </row>
    <row r="13" spans="1:34" ht="12.75" customHeight="1">
      <c r="A13" s="89" t="s">
        <v>105</v>
      </c>
      <c r="B13" s="90" t="s">
        <v>106</v>
      </c>
      <c r="C13" s="55" t="s">
        <v>107</v>
      </c>
      <c r="D13" s="56" t="s">
        <v>108</v>
      </c>
      <c r="E13" s="56" t="s">
        <v>54</v>
      </c>
      <c r="F13" s="90" t="s">
        <v>43</v>
      </c>
      <c r="G13" s="75" t="s">
        <v>109</v>
      </c>
      <c r="H13" s="68" t="s">
        <v>110</v>
      </c>
      <c r="I13" s="69" t="s">
        <v>111</v>
      </c>
      <c r="J13" s="95" t="s">
        <v>112</v>
      </c>
      <c r="K13" s="58" t="s">
        <v>57</v>
      </c>
      <c r="L13" s="80" t="s">
        <v>48</v>
      </c>
      <c r="M13" s="76">
        <v>60.55</v>
      </c>
      <c r="N13" s="70" t="s">
        <v>48</v>
      </c>
      <c r="O13" s="99">
        <v>36.3636363636364</v>
      </c>
      <c r="P13" s="58" t="s">
        <v>48</v>
      </c>
      <c r="Q13" s="71"/>
      <c r="R13" s="70"/>
      <c r="S13" s="84" t="s">
        <v>57</v>
      </c>
      <c r="T13" s="103">
        <v>8521</v>
      </c>
      <c r="U13" s="73"/>
      <c r="V13" s="73"/>
      <c r="W13" s="88"/>
      <c r="X13" s="55">
        <f t="shared" si="0"/>
        <v>1</v>
      </c>
      <c r="Y13" s="56">
        <f t="shared" si="1"/>
        <v>1</v>
      </c>
      <c r="Z13" s="56">
        <f t="shared" si="2"/>
        <v>0</v>
      </c>
      <c r="AA13" s="56">
        <f t="shared" si="3"/>
        <v>0</v>
      </c>
      <c r="AB13" s="57" t="str">
        <f t="shared" si="4"/>
        <v>SRSA</v>
      </c>
      <c r="AC13" s="55">
        <f t="shared" si="5"/>
        <v>0</v>
      </c>
      <c r="AD13" s="56">
        <f t="shared" si="6"/>
        <v>1</v>
      </c>
      <c r="AE13" s="56">
        <f t="shared" si="7"/>
        <v>0</v>
      </c>
      <c r="AF13" s="57" t="str">
        <f t="shared" si="8"/>
        <v>-</v>
      </c>
      <c r="AG13" s="55">
        <f t="shared" si="9"/>
        <v>0</v>
      </c>
      <c r="AH13" s="74" t="s">
        <v>49</v>
      </c>
    </row>
    <row r="14" spans="1:34" ht="12.75" customHeight="1">
      <c r="A14" s="89" t="s">
        <v>113</v>
      </c>
      <c r="B14" s="90" t="s">
        <v>114</v>
      </c>
      <c r="C14" s="55" t="s">
        <v>115</v>
      </c>
      <c r="D14" s="56" t="s">
        <v>116</v>
      </c>
      <c r="E14" s="56" t="s">
        <v>117</v>
      </c>
      <c r="F14" s="90" t="s">
        <v>43</v>
      </c>
      <c r="G14" s="75" t="s">
        <v>118</v>
      </c>
      <c r="H14" s="68" t="s">
        <v>45</v>
      </c>
      <c r="I14" s="69" t="s">
        <v>119</v>
      </c>
      <c r="J14" s="95" t="s">
        <v>47</v>
      </c>
      <c r="K14" s="58" t="s">
        <v>48</v>
      </c>
      <c r="L14" s="80" t="s">
        <v>48</v>
      </c>
      <c r="M14" s="76">
        <v>437.55</v>
      </c>
      <c r="N14" s="70" t="s">
        <v>48</v>
      </c>
      <c r="O14" s="99">
        <v>14.2322097378277</v>
      </c>
      <c r="P14" s="58" t="s">
        <v>57</v>
      </c>
      <c r="Q14" s="71"/>
      <c r="R14" s="70"/>
      <c r="S14" s="84" t="s">
        <v>48</v>
      </c>
      <c r="T14" s="103">
        <v>65350</v>
      </c>
      <c r="U14" s="73"/>
      <c r="V14" s="73"/>
      <c r="W14" s="88"/>
      <c r="X14" s="55">
        <f t="shared" si="0"/>
        <v>1</v>
      </c>
      <c r="Y14" s="56">
        <f t="shared" si="1"/>
        <v>1</v>
      </c>
      <c r="Z14" s="56">
        <f t="shared" si="2"/>
        <v>0</v>
      </c>
      <c r="AA14" s="56">
        <f t="shared" si="3"/>
        <v>0</v>
      </c>
      <c r="AB14" s="57" t="str">
        <f t="shared" si="4"/>
        <v>SRSA</v>
      </c>
      <c r="AC14" s="55">
        <f t="shared" si="5"/>
        <v>1</v>
      </c>
      <c r="AD14" s="56">
        <f t="shared" si="6"/>
        <v>0</v>
      </c>
      <c r="AE14" s="56">
        <f t="shared" si="7"/>
        <v>0</v>
      </c>
      <c r="AF14" s="57" t="str">
        <f t="shared" si="8"/>
        <v>-</v>
      </c>
      <c r="AG14" s="55">
        <f t="shared" si="9"/>
        <v>0</v>
      </c>
      <c r="AH14" s="74" t="s">
        <v>49</v>
      </c>
    </row>
    <row r="15" spans="1:34" ht="12.75" customHeight="1">
      <c r="A15" s="89" t="s">
        <v>120</v>
      </c>
      <c r="B15" s="90" t="s">
        <v>121</v>
      </c>
      <c r="C15" s="55" t="s">
        <v>122</v>
      </c>
      <c r="D15" s="56" t="s">
        <v>123</v>
      </c>
      <c r="E15" s="56" t="s">
        <v>124</v>
      </c>
      <c r="F15" s="90" t="s">
        <v>43</v>
      </c>
      <c r="G15" s="75" t="s">
        <v>125</v>
      </c>
      <c r="H15" s="68" t="s">
        <v>126</v>
      </c>
      <c r="I15" s="69" t="s">
        <v>127</v>
      </c>
      <c r="J15" s="95" t="s">
        <v>47</v>
      </c>
      <c r="K15" s="58" t="s">
        <v>48</v>
      </c>
      <c r="L15" s="80" t="s">
        <v>48</v>
      </c>
      <c r="M15" s="76">
        <v>327</v>
      </c>
      <c r="N15" s="70" t="s">
        <v>48</v>
      </c>
      <c r="O15" s="99">
        <v>3.98009950248756</v>
      </c>
      <c r="P15" s="58" t="s">
        <v>57</v>
      </c>
      <c r="Q15" s="71"/>
      <c r="R15" s="70"/>
      <c r="S15" s="84" t="s">
        <v>48</v>
      </c>
      <c r="T15" s="103">
        <v>26313</v>
      </c>
      <c r="U15" s="73"/>
      <c r="V15" s="73"/>
      <c r="W15" s="88"/>
      <c r="X15" s="55">
        <f t="shared" si="0"/>
        <v>1</v>
      </c>
      <c r="Y15" s="56">
        <f t="shared" si="1"/>
        <v>1</v>
      </c>
      <c r="Z15" s="56">
        <f t="shared" si="2"/>
        <v>0</v>
      </c>
      <c r="AA15" s="56">
        <f t="shared" si="3"/>
        <v>0</v>
      </c>
      <c r="AB15" s="57" t="str">
        <f t="shared" si="4"/>
        <v>SRSA</v>
      </c>
      <c r="AC15" s="55">
        <f t="shared" si="5"/>
        <v>1</v>
      </c>
      <c r="AD15" s="56">
        <f t="shared" si="6"/>
        <v>0</v>
      </c>
      <c r="AE15" s="56">
        <f t="shared" si="7"/>
        <v>0</v>
      </c>
      <c r="AF15" s="57" t="str">
        <f t="shared" si="8"/>
        <v>-</v>
      </c>
      <c r="AG15" s="55">
        <f t="shared" si="9"/>
        <v>0</v>
      </c>
      <c r="AH15" s="74" t="s">
        <v>49</v>
      </c>
    </row>
    <row r="16" spans="1:34" ht="12.75" customHeight="1">
      <c r="A16" s="89" t="s">
        <v>128</v>
      </c>
      <c r="B16" s="90" t="s">
        <v>129</v>
      </c>
      <c r="C16" s="55" t="s">
        <v>130</v>
      </c>
      <c r="D16" s="56" t="s">
        <v>131</v>
      </c>
      <c r="E16" s="56" t="s">
        <v>132</v>
      </c>
      <c r="F16" s="90" t="s">
        <v>43</v>
      </c>
      <c r="G16" s="75" t="s">
        <v>133</v>
      </c>
      <c r="H16" s="68" t="s">
        <v>45</v>
      </c>
      <c r="I16" s="69" t="s">
        <v>134</v>
      </c>
      <c r="J16" s="95" t="s">
        <v>47</v>
      </c>
      <c r="K16" s="58" t="s">
        <v>48</v>
      </c>
      <c r="L16" s="80" t="s">
        <v>48</v>
      </c>
      <c r="M16" s="76">
        <v>285.05</v>
      </c>
      <c r="N16" s="70" t="s">
        <v>48</v>
      </c>
      <c r="O16" s="99">
        <v>29.5833333333333</v>
      </c>
      <c r="P16" s="58" t="s">
        <v>48</v>
      </c>
      <c r="Q16" s="71"/>
      <c r="R16" s="70"/>
      <c r="S16" s="84" t="s">
        <v>48</v>
      </c>
      <c r="T16" s="103">
        <v>27974</v>
      </c>
      <c r="U16" s="73"/>
      <c r="V16" s="73"/>
      <c r="W16" s="88"/>
      <c r="X16" s="55">
        <f t="shared" si="0"/>
        <v>1</v>
      </c>
      <c r="Y16" s="56">
        <f t="shared" si="1"/>
        <v>1</v>
      </c>
      <c r="Z16" s="56">
        <f t="shared" si="2"/>
        <v>0</v>
      </c>
      <c r="AA16" s="56">
        <f t="shared" si="3"/>
        <v>0</v>
      </c>
      <c r="AB16" s="57" t="str">
        <f t="shared" si="4"/>
        <v>SRSA</v>
      </c>
      <c r="AC16" s="55">
        <f t="shared" si="5"/>
        <v>1</v>
      </c>
      <c r="AD16" s="56">
        <f t="shared" si="6"/>
        <v>1</v>
      </c>
      <c r="AE16" s="56" t="str">
        <f t="shared" si="7"/>
        <v>Initial</v>
      </c>
      <c r="AF16" s="57" t="str">
        <f t="shared" si="8"/>
        <v>-</v>
      </c>
      <c r="AG16" s="55" t="str">
        <f t="shared" si="9"/>
        <v>SRSA</v>
      </c>
      <c r="AH16" s="74" t="s">
        <v>49</v>
      </c>
    </row>
    <row r="17" spans="1:34" ht="12.75" customHeight="1">
      <c r="A17" s="89" t="s">
        <v>135</v>
      </c>
      <c r="B17" s="90" t="s">
        <v>136</v>
      </c>
      <c r="C17" s="55" t="s">
        <v>137</v>
      </c>
      <c r="D17" s="56" t="s">
        <v>138</v>
      </c>
      <c r="E17" s="56" t="s">
        <v>139</v>
      </c>
      <c r="F17" s="90" t="s">
        <v>43</v>
      </c>
      <c r="G17" s="75" t="s">
        <v>140</v>
      </c>
      <c r="H17" s="68" t="s">
        <v>141</v>
      </c>
      <c r="I17" s="69" t="s">
        <v>142</v>
      </c>
      <c r="J17" s="95" t="s">
        <v>47</v>
      </c>
      <c r="K17" s="58" t="s">
        <v>48</v>
      </c>
      <c r="L17" s="80" t="s">
        <v>48</v>
      </c>
      <c r="M17" s="76">
        <v>806.37</v>
      </c>
      <c r="N17" s="70" t="s">
        <v>48</v>
      </c>
      <c r="O17" s="99">
        <v>21.4876033057851</v>
      </c>
      <c r="P17" s="58" t="s">
        <v>48</v>
      </c>
      <c r="Q17" s="71"/>
      <c r="R17" s="70"/>
      <c r="S17" s="84" t="s">
        <v>48</v>
      </c>
      <c r="T17" s="103">
        <v>109480</v>
      </c>
      <c r="U17" s="73"/>
      <c r="V17" s="73"/>
      <c r="W17" s="88"/>
      <c r="X17" s="55">
        <f t="shared" si="0"/>
        <v>1</v>
      </c>
      <c r="Y17" s="56">
        <f t="shared" si="1"/>
        <v>1</v>
      </c>
      <c r="Z17" s="56">
        <f t="shared" si="2"/>
        <v>0</v>
      </c>
      <c r="AA17" s="56">
        <f t="shared" si="3"/>
        <v>0</v>
      </c>
      <c r="AB17" s="57" t="str">
        <f t="shared" si="4"/>
        <v>SRSA</v>
      </c>
      <c r="AC17" s="55">
        <f t="shared" si="5"/>
        <v>1</v>
      </c>
      <c r="AD17" s="56">
        <f t="shared" si="6"/>
        <v>1</v>
      </c>
      <c r="AE17" s="56" t="str">
        <f t="shared" si="7"/>
        <v>Initial</v>
      </c>
      <c r="AF17" s="57" t="str">
        <f t="shared" si="8"/>
        <v>-</v>
      </c>
      <c r="AG17" s="55" t="str">
        <f t="shared" si="9"/>
        <v>SRSA</v>
      </c>
      <c r="AH17" s="74" t="s">
        <v>49</v>
      </c>
    </row>
    <row r="18" spans="1:34" ht="12.75" customHeight="1">
      <c r="A18" s="89" t="s">
        <v>143</v>
      </c>
      <c r="B18" s="90" t="s">
        <v>144</v>
      </c>
      <c r="C18" s="55" t="s">
        <v>145</v>
      </c>
      <c r="D18" s="56" t="s">
        <v>146</v>
      </c>
      <c r="E18" s="56" t="s">
        <v>147</v>
      </c>
      <c r="F18" s="90" t="s">
        <v>43</v>
      </c>
      <c r="G18" s="75" t="s">
        <v>148</v>
      </c>
      <c r="H18" s="68" t="s">
        <v>149</v>
      </c>
      <c r="I18" s="69" t="s">
        <v>150</v>
      </c>
      <c r="J18" s="95" t="s">
        <v>47</v>
      </c>
      <c r="K18" s="58" t="s">
        <v>48</v>
      </c>
      <c r="L18" s="80" t="s">
        <v>48</v>
      </c>
      <c r="M18" s="76">
        <v>208.27</v>
      </c>
      <c r="N18" s="70" t="s">
        <v>48</v>
      </c>
      <c r="O18" s="99">
        <v>3.46020761245675</v>
      </c>
      <c r="P18" s="58" t="s">
        <v>57</v>
      </c>
      <c r="Q18" s="71"/>
      <c r="R18" s="70"/>
      <c r="S18" s="84" t="s">
        <v>48</v>
      </c>
      <c r="T18" s="103">
        <v>21700</v>
      </c>
      <c r="U18" s="73"/>
      <c r="V18" s="73"/>
      <c r="W18" s="88"/>
      <c r="X18" s="55">
        <f t="shared" si="0"/>
        <v>1</v>
      </c>
      <c r="Y18" s="56">
        <f t="shared" si="1"/>
        <v>1</v>
      </c>
      <c r="Z18" s="56">
        <f t="shared" si="2"/>
        <v>0</v>
      </c>
      <c r="AA18" s="56">
        <f t="shared" si="3"/>
        <v>0</v>
      </c>
      <c r="AB18" s="57" t="str">
        <f t="shared" si="4"/>
        <v>SRSA</v>
      </c>
      <c r="AC18" s="55">
        <f t="shared" si="5"/>
        <v>1</v>
      </c>
      <c r="AD18" s="56">
        <f t="shared" si="6"/>
        <v>0</v>
      </c>
      <c r="AE18" s="56">
        <f t="shared" si="7"/>
        <v>0</v>
      </c>
      <c r="AF18" s="57" t="str">
        <f t="shared" si="8"/>
        <v>-</v>
      </c>
      <c r="AG18" s="55">
        <f t="shared" si="9"/>
        <v>0</v>
      </c>
      <c r="AH18" s="74" t="s">
        <v>49</v>
      </c>
    </row>
    <row r="19" spans="1:34" ht="12.75" customHeight="1">
      <c r="A19" s="89" t="s">
        <v>151</v>
      </c>
      <c r="B19" s="90" t="s">
        <v>152</v>
      </c>
      <c r="C19" s="55" t="s">
        <v>153</v>
      </c>
      <c r="D19" s="56" t="s">
        <v>154</v>
      </c>
      <c r="E19" s="56" t="s">
        <v>155</v>
      </c>
      <c r="F19" s="90" t="s">
        <v>43</v>
      </c>
      <c r="G19" s="75" t="s">
        <v>156</v>
      </c>
      <c r="H19" s="68" t="s">
        <v>45</v>
      </c>
      <c r="I19" s="69" t="s">
        <v>157</v>
      </c>
      <c r="J19" s="95" t="s">
        <v>47</v>
      </c>
      <c r="K19" s="58" t="s">
        <v>48</v>
      </c>
      <c r="L19" s="80" t="s">
        <v>48</v>
      </c>
      <c r="M19" s="76">
        <v>468.1</v>
      </c>
      <c r="N19" s="70" t="s">
        <v>48</v>
      </c>
      <c r="O19" s="99">
        <v>17.5824175824176</v>
      </c>
      <c r="P19" s="58" t="s">
        <v>57</v>
      </c>
      <c r="Q19" s="71"/>
      <c r="R19" s="70"/>
      <c r="S19" s="84" t="s">
        <v>48</v>
      </c>
      <c r="T19" s="103">
        <v>43467</v>
      </c>
      <c r="U19" s="73"/>
      <c r="V19" s="73"/>
      <c r="W19" s="88"/>
      <c r="X19" s="55">
        <f t="shared" si="0"/>
        <v>1</v>
      </c>
      <c r="Y19" s="56">
        <f t="shared" si="1"/>
        <v>1</v>
      </c>
      <c r="Z19" s="56">
        <f t="shared" si="2"/>
        <v>0</v>
      </c>
      <c r="AA19" s="56">
        <f t="shared" si="3"/>
        <v>0</v>
      </c>
      <c r="AB19" s="57" t="str">
        <f t="shared" si="4"/>
        <v>SRSA</v>
      </c>
      <c r="AC19" s="55">
        <f t="shared" si="5"/>
        <v>1</v>
      </c>
      <c r="AD19" s="56">
        <f t="shared" si="6"/>
        <v>0</v>
      </c>
      <c r="AE19" s="56">
        <f t="shared" si="7"/>
        <v>0</v>
      </c>
      <c r="AF19" s="57" t="str">
        <f t="shared" si="8"/>
        <v>-</v>
      </c>
      <c r="AG19" s="55">
        <f t="shared" si="9"/>
        <v>0</v>
      </c>
      <c r="AH19" s="74" t="s">
        <v>49</v>
      </c>
    </row>
    <row r="20" spans="1:34" ht="12.75" customHeight="1">
      <c r="A20" s="89" t="s">
        <v>158</v>
      </c>
      <c r="B20" s="90" t="s">
        <v>159</v>
      </c>
      <c r="C20" s="55" t="s">
        <v>160</v>
      </c>
      <c r="D20" s="56" t="s">
        <v>161</v>
      </c>
      <c r="E20" s="56" t="s">
        <v>162</v>
      </c>
      <c r="F20" s="90" t="s">
        <v>43</v>
      </c>
      <c r="G20" s="75" t="s">
        <v>163</v>
      </c>
      <c r="H20" s="68" t="s">
        <v>164</v>
      </c>
      <c r="I20" s="69" t="s">
        <v>165</v>
      </c>
      <c r="J20" s="95" t="s">
        <v>166</v>
      </c>
      <c r="K20" s="58" t="s">
        <v>57</v>
      </c>
      <c r="L20" s="80" t="s">
        <v>57</v>
      </c>
      <c r="M20" s="76">
        <v>13770.11</v>
      </c>
      <c r="N20" s="70" t="s">
        <v>57</v>
      </c>
      <c r="O20" s="99">
        <v>10.2342640795078</v>
      </c>
      <c r="P20" s="58" t="s">
        <v>57</v>
      </c>
      <c r="Q20" s="71"/>
      <c r="R20" s="70"/>
      <c r="S20" s="84" t="s">
        <v>57</v>
      </c>
      <c r="T20" s="103">
        <v>1067270</v>
      </c>
      <c r="U20" s="73"/>
      <c r="V20" s="73"/>
      <c r="W20" s="88"/>
      <c r="X20" s="55">
        <f t="shared" si="0"/>
        <v>0</v>
      </c>
      <c r="Y20" s="56">
        <f t="shared" si="1"/>
        <v>0</v>
      </c>
      <c r="Z20" s="56">
        <f t="shared" si="2"/>
        <v>0</v>
      </c>
      <c r="AA20" s="56">
        <f t="shared" si="3"/>
        <v>0</v>
      </c>
      <c r="AB20" s="57" t="str">
        <f t="shared" si="4"/>
        <v>-</v>
      </c>
      <c r="AC20" s="55">
        <f t="shared" si="5"/>
        <v>0</v>
      </c>
      <c r="AD20" s="56">
        <f t="shared" si="6"/>
        <v>0</v>
      </c>
      <c r="AE20" s="56">
        <f t="shared" si="7"/>
        <v>0</v>
      </c>
      <c r="AF20" s="57" t="str">
        <f t="shared" si="8"/>
        <v>-</v>
      </c>
      <c r="AG20" s="55">
        <f t="shared" si="9"/>
        <v>0</v>
      </c>
      <c r="AH20" s="74" t="s">
        <v>49</v>
      </c>
    </row>
    <row r="21" spans="1:34" ht="12.75" customHeight="1">
      <c r="A21" s="89" t="s">
        <v>167</v>
      </c>
      <c r="B21" s="90" t="s">
        <v>168</v>
      </c>
      <c r="C21" s="55" t="s">
        <v>169</v>
      </c>
      <c r="D21" s="56" t="s">
        <v>170</v>
      </c>
      <c r="E21" s="56" t="s">
        <v>171</v>
      </c>
      <c r="F21" s="90" t="s">
        <v>43</v>
      </c>
      <c r="G21" s="75" t="s">
        <v>172</v>
      </c>
      <c r="H21" s="68" t="s">
        <v>173</v>
      </c>
      <c r="I21" s="69" t="s">
        <v>174</v>
      </c>
      <c r="J21" s="95" t="s">
        <v>175</v>
      </c>
      <c r="K21" s="58" t="s">
        <v>57</v>
      </c>
      <c r="L21" s="80" t="s">
        <v>48</v>
      </c>
      <c r="M21" s="76">
        <v>300.7</v>
      </c>
      <c r="N21" s="70" t="s">
        <v>48</v>
      </c>
      <c r="O21" s="99">
        <v>17.4757281553398</v>
      </c>
      <c r="P21" s="58" t="s">
        <v>57</v>
      </c>
      <c r="Q21" s="71"/>
      <c r="R21" s="70"/>
      <c r="S21" s="84" t="s">
        <v>57</v>
      </c>
      <c r="T21" s="103">
        <v>65801</v>
      </c>
      <c r="U21" s="73"/>
      <c r="V21" s="73"/>
      <c r="W21" s="88"/>
      <c r="X21" s="55">
        <f t="shared" si="0"/>
        <v>1</v>
      </c>
      <c r="Y21" s="56">
        <f t="shared" si="1"/>
        <v>1</v>
      </c>
      <c r="Z21" s="56">
        <f t="shared" si="2"/>
        <v>0</v>
      </c>
      <c r="AA21" s="56">
        <f t="shared" si="3"/>
        <v>0</v>
      </c>
      <c r="AB21" s="57" t="str">
        <f t="shared" si="4"/>
        <v>SRSA</v>
      </c>
      <c r="AC21" s="55">
        <f t="shared" si="5"/>
        <v>0</v>
      </c>
      <c r="AD21" s="56">
        <f t="shared" si="6"/>
        <v>0</v>
      </c>
      <c r="AE21" s="56">
        <f t="shared" si="7"/>
        <v>0</v>
      </c>
      <c r="AF21" s="57" t="str">
        <f t="shared" si="8"/>
        <v>-</v>
      </c>
      <c r="AG21" s="55">
        <f t="shared" si="9"/>
        <v>0</v>
      </c>
      <c r="AH21" s="74" t="s">
        <v>49</v>
      </c>
    </row>
    <row r="22" spans="1:34" ht="12.75" customHeight="1">
      <c r="A22" s="89" t="s">
        <v>176</v>
      </c>
      <c r="B22" s="90" t="s">
        <v>177</v>
      </c>
      <c r="C22" s="55" t="s">
        <v>178</v>
      </c>
      <c r="D22" s="56" t="s">
        <v>179</v>
      </c>
      <c r="E22" s="56" t="s">
        <v>180</v>
      </c>
      <c r="F22" s="90" t="s">
        <v>43</v>
      </c>
      <c r="G22" s="75" t="s">
        <v>181</v>
      </c>
      <c r="H22" s="68" t="s">
        <v>182</v>
      </c>
      <c r="I22" s="69" t="s">
        <v>183</v>
      </c>
      <c r="J22" s="95" t="s">
        <v>47</v>
      </c>
      <c r="K22" s="58" t="s">
        <v>48</v>
      </c>
      <c r="L22" s="80" t="s">
        <v>57</v>
      </c>
      <c r="M22" s="76">
        <v>268.14</v>
      </c>
      <c r="N22" s="70" t="s">
        <v>48</v>
      </c>
      <c r="O22" s="99">
        <v>16.0949868073879</v>
      </c>
      <c r="P22" s="58" t="s">
        <v>57</v>
      </c>
      <c r="Q22" s="71"/>
      <c r="R22" s="70"/>
      <c r="S22" s="84" t="s">
        <v>48</v>
      </c>
      <c r="T22" s="103">
        <v>39634</v>
      </c>
      <c r="U22" s="73"/>
      <c r="V22" s="73"/>
      <c r="W22" s="88"/>
      <c r="X22" s="55">
        <f t="shared" si="0"/>
        <v>1</v>
      </c>
      <c r="Y22" s="56">
        <f t="shared" si="1"/>
        <v>1</v>
      </c>
      <c r="Z22" s="56">
        <f t="shared" si="2"/>
        <v>0</v>
      </c>
      <c r="AA22" s="56">
        <f t="shared" si="3"/>
        <v>0</v>
      </c>
      <c r="AB22" s="57" t="str">
        <f t="shared" si="4"/>
        <v>SRSA</v>
      </c>
      <c r="AC22" s="55">
        <f t="shared" si="5"/>
        <v>1</v>
      </c>
      <c r="AD22" s="56">
        <f t="shared" si="6"/>
        <v>0</v>
      </c>
      <c r="AE22" s="56">
        <f t="shared" si="7"/>
        <v>0</v>
      </c>
      <c r="AF22" s="57" t="str">
        <f t="shared" si="8"/>
        <v>-</v>
      </c>
      <c r="AG22" s="55">
        <f t="shared" si="9"/>
        <v>0</v>
      </c>
      <c r="AH22" s="74" t="s">
        <v>49</v>
      </c>
    </row>
    <row r="23" spans="1:34" ht="12.75" customHeight="1">
      <c r="A23" s="89" t="s">
        <v>184</v>
      </c>
      <c r="B23" s="90" t="s">
        <v>185</v>
      </c>
      <c r="C23" s="55" t="s">
        <v>186</v>
      </c>
      <c r="D23" s="56" t="s">
        <v>187</v>
      </c>
      <c r="E23" s="56" t="s">
        <v>188</v>
      </c>
      <c r="F23" s="90" t="s">
        <v>43</v>
      </c>
      <c r="G23" s="75" t="s">
        <v>189</v>
      </c>
      <c r="H23" s="68" t="s">
        <v>190</v>
      </c>
      <c r="I23" s="69" t="s">
        <v>191</v>
      </c>
      <c r="J23" s="95" t="s">
        <v>47</v>
      </c>
      <c r="K23" s="58" t="s">
        <v>48</v>
      </c>
      <c r="L23" s="80" t="s">
        <v>48</v>
      </c>
      <c r="M23" s="76">
        <v>112.2</v>
      </c>
      <c r="N23" s="70" t="s">
        <v>48</v>
      </c>
      <c r="O23" s="99">
        <v>31.4814814814815</v>
      </c>
      <c r="P23" s="58" t="s">
        <v>48</v>
      </c>
      <c r="Q23" s="71"/>
      <c r="R23" s="70"/>
      <c r="S23" s="84" t="s">
        <v>48</v>
      </c>
      <c r="T23" s="103">
        <v>15812</v>
      </c>
      <c r="U23" s="73"/>
      <c r="V23" s="73"/>
      <c r="W23" s="88"/>
      <c r="X23" s="55">
        <f t="shared" si="0"/>
        <v>1</v>
      </c>
      <c r="Y23" s="56">
        <f t="shared" si="1"/>
        <v>1</v>
      </c>
      <c r="Z23" s="56">
        <f t="shared" si="2"/>
        <v>0</v>
      </c>
      <c r="AA23" s="56">
        <f t="shared" si="3"/>
        <v>0</v>
      </c>
      <c r="AB23" s="57" t="str">
        <f t="shared" si="4"/>
        <v>SRSA</v>
      </c>
      <c r="AC23" s="55">
        <f t="shared" si="5"/>
        <v>1</v>
      </c>
      <c r="AD23" s="56">
        <f t="shared" si="6"/>
        <v>1</v>
      </c>
      <c r="AE23" s="56" t="str">
        <f t="shared" si="7"/>
        <v>Initial</v>
      </c>
      <c r="AF23" s="57" t="str">
        <f t="shared" si="8"/>
        <v>-</v>
      </c>
      <c r="AG23" s="55" t="str">
        <f t="shared" si="9"/>
        <v>SRSA</v>
      </c>
      <c r="AH23" s="74" t="s">
        <v>49</v>
      </c>
    </row>
    <row r="24" spans="1:34" ht="12.75" customHeight="1">
      <c r="A24" s="89" t="s">
        <v>192</v>
      </c>
      <c r="B24" s="90" t="s">
        <v>193</v>
      </c>
      <c r="C24" s="55" t="s">
        <v>194</v>
      </c>
      <c r="D24" s="56" t="s">
        <v>101</v>
      </c>
      <c r="E24" s="56" t="s">
        <v>195</v>
      </c>
      <c r="F24" s="90" t="s">
        <v>43</v>
      </c>
      <c r="G24" s="75" t="s">
        <v>196</v>
      </c>
      <c r="H24" s="68" t="s">
        <v>197</v>
      </c>
      <c r="I24" s="69" t="s">
        <v>198</v>
      </c>
      <c r="J24" s="95" t="s">
        <v>47</v>
      </c>
      <c r="K24" s="58" t="s">
        <v>48</v>
      </c>
      <c r="L24" s="80" t="s">
        <v>48</v>
      </c>
      <c r="M24" s="76">
        <v>70</v>
      </c>
      <c r="N24" s="70" t="s">
        <v>48</v>
      </c>
      <c r="O24" s="99">
        <v>16.9014084507042</v>
      </c>
      <c r="P24" s="58" t="s">
        <v>57</v>
      </c>
      <c r="Q24" s="71"/>
      <c r="R24" s="70"/>
      <c r="S24" s="84" t="s">
        <v>48</v>
      </c>
      <c r="T24" s="103">
        <v>16726</v>
      </c>
      <c r="U24" s="73"/>
      <c r="V24" s="73"/>
      <c r="W24" s="88"/>
      <c r="X24" s="55">
        <f t="shared" si="0"/>
        <v>1</v>
      </c>
      <c r="Y24" s="56">
        <f t="shared" si="1"/>
        <v>1</v>
      </c>
      <c r="Z24" s="56">
        <f t="shared" si="2"/>
        <v>0</v>
      </c>
      <c r="AA24" s="56">
        <f t="shared" si="3"/>
        <v>0</v>
      </c>
      <c r="AB24" s="57" t="str">
        <f t="shared" si="4"/>
        <v>SRSA</v>
      </c>
      <c r="AC24" s="55">
        <f t="shared" si="5"/>
        <v>1</v>
      </c>
      <c r="AD24" s="56">
        <f t="shared" si="6"/>
        <v>0</v>
      </c>
      <c r="AE24" s="56">
        <f t="shared" si="7"/>
        <v>0</v>
      </c>
      <c r="AF24" s="57" t="str">
        <f t="shared" si="8"/>
        <v>-</v>
      </c>
      <c r="AG24" s="55">
        <f t="shared" si="9"/>
        <v>0</v>
      </c>
      <c r="AH24" s="74" t="s">
        <v>49</v>
      </c>
    </row>
    <row r="25" spans="1:34" ht="12.75" customHeight="1">
      <c r="A25" s="89" t="s">
        <v>199</v>
      </c>
      <c r="B25" s="90" t="s">
        <v>200</v>
      </c>
      <c r="C25" s="55" t="s">
        <v>201</v>
      </c>
      <c r="D25" s="56" t="s">
        <v>202</v>
      </c>
      <c r="E25" s="56" t="s">
        <v>203</v>
      </c>
      <c r="F25" s="90" t="s">
        <v>43</v>
      </c>
      <c r="G25" s="75" t="s">
        <v>204</v>
      </c>
      <c r="H25" s="68" t="s">
        <v>45</v>
      </c>
      <c r="I25" s="69" t="s">
        <v>445</v>
      </c>
      <c r="J25" s="95" t="s">
        <v>47</v>
      </c>
      <c r="K25" s="58" t="s">
        <v>48</v>
      </c>
      <c r="L25" s="80" t="s">
        <v>48</v>
      </c>
      <c r="M25" s="76">
        <v>314.05</v>
      </c>
      <c r="N25" s="70" t="s">
        <v>48</v>
      </c>
      <c r="O25" s="99">
        <v>21.3333333333333</v>
      </c>
      <c r="P25" s="58" t="s">
        <v>48</v>
      </c>
      <c r="Q25" s="71"/>
      <c r="R25" s="70"/>
      <c r="S25" s="84" t="s">
        <v>48</v>
      </c>
      <c r="T25" s="103">
        <v>53489</v>
      </c>
      <c r="U25" s="73"/>
      <c r="V25" s="73"/>
      <c r="W25" s="88"/>
      <c r="X25" s="55">
        <f t="shared" si="0"/>
        <v>1</v>
      </c>
      <c r="Y25" s="56">
        <f t="shared" si="1"/>
        <v>1</v>
      </c>
      <c r="Z25" s="56">
        <f t="shared" si="2"/>
        <v>0</v>
      </c>
      <c r="AA25" s="56">
        <f t="shared" si="3"/>
        <v>0</v>
      </c>
      <c r="AB25" s="57" t="str">
        <f t="shared" si="4"/>
        <v>SRSA</v>
      </c>
      <c r="AC25" s="55">
        <f t="shared" si="5"/>
        <v>1</v>
      </c>
      <c r="AD25" s="56">
        <f t="shared" si="6"/>
        <v>1</v>
      </c>
      <c r="AE25" s="56" t="str">
        <f t="shared" si="7"/>
        <v>Initial</v>
      </c>
      <c r="AF25" s="57" t="str">
        <f t="shared" si="8"/>
        <v>-</v>
      </c>
      <c r="AG25" s="55" t="str">
        <f t="shared" si="9"/>
        <v>SRSA</v>
      </c>
      <c r="AH25" s="74" t="s">
        <v>49</v>
      </c>
    </row>
    <row r="26" spans="1:34" ht="12.75" customHeight="1">
      <c r="A26" s="89" t="s">
        <v>205</v>
      </c>
      <c r="B26" s="90" t="s">
        <v>206</v>
      </c>
      <c r="C26" s="55" t="s">
        <v>207</v>
      </c>
      <c r="D26" s="56" t="s">
        <v>208</v>
      </c>
      <c r="E26" s="56" t="s">
        <v>209</v>
      </c>
      <c r="F26" s="90" t="s">
        <v>43</v>
      </c>
      <c r="G26" s="75" t="s">
        <v>210</v>
      </c>
      <c r="H26" s="68" t="s">
        <v>45</v>
      </c>
      <c r="I26" s="69" t="s">
        <v>211</v>
      </c>
      <c r="J26" s="95" t="s">
        <v>212</v>
      </c>
      <c r="K26" s="58" t="s">
        <v>57</v>
      </c>
      <c r="L26" s="80" t="s">
        <v>57</v>
      </c>
      <c r="M26" s="76">
        <v>4807.65</v>
      </c>
      <c r="N26" s="70" t="s">
        <v>57</v>
      </c>
      <c r="O26" s="99">
        <v>7.86768828256401</v>
      </c>
      <c r="P26" s="58" t="s">
        <v>57</v>
      </c>
      <c r="Q26" s="71"/>
      <c r="R26" s="70"/>
      <c r="S26" s="84" t="s">
        <v>57</v>
      </c>
      <c r="T26" s="103">
        <v>312702</v>
      </c>
      <c r="U26" s="73"/>
      <c r="V26" s="73"/>
      <c r="W26" s="88"/>
      <c r="X26" s="55">
        <f t="shared" si="0"/>
        <v>0</v>
      </c>
      <c r="Y26" s="56">
        <f t="shared" si="1"/>
        <v>0</v>
      </c>
      <c r="Z26" s="56">
        <f t="shared" si="2"/>
        <v>0</v>
      </c>
      <c r="AA26" s="56">
        <f t="shared" si="3"/>
        <v>0</v>
      </c>
      <c r="AB26" s="57" t="str">
        <f t="shared" si="4"/>
        <v>-</v>
      </c>
      <c r="AC26" s="55">
        <f t="shared" si="5"/>
        <v>0</v>
      </c>
      <c r="AD26" s="56">
        <f t="shared" si="6"/>
        <v>0</v>
      </c>
      <c r="AE26" s="56">
        <f t="shared" si="7"/>
        <v>0</v>
      </c>
      <c r="AF26" s="57" t="str">
        <f t="shared" si="8"/>
        <v>-</v>
      </c>
      <c r="AG26" s="55">
        <f t="shared" si="9"/>
        <v>0</v>
      </c>
      <c r="AH26" s="74" t="s">
        <v>49</v>
      </c>
    </row>
    <row r="27" spans="1:34" ht="12.75" customHeight="1">
      <c r="A27" s="89" t="s">
        <v>213</v>
      </c>
      <c r="B27" s="90" t="s">
        <v>214</v>
      </c>
      <c r="C27" s="55" t="s">
        <v>215</v>
      </c>
      <c r="D27" s="56" t="s">
        <v>216</v>
      </c>
      <c r="E27" s="56" t="s">
        <v>217</v>
      </c>
      <c r="F27" s="90" t="s">
        <v>43</v>
      </c>
      <c r="G27" s="75" t="s">
        <v>218</v>
      </c>
      <c r="H27" s="68" t="s">
        <v>45</v>
      </c>
      <c r="I27" s="69" t="s">
        <v>219</v>
      </c>
      <c r="J27" s="95" t="s">
        <v>47</v>
      </c>
      <c r="K27" s="58" t="s">
        <v>48</v>
      </c>
      <c r="L27" s="80" t="s">
        <v>48</v>
      </c>
      <c r="M27" s="76">
        <v>109.7</v>
      </c>
      <c r="N27" s="70" t="s">
        <v>48</v>
      </c>
      <c r="O27" s="99">
        <v>20</v>
      </c>
      <c r="P27" s="58" t="s">
        <v>48</v>
      </c>
      <c r="Q27" s="71"/>
      <c r="R27" s="70"/>
      <c r="S27" s="84" t="s">
        <v>48</v>
      </c>
      <c r="T27" s="103">
        <v>16778</v>
      </c>
      <c r="U27" s="73"/>
      <c r="V27" s="73"/>
      <c r="W27" s="88"/>
      <c r="X27" s="55">
        <f t="shared" si="0"/>
        <v>1</v>
      </c>
      <c r="Y27" s="56">
        <f t="shared" si="1"/>
        <v>1</v>
      </c>
      <c r="Z27" s="56">
        <f t="shared" si="2"/>
        <v>0</v>
      </c>
      <c r="AA27" s="56">
        <f t="shared" si="3"/>
        <v>0</v>
      </c>
      <c r="AB27" s="57" t="str">
        <f t="shared" si="4"/>
        <v>SRSA</v>
      </c>
      <c r="AC27" s="55">
        <f t="shared" si="5"/>
        <v>1</v>
      </c>
      <c r="AD27" s="56">
        <f t="shared" si="6"/>
        <v>1</v>
      </c>
      <c r="AE27" s="56" t="str">
        <f t="shared" si="7"/>
        <v>Initial</v>
      </c>
      <c r="AF27" s="57" t="str">
        <f t="shared" si="8"/>
        <v>-</v>
      </c>
      <c r="AG27" s="55" t="str">
        <f t="shared" si="9"/>
        <v>SRSA</v>
      </c>
      <c r="AH27" s="74" t="s">
        <v>49</v>
      </c>
    </row>
    <row r="28" spans="1:34" ht="12.75" customHeight="1">
      <c r="A28" s="89" t="s">
        <v>220</v>
      </c>
      <c r="B28" s="90" t="s">
        <v>221</v>
      </c>
      <c r="C28" s="55" t="s">
        <v>222</v>
      </c>
      <c r="D28" s="56" t="s">
        <v>223</v>
      </c>
      <c r="E28" s="56" t="s">
        <v>224</v>
      </c>
      <c r="F28" s="90" t="s">
        <v>43</v>
      </c>
      <c r="G28" s="75" t="s">
        <v>225</v>
      </c>
      <c r="H28" s="68" t="s">
        <v>45</v>
      </c>
      <c r="I28" s="69" t="s">
        <v>226</v>
      </c>
      <c r="J28" s="95" t="s">
        <v>47</v>
      </c>
      <c r="K28" s="58" t="s">
        <v>48</v>
      </c>
      <c r="L28" s="80" t="s">
        <v>48</v>
      </c>
      <c r="M28" s="76">
        <v>317.15</v>
      </c>
      <c r="N28" s="70" t="s">
        <v>48</v>
      </c>
      <c r="O28" s="99">
        <v>41.0344827586207</v>
      </c>
      <c r="P28" s="58" t="s">
        <v>48</v>
      </c>
      <c r="Q28" s="71"/>
      <c r="R28" s="70"/>
      <c r="S28" s="84" t="s">
        <v>48</v>
      </c>
      <c r="T28" s="103">
        <v>53399</v>
      </c>
      <c r="U28" s="73"/>
      <c r="V28" s="73"/>
      <c r="W28" s="88"/>
      <c r="X28" s="55">
        <f t="shared" si="0"/>
        <v>1</v>
      </c>
      <c r="Y28" s="56">
        <f t="shared" si="1"/>
        <v>1</v>
      </c>
      <c r="Z28" s="56">
        <f t="shared" si="2"/>
        <v>0</v>
      </c>
      <c r="AA28" s="56">
        <f t="shared" si="3"/>
        <v>0</v>
      </c>
      <c r="AB28" s="57" t="str">
        <f t="shared" si="4"/>
        <v>SRSA</v>
      </c>
      <c r="AC28" s="55">
        <f t="shared" si="5"/>
        <v>1</v>
      </c>
      <c r="AD28" s="56">
        <f t="shared" si="6"/>
        <v>1</v>
      </c>
      <c r="AE28" s="56" t="str">
        <f t="shared" si="7"/>
        <v>Initial</v>
      </c>
      <c r="AF28" s="57" t="str">
        <f t="shared" si="8"/>
        <v>-</v>
      </c>
      <c r="AG28" s="55" t="str">
        <f t="shared" si="9"/>
        <v>SRSA</v>
      </c>
      <c r="AH28" s="74" t="s">
        <v>49</v>
      </c>
    </row>
    <row r="29" spans="1:34" ht="12.75" customHeight="1">
      <c r="A29" s="89" t="s">
        <v>227</v>
      </c>
      <c r="B29" s="90" t="s">
        <v>228</v>
      </c>
      <c r="C29" s="55" t="s">
        <v>229</v>
      </c>
      <c r="D29" s="56" t="s">
        <v>230</v>
      </c>
      <c r="E29" s="56" t="s">
        <v>231</v>
      </c>
      <c r="F29" s="90" t="s">
        <v>43</v>
      </c>
      <c r="G29" s="75" t="s">
        <v>232</v>
      </c>
      <c r="H29" s="68" t="s">
        <v>45</v>
      </c>
      <c r="I29" s="69" t="s">
        <v>233</v>
      </c>
      <c r="J29" s="95" t="s">
        <v>234</v>
      </c>
      <c r="K29" s="58" t="s">
        <v>57</v>
      </c>
      <c r="L29" s="80" t="s">
        <v>57</v>
      </c>
      <c r="M29" s="76">
        <v>8827.87</v>
      </c>
      <c r="N29" s="70" t="s">
        <v>48</v>
      </c>
      <c r="O29" s="99">
        <v>12.490776852535</v>
      </c>
      <c r="P29" s="58" t="s">
        <v>57</v>
      </c>
      <c r="Q29" s="71"/>
      <c r="R29" s="70"/>
      <c r="S29" s="84" t="s">
        <v>48</v>
      </c>
      <c r="T29" s="103">
        <v>837610</v>
      </c>
      <c r="U29" s="73"/>
      <c r="V29" s="73"/>
      <c r="W29" s="88"/>
      <c r="X29" s="55">
        <f t="shared" si="0"/>
        <v>0</v>
      </c>
      <c r="Y29" s="56">
        <f t="shared" si="1"/>
        <v>1</v>
      </c>
      <c r="Z29" s="56">
        <f t="shared" si="2"/>
        <v>0</v>
      </c>
      <c r="AA29" s="56">
        <f t="shared" si="3"/>
        <v>0</v>
      </c>
      <c r="AB29" s="57" t="str">
        <f t="shared" si="4"/>
        <v>-</v>
      </c>
      <c r="AC29" s="55">
        <f t="shared" si="5"/>
        <v>1</v>
      </c>
      <c r="AD29" s="56">
        <f t="shared" si="6"/>
        <v>0</v>
      </c>
      <c r="AE29" s="56">
        <f t="shared" si="7"/>
        <v>0</v>
      </c>
      <c r="AF29" s="57" t="str">
        <f t="shared" si="8"/>
        <v>-</v>
      </c>
      <c r="AG29" s="55">
        <f t="shared" si="9"/>
        <v>0</v>
      </c>
      <c r="AH29" s="74" t="s">
        <v>49</v>
      </c>
    </row>
    <row r="30" spans="1:34" ht="12.75" customHeight="1">
      <c r="A30" s="89" t="s">
        <v>235</v>
      </c>
      <c r="B30" s="90" t="s">
        <v>236</v>
      </c>
      <c r="C30" s="55" t="s">
        <v>237</v>
      </c>
      <c r="D30" s="56" t="s">
        <v>238</v>
      </c>
      <c r="E30" s="56" t="s">
        <v>239</v>
      </c>
      <c r="F30" s="90" t="s">
        <v>43</v>
      </c>
      <c r="G30" s="75" t="s">
        <v>240</v>
      </c>
      <c r="H30" s="68" t="s">
        <v>241</v>
      </c>
      <c r="I30" s="69" t="s">
        <v>242</v>
      </c>
      <c r="J30" s="95" t="s">
        <v>234</v>
      </c>
      <c r="K30" s="58" t="s">
        <v>57</v>
      </c>
      <c r="L30" s="80" t="s">
        <v>57</v>
      </c>
      <c r="M30" s="76">
        <v>2143.7</v>
      </c>
      <c r="N30" s="70" t="s">
        <v>57</v>
      </c>
      <c r="O30" s="99">
        <v>12.280701754386</v>
      </c>
      <c r="P30" s="58" t="s">
        <v>57</v>
      </c>
      <c r="Q30" s="71"/>
      <c r="R30" s="70"/>
      <c r="S30" s="84" t="s">
        <v>48</v>
      </c>
      <c r="T30" s="103">
        <v>181512</v>
      </c>
      <c r="U30" s="73"/>
      <c r="V30" s="73"/>
      <c r="W30" s="88"/>
      <c r="X30" s="55">
        <f t="shared" si="0"/>
        <v>0</v>
      </c>
      <c r="Y30" s="56">
        <f t="shared" si="1"/>
        <v>0</v>
      </c>
      <c r="Z30" s="56">
        <f t="shared" si="2"/>
        <v>0</v>
      </c>
      <c r="AA30" s="56">
        <f t="shared" si="3"/>
        <v>0</v>
      </c>
      <c r="AB30" s="57" t="str">
        <f t="shared" si="4"/>
        <v>-</v>
      </c>
      <c r="AC30" s="55">
        <f t="shared" si="5"/>
        <v>1</v>
      </c>
      <c r="AD30" s="56">
        <f t="shared" si="6"/>
        <v>0</v>
      </c>
      <c r="AE30" s="56">
        <f t="shared" si="7"/>
        <v>0</v>
      </c>
      <c r="AF30" s="57" t="str">
        <f t="shared" si="8"/>
        <v>-</v>
      </c>
      <c r="AG30" s="55">
        <f t="shared" si="9"/>
        <v>0</v>
      </c>
      <c r="AH30" s="74" t="s">
        <v>49</v>
      </c>
    </row>
    <row r="31" spans="1:34" ht="12.75" customHeight="1">
      <c r="A31" s="89" t="s">
        <v>243</v>
      </c>
      <c r="B31" s="90" t="s">
        <v>244</v>
      </c>
      <c r="C31" s="55" t="s">
        <v>245</v>
      </c>
      <c r="D31" s="56" t="s">
        <v>246</v>
      </c>
      <c r="E31" s="56" t="s">
        <v>247</v>
      </c>
      <c r="F31" s="90" t="s">
        <v>43</v>
      </c>
      <c r="G31" s="75" t="s">
        <v>248</v>
      </c>
      <c r="H31" s="68" t="s">
        <v>249</v>
      </c>
      <c r="I31" s="69" t="s">
        <v>250</v>
      </c>
      <c r="J31" s="95" t="s">
        <v>47</v>
      </c>
      <c r="K31" s="58" t="s">
        <v>48</v>
      </c>
      <c r="L31" s="80" t="s">
        <v>48</v>
      </c>
      <c r="M31" s="76">
        <v>122.95</v>
      </c>
      <c r="N31" s="70" t="s">
        <v>48</v>
      </c>
      <c r="O31" s="99">
        <v>20.5128205128205</v>
      </c>
      <c r="P31" s="58" t="s">
        <v>48</v>
      </c>
      <c r="Q31" s="71"/>
      <c r="R31" s="70"/>
      <c r="S31" s="84" t="s">
        <v>48</v>
      </c>
      <c r="T31" s="103">
        <v>16649</v>
      </c>
      <c r="U31" s="73"/>
      <c r="V31" s="73"/>
      <c r="W31" s="88"/>
      <c r="X31" s="55">
        <f t="shared" si="0"/>
        <v>1</v>
      </c>
      <c r="Y31" s="56">
        <f t="shared" si="1"/>
        <v>1</v>
      </c>
      <c r="Z31" s="56">
        <f t="shared" si="2"/>
        <v>0</v>
      </c>
      <c r="AA31" s="56">
        <f t="shared" si="3"/>
        <v>0</v>
      </c>
      <c r="AB31" s="57" t="str">
        <f t="shared" si="4"/>
        <v>SRSA</v>
      </c>
      <c r="AC31" s="55">
        <f t="shared" si="5"/>
        <v>1</v>
      </c>
      <c r="AD31" s="56">
        <f t="shared" si="6"/>
        <v>1</v>
      </c>
      <c r="AE31" s="56" t="str">
        <f t="shared" si="7"/>
        <v>Initial</v>
      </c>
      <c r="AF31" s="57" t="str">
        <f t="shared" si="8"/>
        <v>-</v>
      </c>
      <c r="AG31" s="55" t="str">
        <f t="shared" si="9"/>
        <v>SRSA</v>
      </c>
      <c r="AH31" s="74" t="s">
        <v>49</v>
      </c>
    </row>
    <row r="32" spans="1:34" ht="12.75" customHeight="1">
      <c r="A32" s="89" t="s">
        <v>251</v>
      </c>
      <c r="B32" s="90" t="s">
        <v>252</v>
      </c>
      <c r="C32" s="55" t="s">
        <v>253</v>
      </c>
      <c r="D32" s="56" t="s">
        <v>254</v>
      </c>
      <c r="E32" s="56" t="s">
        <v>255</v>
      </c>
      <c r="F32" s="90" t="s">
        <v>43</v>
      </c>
      <c r="G32" s="75" t="s">
        <v>256</v>
      </c>
      <c r="H32" s="68" t="s">
        <v>45</v>
      </c>
      <c r="I32" s="69" t="s">
        <v>257</v>
      </c>
      <c r="J32" s="95" t="s">
        <v>234</v>
      </c>
      <c r="K32" s="58" t="s">
        <v>57</v>
      </c>
      <c r="L32" s="80" t="s">
        <v>57</v>
      </c>
      <c r="M32" s="76">
        <v>2341.61</v>
      </c>
      <c r="N32" s="70" t="s">
        <v>48</v>
      </c>
      <c r="O32" s="99">
        <v>8.66141732283464</v>
      </c>
      <c r="P32" s="58" t="s">
        <v>57</v>
      </c>
      <c r="Q32" s="71"/>
      <c r="R32" s="70"/>
      <c r="S32" s="84" t="s">
        <v>48</v>
      </c>
      <c r="T32" s="103">
        <v>192203</v>
      </c>
      <c r="U32" s="73"/>
      <c r="V32" s="73"/>
      <c r="W32" s="88"/>
      <c r="X32" s="55">
        <f t="shared" si="0"/>
        <v>0</v>
      </c>
      <c r="Y32" s="56">
        <f t="shared" si="1"/>
        <v>1</v>
      </c>
      <c r="Z32" s="56">
        <f t="shared" si="2"/>
        <v>0</v>
      </c>
      <c r="AA32" s="56">
        <f t="shared" si="3"/>
        <v>0</v>
      </c>
      <c r="AB32" s="57" t="str">
        <f t="shared" si="4"/>
        <v>-</v>
      </c>
      <c r="AC32" s="55">
        <f t="shared" si="5"/>
        <v>1</v>
      </c>
      <c r="AD32" s="56">
        <f t="shared" si="6"/>
        <v>0</v>
      </c>
      <c r="AE32" s="56">
        <f t="shared" si="7"/>
        <v>0</v>
      </c>
      <c r="AF32" s="57" t="str">
        <f t="shared" si="8"/>
        <v>-</v>
      </c>
      <c r="AG32" s="55">
        <f t="shared" si="9"/>
        <v>0</v>
      </c>
      <c r="AH32" s="74" t="s">
        <v>49</v>
      </c>
    </row>
    <row r="33" spans="1:34" ht="12.75" customHeight="1">
      <c r="A33" s="89" t="s">
        <v>258</v>
      </c>
      <c r="B33" s="90" t="s">
        <v>259</v>
      </c>
      <c r="C33" s="55" t="s">
        <v>260</v>
      </c>
      <c r="D33" s="56" t="s">
        <v>261</v>
      </c>
      <c r="E33" s="56" t="s">
        <v>262</v>
      </c>
      <c r="F33" s="90" t="s">
        <v>43</v>
      </c>
      <c r="G33" s="75" t="s">
        <v>263</v>
      </c>
      <c r="H33" s="68" t="s">
        <v>264</v>
      </c>
      <c r="I33" s="69" t="s">
        <v>265</v>
      </c>
      <c r="J33" s="95" t="s">
        <v>47</v>
      </c>
      <c r="K33" s="58" t="s">
        <v>48</v>
      </c>
      <c r="L33" s="80" t="s">
        <v>48</v>
      </c>
      <c r="M33" s="76">
        <v>345.9</v>
      </c>
      <c r="N33" s="70" t="s">
        <v>48</v>
      </c>
      <c r="O33" s="99">
        <v>28.3185840707965</v>
      </c>
      <c r="P33" s="58" t="s">
        <v>48</v>
      </c>
      <c r="Q33" s="71"/>
      <c r="R33" s="70"/>
      <c r="S33" s="84" t="s">
        <v>48</v>
      </c>
      <c r="T33" s="103">
        <v>76101</v>
      </c>
      <c r="U33" s="73"/>
      <c r="V33" s="73"/>
      <c r="W33" s="88"/>
      <c r="X33" s="55">
        <f t="shared" si="0"/>
        <v>1</v>
      </c>
      <c r="Y33" s="56">
        <f t="shared" si="1"/>
        <v>1</v>
      </c>
      <c r="Z33" s="56">
        <f t="shared" si="2"/>
        <v>0</v>
      </c>
      <c r="AA33" s="56">
        <f t="shared" si="3"/>
        <v>0</v>
      </c>
      <c r="AB33" s="57" t="str">
        <f t="shared" si="4"/>
        <v>SRSA</v>
      </c>
      <c r="AC33" s="55">
        <f t="shared" si="5"/>
        <v>1</v>
      </c>
      <c r="AD33" s="56">
        <f t="shared" si="6"/>
        <v>1</v>
      </c>
      <c r="AE33" s="56" t="str">
        <f t="shared" si="7"/>
        <v>Initial</v>
      </c>
      <c r="AF33" s="57" t="str">
        <f t="shared" si="8"/>
        <v>-</v>
      </c>
      <c r="AG33" s="55" t="str">
        <f t="shared" si="9"/>
        <v>SRSA</v>
      </c>
      <c r="AH33" s="74" t="s">
        <v>49</v>
      </c>
    </row>
    <row r="34" spans="1:34" ht="12.75" customHeight="1">
      <c r="A34" s="89" t="s">
        <v>266</v>
      </c>
      <c r="B34" s="90" t="s">
        <v>267</v>
      </c>
      <c r="C34" s="55" t="s">
        <v>268</v>
      </c>
      <c r="D34" s="56" t="s">
        <v>269</v>
      </c>
      <c r="E34" s="56" t="s">
        <v>270</v>
      </c>
      <c r="F34" s="90" t="s">
        <v>43</v>
      </c>
      <c r="G34" s="75" t="s">
        <v>271</v>
      </c>
      <c r="H34" s="68" t="s">
        <v>45</v>
      </c>
      <c r="I34" s="69" t="s">
        <v>272</v>
      </c>
      <c r="J34" s="95" t="s">
        <v>47</v>
      </c>
      <c r="K34" s="58" t="s">
        <v>48</v>
      </c>
      <c r="L34" s="80" t="s">
        <v>48</v>
      </c>
      <c r="M34" s="76">
        <v>316.05</v>
      </c>
      <c r="N34" s="70" t="s">
        <v>48</v>
      </c>
      <c r="O34" s="99">
        <v>22.3529411764706</v>
      </c>
      <c r="P34" s="58" t="s">
        <v>48</v>
      </c>
      <c r="Q34" s="71"/>
      <c r="R34" s="70"/>
      <c r="S34" s="84" t="s">
        <v>48</v>
      </c>
      <c r="T34" s="103">
        <v>60995</v>
      </c>
      <c r="U34" s="73"/>
      <c r="V34" s="73"/>
      <c r="W34" s="88"/>
      <c r="X34" s="55">
        <f t="shared" si="0"/>
        <v>1</v>
      </c>
      <c r="Y34" s="56">
        <f t="shared" si="1"/>
        <v>1</v>
      </c>
      <c r="Z34" s="56">
        <f t="shared" si="2"/>
        <v>0</v>
      </c>
      <c r="AA34" s="56">
        <f t="shared" si="3"/>
        <v>0</v>
      </c>
      <c r="AB34" s="57" t="str">
        <f t="shared" si="4"/>
        <v>SRSA</v>
      </c>
      <c r="AC34" s="55">
        <f t="shared" si="5"/>
        <v>1</v>
      </c>
      <c r="AD34" s="56">
        <f t="shared" si="6"/>
        <v>1</v>
      </c>
      <c r="AE34" s="56" t="str">
        <f t="shared" si="7"/>
        <v>Initial</v>
      </c>
      <c r="AF34" s="57" t="str">
        <f t="shared" si="8"/>
        <v>-</v>
      </c>
      <c r="AG34" s="55" t="str">
        <f t="shared" si="9"/>
        <v>SRSA</v>
      </c>
      <c r="AH34" s="74" t="s">
        <v>49</v>
      </c>
    </row>
    <row r="35" spans="1:34" ht="12.75" customHeight="1">
      <c r="A35" s="89" t="s">
        <v>273</v>
      </c>
      <c r="B35" s="90" t="s">
        <v>274</v>
      </c>
      <c r="C35" s="55" t="s">
        <v>275</v>
      </c>
      <c r="D35" s="56" t="s">
        <v>276</v>
      </c>
      <c r="E35" s="56" t="s">
        <v>277</v>
      </c>
      <c r="F35" s="90" t="s">
        <v>43</v>
      </c>
      <c r="G35" s="75" t="s">
        <v>278</v>
      </c>
      <c r="H35" s="68" t="s">
        <v>279</v>
      </c>
      <c r="I35" s="69" t="s">
        <v>280</v>
      </c>
      <c r="J35" s="95" t="s">
        <v>234</v>
      </c>
      <c r="K35" s="58" t="s">
        <v>57</v>
      </c>
      <c r="L35" s="80" t="s">
        <v>57</v>
      </c>
      <c r="M35" s="76">
        <v>4109.4</v>
      </c>
      <c r="N35" s="70" t="s">
        <v>48</v>
      </c>
      <c r="O35" s="99">
        <v>27.5751072961373</v>
      </c>
      <c r="P35" s="58" t="s">
        <v>48</v>
      </c>
      <c r="Q35" s="71"/>
      <c r="R35" s="70"/>
      <c r="S35" s="84" t="s">
        <v>48</v>
      </c>
      <c r="T35" s="103">
        <v>558293</v>
      </c>
      <c r="U35" s="73"/>
      <c r="V35" s="73"/>
      <c r="W35" s="88"/>
      <c r="X35" s="55">
        <f t="shared" si="0"/>
        <v>0</v>
      </c>
      <c r="Y35" s="56">
        <f t="shared" si="1"/>
        <v>1</v>
      </c>
      <c r="Z35" s="56">
        <f t="shared" si="2"/>
        <v>0</v>
      </c>
      <c r="AA35" s="56">
        <f t="shared" si="3"/>
        <v>0</v>
      </c>
      <c r="AB35" s="57" t="str">
        <f t="shared" si="4"/>
        <v>-</v>
      </c>
      <c r="AC35" s="55">
        <f t="shared" si="5"/>
        <v>1</v>
      </c>
      <c r="AD35" s="56">
        <f t="shared" si="6"/>
        <v>1</v>
      </c>
      <c r="AE35" s="56" t="str">
        <f t="shared" si="7"/>
        <v>Initial</v>
      </c>
      <c r="AF35" s="57" t="str">
        <f t="shared" si="8"/>
        <v>RLIS</v>
      </c>
      <c r="AG35" s="55">
        <f t="shared" si="9"/>
        <v>0</v>
      </c>
      <c r="AH35" s="74" t="s">
        <v>49</v>
      </c>
    </row>
    <row r="36" spans="1:34" ht="12.75" customHeight="1">
      <c r="A36" s="89" t="s">
        <v>281</v>
      </c>
      <c r="B36" s="90" t="s">
        <v>282</v>
      </c>
      <c r="C36" s="55" t="s">
        <v>283</v>
      </c>
      <c r="D36" s="56" t="s">
        <v>284</v>
      </c>
      <c r="E36" s="56" t="s">
        <v>285</v>
      </c>
      <c r="F36" s="90" t="s">
        <v>43</v>
      </c>
      <c r="G36" s="75" t="s">
        <v>286</v>
      </c>
      <c r="H36" s="68" t="s">
        <v>287</v>
      </c>
      <c r="I36" s="69" t="s">
        <v>288</v>
      </c>
      <c r="J36" s="95" t="s">
        <v>47</v>
      </c>
      <c r="K36" s="58" t="s">
        <v>48</v>
      </c>
      <c r="L36" s="80" t="s">
        <v>48</v>
      </c>
      <c r="M36" s="76">
        <v>2019.15</v>
      </c>
      <c r="N36" s="70" t="s">
        <v>48</v>
      </c>
      <c r="O36" s="99">
        <v>39.4809497515185</v>
      </c>
      <c r="P36" s="58" t="s">
        <v>48</v>
      </c>
      <c r="Q36" s="71"/>
      <c r="R36" s="70"/>
      <c r="S36" s="84" t="s">
        <v>48</v>
      </c>
      <c r="T36" s="103">
        <v>375386</v>
      </c>
      <c r="U36" s="73"/>
      <c r="V36" s="73"/>
      <c r="W36" s="88"/>
      <c r="X36" s="55">
        <f t="shared" si="0"/>
        <v>1</v>
      </c>
      <c r="Y36" s="56">
        <f t="shared" si="1"/>
        <v>1</v>
      </c>
      <c r="Z36" s="56">
        <f t="shared" si="2"/>
        <v>0</v>
      </c>
      <c r="AA36" s="56">
        <f t="shared" si="3"/>
        <v>0</v>
      </c>
      <c r="AB36" s="57" t="str">
        <f t="shared" si="4"/>
        <v>SRSA</v>
      </c>
      <c r="AC36" s="55">
        <f t="shared" si="5"/>
        <v>1</v>
      </c>
      <c r="AD36" s="56">
        <f t="shared" si="6"/>
        <v>1</v>
      </c>
      <c r="AE36" s="56" t="str">
        <f t="shared" si="7"/>
        <v>Initial</v>
      </c>
      <c r="AF36" s="57" t="str">
        <f t="shared" si="8"/>
        <v>-</v>
      </c>
      <c r="AG36" s="55" t="str">
        <f t="shared" si="9"/>
        <v>SRSA</v>
      </c>
      <c r="AH36" s="74" t="s">
        <v>49</v>
      </c>
    </row>
    <row r="37" spans="1:34" ht="12.75" customHeight="1">
      <c r="A37" s="89" t="s">
        <v>289</v>
      </c>
      <c r="B37" s="90" t="s">
        <v>290</v>
      </c>
      <c r="C37" s="55" t="s">
        <v>291</v>
      </c>
      <c r="D37" s="56" t="s">
        <v>292</v>
      </c>
      <c r="E37" s="56" t="s">
        <v>293</v>
      </c>
      <c r="F37" s="90" t="s">
        <v>43</v>
      </c>
      <c r="G37" s="75" t="s">
        <v>294</v>
      </c>
      <c r="H37" s="68" t="s">
        <v>45</v>
      </c>
      <c r="I37" s="69" t="s">
        <v>295</v>
      </c>
      <c r="J37" s="95" t="s">
        <v>296</v>
      </c>
      <c r="K37" s="58" t="s">
        <v>57</v>
      </c>
      <c r="L37" s="80" t="s">
        <v>57</v>
      </c>
      <c r="M37" s="76">
        <v>15825.94</v>
      </c>
      <c r="N37" s="70" t="s">
        <v>48</v>
      </c>
      <c r="O37" s="99">
        <v>10.0310237849018</v>
      </c>
      <c r="P37" s="58" t="s">
        <v>57</v>
      </c>
      <c r="Q37" s="71"/>
      <c r="R37" s="70"/>
      <c r="S37" s="84" t="s">
        <v>57</v>
      </c>
      <c r="T37" s="103">
        <v>1136658</v>
      </c>
      <c r="U37" s="73"/>
      <c r="V37" s="73"/>
      <c r="W37" s="88"/>
      <c r="X37" s="55">
        <f aca="true" t="shared" si="10" ref="X37:X58">IF(OR(K37="YES",TRIM(L37)="YES"),1,0)</f>
        <v>0</v>
      </c>
      <c r="Y37" s="56">
        <f aca="true" t="shared" si="11" ref="Y37:Y58">IF(OR(AND(ISNUMBER(M37),AND(M37&gt;0,M37&lt;600)),AND(ISNUMBER(M37),AND(M37&gt;0,N37="YES"))),1,0)</f>
        <v>1</v>
      </c>
      <c r="Z37" s="56">
        <f aca="true" t="shared" si="12" ref="Z37:Z58">IF(AND(OR(K37="YES",TRIM(L37)="YES"),(X37=0)),"Trouble",0)</f>
        <v>0</v>
      </c>
      <c r="AA37" s="56">
        <f aca="true" t="shared" si="13" ref="AA37:AA58">IF(AND(OR(AND(ISNUMBER(M37),AND(M37&gt;0,M37&lt;600)),AND(ISNUMBER(M37),AND(M37&gt;0,N37="YES"))),(Y37=0)),"Trouble",0)</f>
        <v>0</v>
      </c>
      <c r="AB37" s="57" t="str">
        <f aca="true" t="shared" si="14" ref="AB37:AB58">IF(AND(X37=1,Y37=1),"SRSA","-")</f>
        <v>-</v>
      </c>
      <c r="AC37" s="55">
        <f aca="true" t="shared" si="15" ref="AC37:AC58">IF(S37="YES",1,0)</f>
        <v>0</v>
      </c>
      <c r="AD37" s="56">
        <f aca="true" t="shared" si="16" ref="AD37:AD58">IF(OR(AND(ISNUMBER(Q37),Q37&gt;=20),(AND(ISNUMBER(Q37)=FALSE,AND(ISNUMBER(O37),O37&gt;=20)))),1,0)</f>
        <v>0</v>
      </c>
      <c r="AE37" s="56">
        <f aca="true" t="shared" si="17" ref="AE37:AE58">IF(AND(AC37=1,AD37=1),"Initial",0)</f>
        <v>0</v>
      </c>
      <c r="AF37" s="57" t="str">
        <f aca="true" t="shared" si="18" ref="AF37:AF58">IF(AND(AND(AE37="Initial",AG37=0),AND(ISNUMBER(M37),M37&gt;0)),"RLIS","-")</f>
        <v>-</v>
      </c>
      <c r="AG37" s="55">
        <f aca="true" t="shared" si="19" ref="AG37:AG58">IF(AND(AB37="SRSA",AE37="Initial"),"SRSA",0)</f>
        <v>0</v>
      </c>
      <c r="AH37" s="74" t="s">
        <v>49</v>
      </c>
    </row>
    <row r="38" spans="1:34" ht="12.75" customHeight="1">
      <c r="A38" s="89" t="s">
        <v>297</v>
      </c>
      <c r="B38" s="90" t="s">
        <v>298</v>
      </c>
      <c r="C38" s="55" t="s">
        <v>299</v>
      </c>
      <c r="D38" s="56" t="s">
        <v>300</v>
      </c>
      <c r="E38" s="56" t="s">
        <v>301</v>
      </c>
      <c r="F38" s="90" t="s">
        <v>43</v>
      </c>
      <c r="G38" s="75" t="s">
        <v>302</v>
      </c>
      <c r="H38" s="68" t="s">
        <v>303</v>
      </c>
      <c r="I38" s="69" t="s">
        <v>304</v>
      </c>
      <c r="J38" s="95" t="s">
        <v>305</v>
      </c>
      <c r="K38" s="58" t="s">
        <v>57</v>
      </c>
      <c r="L38" s="80" t="s">
        <v>48</v>
      </c>
      <c r="M38" s="76">
        <v>416.85</v>
      </c>
      <c r="N38" s="70" t="s">
        <v>48</v>
      </c>
      <c r="O38" s="99" t="s">
        <v>306</v>
      </c>
      <c r="P38" s="58" t="s">
        <v>57</v>
      </c>
      <c r="Q38" s="71"/>
      <c r="R38" s="70"/>
      <c r="S38" s="84" t="s">
        <v>48</v>
      </c>
      <c r="T38" s="103">
        <v>23418</v>
      </c>
      <c r="U38" s="73"/>
      <c r="V38" s="73"/>
      <c r="W38" s="88"/>
      <c r="X38" s="55">
        <f t="shared" si="10"/>
        <v>1</v>
      </c>
      <c r="Y38" s="56">
        <f t="shared" si="11"/>
        <v>1</v>
      </c>
      <c r="Z38" s="56">
        <f t="shared" si="12"/>
        <v>0</v>
      </c>
      <c r="AA38" s="56">
        <f t="shared" si="13"/>
        <v>0</v>
      </c>
      <c r="AB38" s="57" t="str">
        <f t="shared" si="14"/>
        <v>SRSA</v>
      </c>
      <c r="AC38" s="55">
        <f t="shared" si="15"/>
        <v>1</v>
      </c>
      <c r="AD38" s="56">
        <f t="shared" si="16"/>
        <v>0</v>
      </c>
      <c r="AE38" s="56">
        <f t="shared" si="17"/>
        <v>0</v>
      </c>
      <c r="AF38" s="57" t="str">
        <f t="shared" si="18"/>
        <v>-</v>
      </c>
      <c r="AG38" s="55">
        <f t="shared" si="19"/>
        <v>0</v>
      </c>
      <c r="AH38" s="74" t="s">
        <v>49</v>
      </c>
    </row>
    <row r="39" spans="1:34" ht="12.75" customHeight="1">
      <c r="A39" s="89" t="s">
        <v>307</v>
      </c>
      <c r="B39" s="90" t="s">
        <v>308</v>
      </c>
      <c r="C39" s="55" t="s">
        <v>309</v>
      </c>
      <c r="D39" s="56" t="s">
        <v>310</v>
      </c>
      <c r="E39" s="56" t="s">
        <v>311</v>
      </c>
      <c r="F39" s="90" t="s">
        <v>43</v>
      </c>
      <c r="G39" s="75" t="s">
        <v>312</v>
      </c>
      <c r="H39" s="68" t="s">
        <v>313</v>
      </c>
      <c r="I39" s="69" t="s">
        <v>314</v>
      </c>
      <c r="J39" s="95" t="s">
        <v>47</v>
      </c>
      <c r="K39" s="58" t="s">
        <v>48</v>
      </c>
      <c r="L39" s="80" t="s">
        <v>48</v>
      </c>
      <c r="M39" s="76">
        <v>977.85</v>
      </c>
      <c r="N39" s="70" t="s">
        <v>48</v>
      </c>
      <c r="O39" s="99">
        <v>17.6470588235294</v>
      </c>
      <c r="P39" s="58" t="s">
        <v>57</v>
      </c>
      <c r="Q39" s="71"/>
      <c r="R39" s="70"/>
      <c r="S39" s="84" t="s">
        <v>48</v>
      </c>
      <c r="T39" s="103">
        <v>43878</v>
      </c>
      <c r="U39" s="73"/>
      <c r="V39" s="73"/>
      <c r="W39" s="88"/>
      <c r="X39" s="55">
        <f t="shared" si="10"/>
        <v>1</v>
      </c>
      <c r="Y39" s="56">
        <f t="shared" si="11"/>
        <v>1</v>
      </c>
      <c r="Z39" s="56">
        <f t="shared" si="12"/>
        <v>0</v>
      </c>
      <c r="AA39" s="56">
        <f t="shared" si="13"/>
        <v>0</v>
      </c>
      <c r="AB39" s="57" t="str">
        <f t="shared" si="14"/>
        <v>SRSA</v>
      </c>
      <c r="AC39" s="55">
        <f t="shared" si="15"/>
        <v>1</v>
      </c>
      <c r="AD39" s="56">
        <f t="shared" si="16"/>
        <v>0</v>
      </c>
      <c r="AE39" s="56">
        <f t="shared" si="17"/>
        <v>0</v>
      </c>
      <c r="AF39" s="57" t="str">
        <f t="shared" si="18"/>
        <v>-</v>
      </c>
      <c r="AG39" s="55">
        <f t="shared" si="19"/>
        <v>0</v>
      </c>
      <c r="AH39" s="74" t="s">
        <v>49</v>
      </c>
    </row>
    <row r="40" spans="1:34" ht="12.75" customHeight="1">
      <c r="A40" s="89" t="s">
        <v>315</v>
      </c>
      <c r="B40" s="90" t="s">
        <v>316</v>
      </c>
      <c r="C40" s="55" t="s">
        <v>317</v>
      </c>
      <c r="D40" s="56" t="s">
        <v>318</v>
      </c>
      <c r="E40" s="56" t="s">
        <v>319</v>
      </c>
      <c r="F40" s="90" t="s">
        <v>43</v>
      </c>
      <c r="G40" s="75" t="s">
        <v>320</v>
      </c>
      <c r="H40" s="68" t="s">
        <v>321</v>
      </c>
      <c r="I40" s="69" t="s">
        <v>322</v>
      </c>
      <c r="J40" s="95" t="s">
        <v>305</v>
      </c>
      <c r="K40" s="58" t="s">
        <v>57</v>
      </c>
      <c r="L40" s="80" t="s">
        <v>48</v>
      </c>
      <c r="M40" s="76">
        <v>699.35</v>
      </c>
      <c r="N40" s="70" t="s">
        <v>48</v>
      </c>
      <c r="O40" s="99">
        <v>17.0360110803324</v>
      </c>
      <c r="P40" s="58" t="s">
        <v>57</v>
      </c>
      <c r="Q40" s="71"/>
      <c r="R40" s="70"/>
      <c r="S40" s="84" t="s">
        <v>48</v>
      </c>
      <c r="T40" s="103">
        <v>64874</v>
      </c>
      <c r="U40" s="73"/>
      <c r="V40" s="73"/>
      <c r="W40" s="88"/>
      <c r="X40" s="55">
        <f t="shared" si="10"/>
        <v>1</v>
      </c>
      <c r="Y40" s="56">
        <f t="shared" si="11"/>
        <v>1</v>
      </c>
      <c r="Z40" s="56">
        <f t="shared" si="12"/>
        <v>0</v>
      </c>
      <c r="AA40" s="56">
        <f t="shared" si="13"/>
        <v>0</v>
      </c>
      <c r="AB40" s="57" t="str">
        <f t="shared" si="14"/>
        <v>SRSA</v>
      </c>
      <c r="AC40" s="55">
        <f t="shared" si="15"/>
        <v>1</v>
      </c>
      <c r="AD40" s="56">
        <f t="shared" si="16"/>
        <v>0</v>
      </c>
      <c r="AE40" s="56">
        <f t="shared" si="17"/>
        <v>0</v>
      </c>
      <c r="AF40" s="57" t="str">
        <f t="shared" si="18"/>
        <v>-</v>
      </c>
      <c r="AG40" s="55">
        <f t="shared" si="19"/>
        <v>0</v>
      </c>
      <c r="AH40" s="74" t="s">
        <v>49</v>
      </c>
    </row>
    <row r="41" spans="1:34" ht="12.75" customHeight="1">
      <c r="A41" s="89" t="s">
        <v>323</v>
      </c>
      <c r="B41" s="90" t="s">
        <v>324</v>
      </c>
      <c r="C41" s="55" t="s">
        <v>325</v>
      </c>
      <c r="D41" s="56" t="s">
        <v>93</v>
      </c>
      <c r="E41" s="56" t="s">
        <v>326</v>
      </c>
      <c r="F41" s="90" t="s">
        <v>43</v>
      </c>
      <c r="G41" s="75" t="s">
        <v>327</v>
      </c>
      <c r="H41" s="68" t="s">
        <v>96</v>
      </c>
      <c r="I41" s="69" t="s">
        <v>328</v>
      </c>
      <c r="J41" s="95" t="s">
        <v>234</v>
      </c>
      <c r="K41" s="58" t="s">
        <v>57</v>
      </c>
      <c r="L41" s="80" t="s">
        <v>48</v>
      </c>
      <c r="M41" s="76">
        <v>1738.56</v>
      </c>
      <c r="N41" s="70" t="s">
        <v>48</v>
      </c>
      <c r="O41" s="99">
        <v>15.0817686250757</v>
      </c>
      <c r="P41" s="58" t="s">
        <v>57</v>
      </c>
      <c r="Q41" s="71"/>
      <c r="R41" s="70"/>
      <c r="S41" s="84" t="s">
        <v>48</v>
      </c>
      <c r="T41" s="103">
        <v>111128</v>
      </c>
      <c r="U41" s="73"/>
      <c r="V41" s="73"/>
      <c r="W41" s="88"/>
      <c r="X41" s="55">
        <f t="shared" si="10"/>
        <v>1</v>
      </c>
      <c r="Y41" s="56">
        <f t="shared" si="11"/>
        <v>1</v>
      </c>
      <c r="Z41" s="56">
        <f t="shared" si="12"/>
        <v>0</v>
      </c>
      <c r="AA41" s="56">
        <f t="shared" si="13"/>
        <v>0</v>
      </c>
      <c r="AB41" s="57" t="str">
        <f t="shared" si="14"/>
        <v>SRSA</v>
      </c>
      <c r="AC41" s="55">
        <f t="shared" si="15"/>
        <v>1</v>
      </c>
      <c r="AD41" s="56">
        <f t="shared" si="16"/>
        <v>0</v>
      </c>
      <c r="AE41" s="56">
        <f t="shared" si="17"/>
        <v>0</v>
      </c>
      <c r="AF41" s="57" t="str">
        <f t="shared" si="18"/>
        <v>-</v>
      </c>
      <c r="AG41" s="55">
        <f t="shared" si="19"/>
        <v>0</v>
      </c>
      <c r="AH41" s="74" t="s">
        <v>49</v>
      </c>
    </row>
    <row r="42" spans="1:34" ht="12.75" customHeight="1">
      <c r="A42" s="89" t="s">
        <v>329</v>
      </c>
      <c r="B42" s="90" t="s">
        <v>330</v>
      </c>
      <c r="C42" s="55" t="s">
        <v>331</v>
      </c>
      <c r="D42" s="56" t="s">
        <v>332</v>
      </c>
      <c r="E42" s="56" t="s">
        <v>333</v>
      </c>
      <c r="F42" s="90" t="s">
        <v>43</v>
      </c>
      <c r="G42" s="75" t="s">
        <v>334</v>
      </c>
      <c r="H42" s="68" t="s">
        <v>45</v>
      </c>
      <c r="I42" s="69" t="s">
        <v>446</v>
      </c>
      <c r="J42" s="95" t="s">
        <v>234</v>
      </c>
      <c r="K42" s="58" t="s">
        <v>57</v>
      </c>
      <c r="L42" s="80" t="s">
        <v>48</v>
      </c>
      <c r="M42" s="76">
        <v>1941.62</v>
      </c>
      <c r="N42" s="70" t="s">
        <v>48</v>
      </c>
      <c r="O42" s="99">
        <v>26.8939393939394</v>
      </c>
      <c r="P42" s="58" t="s">
        <v>48</v>
      </c>
      <c r="Q42" s="71"/>
      <c r="R42" s="70"/>
      <c r="S42" s="84" t="s">
        <v>48</v>
      </c>
      <c r="T42" s="103">
        <v>255471</v>
      </c>
      <c r="U42" s="73"/>
      <c r="V42" s="73"/>
      <c r="W42" s="88"/>
      <c r="X42" s="55">
        <f t="shared" si="10"/>
        <v>1</v>
      </c>
      <c r="Y42" s="56">
        <f t="shared" si="11"/>
        <v>1</v>
      </c>
      <c r="Z42" s="56">
        <f t="shared" si="12"/>
        <v>0</v>
      </c>
      <c r="AA42" s="56">
        <f t="shared" si="13"/>
        <v>0</v>
      </c>
      <c r="AB42" s="57" t="str">
        <f t="shared" si="14"/>
        <v>SRSA</v>
      </c>
      <c r="AC42" s="55">
        <f t="shared" si="15"/>
        <v>1</v>
      </c>
      <c r="AD42" s="56">
        <f t="shared" si="16"/>
        <v>1</v>
      </c>
      <c r="AE42" s="56" t="str">
        <f t="shared" si="17"/>
        <v>Initial</v>
      </c>
      <c r="AF42" s="57" t="str">
        <f t="shared" si="18"/>
        <v>-</v>
      </c>
      <c r="AG42" s="55" t="str">
        <f t="shared" si="19"/>
        <v>SRSA</v>
      </c>
      <c r="AH42" s="74" t="s">
        <v>49</v>
      </c>
    </row>
    <row r="43" spans="1:34" ht="12.75" customHeight="1">
      <c r="A43" s="89" t="s">
        <v>335</v>
      </c>
      <c r="B43" s="90" t="s">
        <v>336</v>
      </c>
      <c r="C43" s="55" t="s">
        <v>337</v>
      </c>
      <c r="D43" s="56" t="s">
        <v>202</v>
      </c>
      <c r="E43" s="56" t="s">
        <v>338</v>
      </c>
      <c r="F43" s="90" t="s">
        <v>43</v>
      </c>
      <c r="G43" s="75" t="s">
        <v>339</v>
      </c>
      <c r="H43" s="68" t="s">
        <v>340</v>
      </c>
      <c r="I43" s="69" t="s">
        <v>447</v>
      </c>
      <c r="J43" s="95" t="s">
        <v>47</v>
      </c>
      <c r="K43" s="58" t="s">
        <v>48</v>
      </c>
      <c r="L43" s="80" t="s">
        <v>48</v>
      </c>
      <c r="M43" s="76">
        <v>11.35</v>
      </c>
      <c r="N43" s="70" t="s">
        <v>48</v>
      </c>
      <c r="O43" s="99">
        <v>27.2727272727273</v>
      </c>
      <c r="P43" s="58" t="s">
        <v>48</v>
      </c>
      <c r="Q43" s="71"/>
      <c r="R43" s="70"/>
      <c r="S43" s="84" t="s">
        <v>48</v>
      </c>
      <c r="T43" s="103">
        <v>2048</v>
      </c>
      <c r="U43" s="73"/>
      <c r="V43" s="73"/>
      <c r="W43" s="88"/>
      <c r="X43" s="55">
        <f t="shared" si="10"/>
        <v>1</v>
      </c>
      <c r="Y43" s="56">
        <f t="shared" si="11"/>
        <v>1</v>
      </c>
      <c r="Z43" s="56">
        <f t="shared" si="12"/>
        <v>0</v>
      </c>
      <c r="AA43" s="56">
        <f t="shared" si="13"/>
        <v>0</v>
      </c>
      <c r="AB43" s="57" t="str">
        <f t="shared" si="14"/>
        <v>SRSA</v>
      </c>
      <c r="AC43" s="55">
        <f t="shared" si="15"/>
        <v>1</v>
      </c>
      <c r="AD43" s="56">
        <f t="shared" si="16"/>
        <v>1</v>
      </c>
      <c r="AE43" s="56" t="str">
        <f t="shared" si="17"/>
        <v>Initial</v>
      </c>
      <c r="AF43" s="57" t="str">
        <f t="shared" si="18"/>
        <v>-</v>
      </c>
      <c r="AG43" s="55" t="str">
        <f t="shared" si="19"/>
        <v>SRSA</v>
      </c>
      <c r="AH43" s="74" t="s">
        <v>49</v>
      </c>
    </row>
    <row r="44" spans="1:34" ht="12.75" customHeight="1">
      <c r="A44" s="89" t="s">
        <v>341</v>
      </c>
      <c r="B44" s="90" t="s">
        <v>342</v>
      </c>
      <c r="C44" s="55" t="s">
        <v>343</v>
      </c>
      <c r="D44" s="56" t="s">
        <v>344</v>
      </c>
      <c r="E44" s="56" t="s">
        <v>345</v>
      </c>
      <c r="F44" s="90" t="s">
        <v>43</v>
      </c>
      <c r="G44" s="75" t="s">
        <v>346</v>
      </c>
      <c r="H44" s="68" t="s">
        <v>347</v>
      </c>
      <c r="I44" s="69" t="s">
        <v>348</v>
      </c>
      <c r="J44" s="95" t="s">
        <v>305</v>
      </c>
      <c r="K44" s="58" t="s">
        <v>57</v>
      </c>
      <c r="L44" s="80" t="s">
        <v>48</v>
      </c>
      <c r="M44" s="76">
        <v>431.85</v>
      </c>
      <c r="N44" s="70" t="s">
        <v>48</v>
      </c>
      <c r="O44" s="99">
        <v>9.73282442748091</v>
      </c>
      <c r="P44" s="58" t="s">
        <v>57</v>
      </c>
      <c r="Q44" s="71"/>
      <c r="R44" s="70"/>
      <c r="S44" s="84" t="s">
        <v>48</v>
      </c>
      <c r="T44" s="103">
        <v>48852</v>
      </c>
      <c r="U44" s="73"/>
      <c r="V44" s="73"/>
      <c r="W44" s="88"/>
      <c r="X44" s="55">
        <f t="shared" si="10"/>
        <v>1</v>
      </c>
      <c r="Y44" s="56">
        <f t="shared" si="11"/>
        <v>1</v>
      </c>
      <c r="Z44" s="56">
        <f t="shared" si="12"/>
        <v>0</v>
      </c>
      <c r="AA44" s="56">
        <f t="shared" si="13"/>
        <v>0</v>
      </c>
      <c r="AB44" s="57" t="str">
        <f t="shared" si="14"/>
        <v>SRSA</v>
      </c>
      <c r="AC44" s="55">
        <f t="shared" si="15"/>
        <v>1</v>
      </c>
      <c r="AD44" s="56">
        <f t="shared" si="16"/>
        <v>0</v>
      </c>
      <c r="AE44" s="56">
        <f t="shared" si="17"/>
        <v>0</v>
      </c>
      <c r="AF44" s="57" t="str">
        <f t="shared" si="18"/>
        <v>-</v>
      </c>
      <c r="AG44" s="55">
        <f t="shared" si="19"/>
        <v>0</v>
      </c>
      <c r="AH44" s="74" t="s">
        <v>49</v>
      </c>
    </row>
    <row r="45" spans="1:34" ht="12.75" customHeight="1">
      <c r="A45" s="89" t="s">
        <v>349</v>
      </c>
      <c r="B45" s="90" t="s">
        <v>350</v>
      </c>
      <c r="C45" s="55" t="s">
        <v>351</v>
      </c>
      <c r="D45" s="56" t="s">
        <v>448</v>
      </c>
      <c r="E45" s="56" t="s">
        <v>352</v>
      </c>
      <c r="F45" s="90" t="s">
        <v>43</v>
      </c>
      <c r="G45" s="75" t="s">
        <v>353</v>
      </c>
      <c r="H45" s="68" t="s">
        <v>45</v>
      </c>
      <c r="I45" s="69" t="s">
        <v>449</v>
      </c>
      <c r="J45" s="95" t="s">
        <v>47</v>
      </c>
      <c r="K45" s="58" t="s">
        <v>48</v>
      </c>
      <c r="L45" s="80" t="s">
        <v>48</v>
      </c>
      <c r="M45" s="76">
        <v>82.1</v>
      </c>
      <c r="N45" s="70" t="s">
        <v>48</v>
      </c>
      <c r="O45" s="99">
        <v>5.37634408602151</v>
      </c>
      <c r="P45" s="58" t="s">
        <v>57</v>
      </c>
      <c r="Q45" s="71"/>
      <c r="R45" s="70"/>
      <c r="S45" s="84" t="s">
        <v>48</v>
      </c>
      <c r="T45" s="103">
        <v>12927</v>
      </c>
      <c r="U45" s="73"/>
      <c r="V45" s="73"/>
      <c r="W45" s="88"/>
      <c r="X45" s="55">
        <f t="shared" si="10"/>
        <v>1</v>
      </c>
      <c r="Y45" s="56">
        <f t="shared" si="11"/>
        <v>1</v>
      </c>
      <c r="Z45" s="56">
        <f t="shared" si="12"/>
        <v>0</v>
      </c>
      <c r="AA45" s="56">
        <f t="shared" si="13"/>
        <v>0</v>
      </c>
      <c r="AB45" s="57" t="str">
        <f t="shared" si="14"/>
        <v>SRSA</v>
      </c>
      <c r="AC45" s="55">
        <f t="shared" si="15"/>
        <v>1</v>
      </c>
      <c r="AD45" s="56">
        <f t="shared" si="16"/>
        <v>0</v>
      </c>
      <c r="AE45" s="56">
        <f t="shared" si="17"/>
        <v>0</v>
      </c>
      <c r="AF45" s="57" t="str">
        <f t="shared" si="18"/>
        <v>-</v>
      </c>
      <c r="AG45" s="55">
        <f t="shared" si="19"/>
        <v>0</v>
      </c>
      <c r="AH45" s="74" t="s">
        <v>49</v>
      </c>
    </row>
    <row r="46" spans="1:34" ht="12.75" customHeight="1">
      <c r="A46" s="89" t="s">
        <v>354</v>
      </c>
      <c r="B46" s="90" t="s">
        <v>355</v>
      </c>
      <c r="C46" s="55" t="s">
        <v>356</v>
      </c>
      <c r="D46" s="56" t="s">
        <v>246</v>
      </c>
      <c r="E46" s="56" t="s">
        <v>357</v>
      </c>
      <c r="F46" s="90" t="s">
        <v>43</v>
      </c>
      <c r="G46" s="75" t="s">
        <v>358</v>
      </c>
      <c r="H46" s="68" t="s">
        <v>249</v>
      </c>
      <c r="I46" s="69" t="s">
        <v>359</v>
      </c>
      <c r="J46" s="95" t="s">
        <v>47</v>
      </c>
      <c r="K46" s="58" t="s">
        <v>48</v>
      </c>
      <c r="L46" s="80" t="s">
        <v>48</v>
      </c>
      <c r="M46" s="76">
        <v>197.6</v>
      </c>
      <c r="N46" s="70" t="s">
        <v>48</v>
      </c>
      <c r="O46" s="99">
        <v>32.6388888888889</v>
      </c>
      <c r="P46" s="58" t="s">
        <v>48</v>
      </c>
      <c r="Q46" s="71"/>
      <c r="R46" s="70"/>
      <c r="S46" s="84" t="s">
        <v>48</v>
      </c>
      <c r="T46" s="103">
        <v>22642</v>
      </c>
      <c r="U46" s="73"/>
      <c r="V46" s="73"/>
      <c r="W46" s="88"/>
      <c r="X46" s="55">
        <f t="shared" si="10"/>
        <v>1</v>
      </c>
      <c r="Y46" s="56">
        <f t="shared" si="11"/>
        <v>1</v>
      </c>
      <c r="Z46" s="56">
        <f t="shared" si="12"/>
        <v>0</v>
      </c>
      <c r="AA46" s="56">
        <f t="shared" si="13"/>
        <v>0</v>
      </c>
      <c r="AB46" s="57" t="str">
        <f t="shared" si="14"/>
        <v>SRSA</v>
      </c>
      <c r="AC46" s="55">
        <f t="shared" si="15"/>
        <v>1</v>
      </c>
      <c r="AD46" s="56">
        <f t="shared" si="16"/>
        <v>1</v>
      </c>
      <c r="AE46" s="56" t="str">
        <f t="shared" si="17"/>
        <v>Initial</v>
      </c>
      <c r="AF46" s="57" t="str">
        <f t="shared" si="18"/>
        <v>-</v>
      </c>
      <c r="AG46" s="55" t="str">
        <f t="shared" si="19"/>
        <v>SRSA</v>
      </c>
      <c r="AH46" s="74" t="s">
        <v>49</v>
      </c>
    </row>
    <row r="47" spans="1:34" ht="12.75" customHeight="1">
      <c r="A47" s="89" t="s">
        <v>360</v>
      </c>
      <c r="B47" s="90" t="s">
        <v>361</v>
      </c>
      <c r="C47" s="55" t="s">
        <v>362</v>
      </c>
      <c r="D47" s="56" t="s">
        <v>363</v>
      </c>
      <c r="E47" s="56" t="s">
        <v>301</v>
      </c>
      <c r="F47" s="90" t="s">
        <v>43</v>
      </c>
      <c r="G47" s="75" t="s">
        <v>302</v>
      </c>
      <c r="H47" s="68" t="s">
        <v>364</v>
      </c>
      <c r="I47" s="69" t="s">
        <v>365</v>
      </c>
      <c r="J47" s="95" t="s">
        <v>305</v>
      </c>
      <c r="K47" s="58" t="s">
        <v>57</v>
      </c>
      <c r="L47" s="80" t="s">
        <v>57</v>
      </c>
      <c r="M47" s="76">
        <v>1314.52</v>
      </c>
      <c r="N47" s="70" t="s">
        <v>48</v>
      </c>
      <c r="O47" s="99">
        <v>10.5156037991859</v>
      </c>
      <c r="P47" s="58" t="s">
        <v>57</v>
      </c>
      <c r="Q47" s="71"/>
      <c r="R47" s="70"/>
      <c r="S47" s="84" t="s">
        <v>48</v>
      </c>
      <c r="T47" s="103">
        <v>107407</v>
      </c>
      <c r="U47" s="73"/>
      <c r="V47" s="73"/>
      <c r="W47" s="88"/>
      <c r="X47" s="55">
        <f t="shared" si="10"/>
        <v>0</v>
      </c>
      <c r="Y47" s="56">
        <f t="shared" si="11"/>
        <v>1</v>
      </c>
      <c r="Z47" s="56">
        <f t="shared" si="12"/>
        <v>0</v>
      </c>
      <c r="AA47" s="56">
        <f t="shared" si="13"/>
        <v>0</v>
      </c>
      <c r="AB47" s="57" t="str">
        <f t="shared" si="14"/>
        <v>-</v>
      </c>
      <c r="AC47" s="55">
        <f t="shared" si="15"/>
        <v>1</v>
      </c>
      <c r="AD47" s="56">
        <f t="shared" si="16"/>
        <v>0</v>
      </c>
      <c r="AE47" s="56">
        <f t="shared" si="17"/>
        <v>0</v>
      </c>
      <c r="AF47" s="57" t="str">
        <f t="shared" si="18"/>
        <v>-</v>
      </c>
      <c r="AG47" s="55">
        <f t="shared" si="19"/>
        <v>0</v>
      </c>
      <c r="AH47" s="74" t="s">
        <v>49</v>
      </c>
    </row>
    <row r="48" spans="1:34" ht="12.75" customHeight="1">
      <c r="A48" s="89" t="s">
        <v>366</v>
      </c>
      <c r="B48" s="90" t="s">
        <v>367</v>
      </c>
      <c r="C48" s="55" t="s">
        <v>368</v>
      </c>
      <c r="D48" s="56" t="s">
        <v>369</v>
      </c>
      <c r="E48" s="56" t="s">
        <v>370</v>
      </c>
      <c r="F48" s="90" t="s">
        <v>43</v>
      </c>
      <c r="G48" s="75" t="s">
        <v>371</v>
      </c>
      <c r="H48" s="68" t="s">
        <v>372</v>
      </c>
      <c r="I48" s="69" t="s">
        <v>373</v>
      </c>
      <c r="J48" s="95" t="s">
        <v>47</v>
      </c>
      <c r="K48" s="58" t="s">
        <v>48</v>
      </c>
      <c r="L48" s="80" t="s">
        <v>48</v>
      </c>
      <c r="M48" s="76">
        <v>84</v>
      </c>
      <c r="N48" s="70" t="s">
        <v>48</v>
      </c>
      <c r="O48" s="99">
        <v>6.66666666666667</v>
      </c>
      <c r="P48" s="58" t="s">
        <v>57</v>
      </c>
      <c r="Q48" s="71"/>
      <c r="R48" s="70"/>
      <c r="S48" s="84" t="s">
        <v>48</v>
      </c>
      <c r="T48" s="103">
        <v>4222</v>
      </c>
      <c r="U48" s="73"/>
      <c r="V48" s="73"/>
      <c r="W48" s="88"/>
      <c r="X48" s="55">
        <f t="shared" si="10"/>
        <v>1</v>
      </c>
      <c r="Y48" s="56">
        <f t="shared" si="11"/>
        <v>1</v>
      </c>
      <c r="Z48" s="56">
        <f t="shared" si="12"/>
        <v>0</v>
      </c>
      <c r="AA48" s="56">
        <f t="shared" si="13"/>
        <v>0</v>
      </c>
      <c r="AB48" s="57" t="str">
        <f t="shared" si="14"/>
        <v>SRSA</v>
      </c>
      <c r="AC48" s="55">
        <f t="shared" si="15"/>
        <v>1</v>
      </c>
      <c r="AD48" s="56">
        <f t="shared" si="16"/>
        <v>0</v>
      </c>
      <c r="AE48" s="56">
        <f t="shared" si="17"/>
        <v>0</v>
      </c>
      <c r="AF48" s="57" t="str">
        <f t="shared" si="18"/>
        <v>-</v>
      </c>
      <c r="AG48" s="55">
        <f t="shared" si="19"/>
        <v>0</v>
      </c>
      <c r="AH48" s="74" t="s">
        <v>49</v>
      </c>
    </row>
    <row r="49" spans="1:34" ht="12.75" customHeight="1">
      <c r="A49" s="89" t="s">
        <v>374</v>
      </c>
      <c r="B49" s="90" t="s">
        <v>375</v>
      </c>
      <c r="C49" s="55" t="s">
        <v>376</v>
      </c>
      <c r="D49" s="56" t="s">
        <v>377</v>
      </c>
      <c r="E49" s="56" t="s">
        <v>378</v>
      </c>
      <c r="F49" s="90" t="s">
        <v>43</v>
      </c>
      <c r="G49" s="75" t="s">
        <v>379</v>
      </c>
      <c r="H49" s="68" t="s">
        <v>380</v>
      </c>
      <c r="I49" s="69" t="s">
        <v>381</v>
      </c>
      <c r="J49" s="95" t="s">
        <v>47</v>
      </c>
      <c r="K49" s="58" t="s">
        <v>48</v>
      </c>
      <c r="L49" s="80" t="s">
        <v>48</v>
      </c>
      <c r="M49" s="76">
        <v>189.88</v>
      </c>
      <c r="N49" s="70" t="s">
        <v>48</v>
      </c>
      <c r="O49" s="99">
        <v>16.9611307420495</v>
      </c>
      <c r="P49" s="58" t="s">
        <v>57</v>
      </c>
      <c r="Q49" s="71"/>
      <c r="R49" s="70"/>
      <c r="S49" s="84" t="s">
        <v>48</v>
      </c>
      <c r="T49" s="103">
        <v>39475</v>
      </c>
      <c r="U49" s="73"/>
      <c r="V49" s="73"/>
      <c r="W49" s="88"/>
      <c r="X49" s="55">
        <f t="shared" si="10"/>
        <v>1</v>
      </c>
      <c r="Y49" s="56">
        <f t="shared" si="11"/>
        <v>1</v>
      </c>
      <c r="Z49" s="56">
        <f t="shared" si="12"/>
        <v>0</v>
      </c>
      <c r="AA49" s="56">
        <f t="shared" si="13"/>
        <v>0</v>
      </c>
      <c r="AB49" s="57" t="str">
        <f t="shared" si="14"/>
        <v>SRSA</v>
      </c>
      <c r="AC49" s="55">
        <f t="shared" si="15"/>
        <v>1</v>
      </c>
      <c r="AD49" s="56">
        <f t="shared" si="16"/>
        <v>0</v>
      </c>
      <c r="AE49" s="56">
        <f t="shared" si="17"/>
        <v>0</v>
      </c>
      <c r="AF49" s="57" t="str">
        <f t="shared" si="18"/>
        <v>-</v>
      </c>
      <c r="AG49" s="55">
        <f t="shared" si="19"/>
        <v>0</v>
      </c>
      <c r="AH49" s="74" t="s">
        <v>49</v>
      </c>
    </row>
    <row r="50" spans="1:34" ht="12.75" customHeight="1">
      <c r="A50" s="89" t="s">
        <v>382</v>
      </c>
      <c r="B50" s="90" t="s">
        <v>383</v>
      </c>
      <c r="C50" s="55" t="s">
        <v>384</v>
      </c>
      <c r="D50" s="56" t="s">
        <v>202</v>
      </c>
      <c r="E50" s="56" t="s">
        <v>155</v>
      </c>
      <c r="F50" s="90" t="s">
        <v>43</v>
      </c>
      <c r="G50" s="75" t="s">
        <v>156</v>
      </c>
      <c r="H50" s="68" t="s">
        <v>45</v>
      </c>
      <c r="I50" s="69" t="s">
        <v>385</v>
      </c>
      <c r="J50" s="95" t="s">
        <v>47</v>
      </c>
      <c r="K50" s="58" t="s">
        <v>48</v>
      </c>
      <c r="L50" s="80" t="s">
        <v>48</v>
      </c>
      <c r="M50" s="76">
        <v>588.75</v>
      </c>
      <c r="N50" s="70" t="s">
        <v>48</v>
      </c>
      <c r="O50" s="99">
        <v>34.2443729903537</v>
      </c>
      <c r="P50" s="58" t="s">
        <v>48</v>
      </c>
      <c r="Q50" s="71"/>
      <c r="R50" s="70"/>
      <c r="S50" s="84" t="s">
        <v>48</v>
      </c>
      <c r="T50" s="103">
        <v>129564</v>
      </c>
      <c r="U50" s="73"/>
      <c r="V50" s="73"/>
      <c r="W50" s="88"/>
      <c r="X50" s="55">
        <f t="shared" si="10"/>
        <v>1</v>
      </c>
      <c r="Y50" s="56">
        <f t="shared" si="11"/>
        <v>1</v>
      </c>
      <c r="Z50" s="56">
        <f t="shared" si="12"/>
        <v>0</v>
      </c>
      <c r="AA50" s="56">
        <f t="shared" si="13"/>
        <v>0</v>
      </c>
      <c r="AB50" s="57" t="str">
        <f t="shared" si="14"/>
        <v>SRSA</v>
      </c>
      <c r="AC50" s="55">
        <f t="shared" si="15"/>
        <v>1</v>
      </c>
      <c r="AD50" s="56">
        <f t="shared" si="16"/>
        <v>1</v>
      </c>
      <c r="AE50" s="56" t="str">
        <f t="shared" si="17"/>
        <v>Initial</v>
      </c>
      <c r="AF50" s="57" t="str">
        <f t="shared" si="18"/>
        <v>-</v>
      </c>
      <c r="AG50" s="55" t="str">
        <f t="shared" si="19"/>
        <v>SRSA</v>
      </c>
      <c r="AH50" s="74" t="s">
        <v>49</v>
      </c>
    </row>
    <row r="51" spans="1:34" ht="12.75" customHeight="1">
      <c r="A51" s="89" t="s">
        <v>386</v>
      </c>
      <c r="B51" s="90" t="s">
        <v>387</v>
      </c>
      <c r="C51" s="55" t="s">
        <v>388</v>
      </c>
      <c r="D51" s="56" t="s">
        <v>389</v>
      </c>
      <c r="E51" s="56" t="s">
        <v>390</v>
      </c>
      <c r="F51" s="90" t="s">
        <v>43</v>
      </c>
      <c r="G51" s="75" t="s">
        <v>391</v>
      </c>
      <c r="H51" s="68" t="s">
        <v>287</v>
      </c>
      <c r="I51" s="69" t="s">
        <v>392</v>
      </c>
      <c r="J51" s="95" t="s">
        <v>47</v>
      </c>
      <c r="K51" s="58" t="s">
        <v>48</v>
      </c>
      <c r="L51" s="80" t="s">
        <v>48</v>
      </c>
      <c r="M51" s="76">
        <v>38.5</v>
      </c>
      <c r="N51" s="70" t="s">
        <v>48</v>
      </c>
      <c r="O51" s="99">
        <v>20.8333333333333</v>
      </c>
      <c r="P51" s="58" t="s">
        <v>48</v>
      </c>
      <c r="Q51" s="71"/>
      <c r="R51" s="70"/>
      <c r="S51" s="84" t="s">
        <v>48</v>
      </c>
      <c r="T51" s="103">
        <v>7861</v>
      </c>
      <c r="U51" s="73"/>
      <c r="V51" s="73"/>
      <c r="W51" s="88"/>
      <c r="X51" s="55">
        <f t="shared" si="10"/>
        <v>1</v>
      </c>
      <c r="Y51" s="56">
        <f t="shared" si="11"/>
        <v>1</v>
      </c>
      <c r="Z51" s="56">
        <f t="shared" si="12"/>
        <v>0</v>
      </c>
      <c r="AA51" s="56">
        <f t="shared" si="13"/>
        <v>0</v>
      </c>
      <c r="AB51" s="57" t="str">
        <f t="shared" si="14"/>
        <v>SRSA</v>
      </c>
      <c r="AC51" s="55">
        <f t="shared" si="15"/>
        <v>1</v>
      </c>
      <c r="AD51" s="56">
        <f t="shared" si="16"/>
        <v>1</v>
      </c>
      <c r="AE51" s="56" t="str">
        <f t="shared" si="17"/>
        <v>Initial</v>
      </c>
      <c r="AF51" s="57" t="str">
        <f t="shared" si="18"/>
        <v>-</v>
      </c>
      <c r="AG51" s="55" t="str">
        <f t="shared" si="19"/>
        <v>SRSA</v>
      </c>
      <c r="AH51" s="74" t="s">
        <v>49</v>
      </c>
    </row>
    <row r="52" spans="1:34" ht="12.75" customHeight="1">
      <c r="A52" s="89" t="s">
        <v>393</v>
      </c>
      <c r="B52" s="90" t="s">
        <v>394</v>
      </c>
      <c r="C52" s="55" t="s">
        <v>395</v>
      </c>
      <c r="D52" s="56" t="s">
        <v>396</v>
      </c>
      <c r="E52" s="56" t="s">
        <v>397</v>
      </c>
      <c r="F52" s="90" t="s">
        <v>43</v>
      </c>
      <c r="G52" s="75" t="s">
        <v>398</v>
      </c>
      <c r="H52" s="68" t="s">
        <v>45</v>
      </c>
      <c r="I52" s="69" t="s">
        <v>399</v>
      </c>
      <c r="J52" s="95" t="s">
        <v>305</v>
      </c>
      <c r="K52" s="58" t="s">
        <v>57</v>
      </c>
      <c r="L52" s="80" t="s">
        <v>48</v>
      </c>
      <c r="M52" s="76">
        <v>395.6</v>
      </c>
      <c r="N52" s="70" t="s">
        <v>48</v>
      </c>
      <c r="O52" s="99">
        <v>6.56565656565657</v>
      </c>
      <c r="P52" s="58" t="s">
        <v>57</v>
      </c>
      <c r="Q52" s="71"/>
      <c r="R52" s="70"/>
      <c r="S52" s="84" t="s">
        <v>48</v>
      </c>
      <c r="T52" s="103">
        <v>12077</v>
      </c>
      <c r="U52" s="73"/>
      <c r="V52" s="73"/>
      <c r="W52" s="88"/>
      <c r="X52" s="55">
        <f t="shared" si="10"/>
        <v>1</v>
      </c>
      <c r="Y52" s="56">
        <f t="shared" si="11"/>
        <v>1</v>
      </c>
      <c r="Z52" s="56">
        <f t="shared" si="12"/>
        <v>0</v>
      </c>
      <c r="AA52" s="56">
        <f t="shared" si="13"/>
        <v>0</v>
      </c>
      <c r="AB52" s="57" t="str">
        <f t="shared" si="14"/>
        <v>SRSA</v>
      </c>
      <c r="AC52" s="55">
        <f t="shared" si="15"/>
        <v>1</v>
      </c>
      <c r="AD52" s="56">
        <f t="shared" si="16"/>
        <v>0</v>
      </c>
      <c r="AE52" s="56">
        <f t="shared" si="17"/>
        <v>0</v>
      </c>
      <c r="AF52" s="57" t="str">
        <f t="shared" si="18"/>
        <v>-</v>
      </c>
      <c r="AG52" s="55">
        <f t="shared" si="19"/>
        <v>0</v>
      </c>
      <c r="AH52" s="74" t="s">
        <v>49</v>
      </c>
    </row>
    <row r="53" spans="1:34" ht="12.75" customHeight="1">
      <c r="A53" s="89" t="s">
        <v>400</v>
      </c>
      <c r="B53" s="90" t="s">
        <v>401</v>
      </c>
      <c r="C53" s="55" t="s">
        <v>402</v>
      </c>
      <c r="D53" s="56" t="s">
        <v>403</v>
      </c>
      <c r="E53" s="56" t="s">
        <v>404</v>
      </c>
      <c r="F53" s="90" t="s">
        <v>43</v>
      </c>
      <c r="G53" s="75" t="s">
        <v>405</v>
      </c>
      <c r="H53" s="68" t="s">
        <v>45</v>
      </c>
      <c r="I53" s="69" t="s">
        <v>406</v>
      </c>
      <c r="J53" s="95" t="s">
        <v>305</v>
      </c>
      <c r="K53" s="58" t="s">
        <v>57</v>
      </c>
      <c r="L53" s="80" t="s">
        <v>57</v>
      </c>
      <c r="M53" s="76">
        <v>602.16</v>
      </c>
      <c r="N53" s="70" t="s">
        <v>48</v>
      </c>
      <c r="O53" s="99">
        <v>5</v>
      </c>
      <c r="P53" s="58" t="s">
        <v>57</v>
      </c>
      <c r="Q53" s="71"/>
      <c r="R53" s="70"/>
      <c r="S53" s="84" t="s">
        <v>48</v>
      </c>
      <c r="T53" s="103">
        <v>41419</v>
      </c>
      <c r="U53" s="73"/>
      <c r="V53" s="73"/>
      <c r="W53" s="88"/>
      <c r="X53" s="55">
        <f t="shared" si="10"/>
        <v>0</v>
      </c>
      <c r="Y53" s="56">
        <f t="shared" si="11"/>
        <v>1</v>
      </c>
      <c r="Z53" s="56">
        <f t="shared" si="12"/>
        <v>0</v>
      </c>
      <c r="AA53" s="56">
        <f t="shared" si="13"/>
        <v>0</v>
      </c>
      <c r="AB53" s="57" t="str">
        <f t="shared" si="14"/>
        <v>-</v>
      </c>
      <c r="AC53" s="55">
        <f t="shared" si="15"/>
        <v>1</v>
      </c>
      <c r="AD53" s="56">
        <f t="shared" si="16"/>
        <v>0</v>
      </c>
      <c r="AE53" s="56">
        <f t="shared" si="17"/>
        <v>0</v>
      </c>
      <c r="AF53" s="57" t="str">
        <f t="shared" si="18"/>
        <v>-</v>
      </c>
      <c r="AG53" s="55">
        <f t="shared" si="19"/>
        <v>0</v>
      </c>
      <c r="AH53" s="74" t="s">
        <v>49</v>
      </c>
    </row>
    <row r="54" spans="1:34" ht="12.75" customHeight="1">
      <c r="A54" s="89" t="s">
        <v>407</v>
      </c>
      <c r="B54" s="90" t="s">
        <v>408</v>
      </c>
      <c r="C54" s="55" t="s">
        <v>409</v>
      </c>
      <c r="D54" s="56" t="s">
        <v>410</v>
      </c>
      <c r="E54" s="56" t="s">
        <v>411</v>
      </c>
      <c r="F54" s="90" t="s">
        <v>43</v>
      </c>
      <c r="G54" s="75" t="s">
        <v>412</v>
      </c>
      <c r="H54" s="68" t="s">
        <v>413</v>
      </c>
      <c r="I54" s="69" t="s">
        <v>414</v>
      </c>
      <c r="J54" s="95" t="s">
        <v>47</v>
      </c>
      <c r="K54" s="58" t="s">
        <v>48</v>
      </c>
      <c r="L54" s="80" t="s">
        <v>48</v>
      </c>
      <c r="M54" s="76">
        <v>271.75</v>
      </c>
      <c r="N54" s="70" t="s">
        <v>48</v>
      </c>
      <c r="O54" s="99">
        <v>17.0854271356784</v>
      </c>
      <c r="P54" s="58" t="s">
        <v>57</v>
      </c>
      <c r="Q54" s="71"/>
      <c r="R54" s="70"/>
      <c r="S54" s="84" t="s">
        <v>48</v>
      </c>
      <c r="T54" s="103">
        <v>40949</v>
      </c>
      <c r="U54" s="73"/>
      <c r="V54" s="73"/>
      <c r="W54" s="88"/>
      <c r="X54" s="55">
        <f t="shared" si="10"/>
        <v>1</v>
      </c>
      <c r="Y54" s="56">
        <f t="shared" si="11"/>
        <v>1</v>
      </c>
      <c r="Z54" s="56">
        <f t="shared" si="12"/>
        <v>0</v>
      </c>
      <c r="AA54" s="56">
        <f t="shared" si="13"/>
        <v>0</v>
      </c>
      <c r="AB54" s="57" t="str">
        <f t="shared" si="14"/>
        <v>SRSA</v>
      </c>
      <c r="AC54" s="55">
        <f t="shared" si="15"/>
        <v>1</v>
      </c>
      <c r="AD54" s="56">
        <f t="shared" si="16"/>
        <v>0</v>
      </c>
      <c r="AE54" s="56">
        <f t="shared" si="17"/>
        <v>0</v>
      </c>
      <c r="AF54" s="57" t="str">
        <f t="shared" si="18"/>
        <v>-</v>
      </c>
      <c r="AG54" s="55">
        <f t="shared" si="19"/>
        <v>0</v>
      </c>
      <c r="AH54" s="74" t="s">
        <v>49</v>
      </c>
    </row>
    <row r="55" spans="1:34" ht="12.75" customHeight="1">
      <c r="A55" s="89" t="s">
        <v>415</v>
      </c>
      <c r="B55" s="90" t="s">
        <v>416</v>
      </c>
      <c r="C55" s="55" t="s">
        <v>417</v>
      </c>
      <c r="D55" s="56" t="s">
        <v>61</v>
      </c>
      <c r="E55" s="56" t="s">
        <v>418</v>
      </c>
      <c r="F55" s="90" t="s">
        <v>43</v>
      </c>
      <c r="G55" s="75" t="s">
        <v>419</v>
      </c>
      <c r="H55" s="68" t="s">
        <v>64</v>
      </c>
      <c r="I55" s="69" t="s">
        <v>420</v>
      </c>
      <c r="J55" s="95" t="s">
        <v>47</v>
      </c>
      <c r="K55" s="58" t="s">
        <v>48</v>
      </c>
      <c r="L55" s="80" t="s">
        <v>48</v>
      </c>
      <c r="M55" s="76">
        <v>97.3</v>
      </c>
      <c r="N55" s="70" t="s">
        <v>48</v>
      </c>
      <c r="O55" s="99">
        <v>25.2747252747253</v>
      </c>
      <c r="P55" s="58" t="s">
        <v>48</v>
      </c>
      <c r="Q55" s="71"/>
      <c r="R55" s="70"/>
      <c r="S55" s="84" t="s">
        <v>48</v>
      </c>
      <c r="T55" s="103">
        <v>14063</v>
      </c>
      <c r="U55" s="73"/>
      <c r="V55" s="73"/>
      <c r="W55" s="88"/>
      <c r="X55" s="55">
        <f t="shared" si="10"/>
        <v>1</v>
      </c>
      <c r="Y55" s="56">
        <f t="shared" si="11"/>
        <v>1</v>
      </c>
      <c r="Z55" s="56">
        <f t="shared" si="12"/>
        <v>0</v>
      </c>
      <c r="AA55" s="56">
        <f t="shared" si="13"/>
        <v>0</v>
      </c>
      <c r="AB55" s="57" t="str">
        <f t="shared" si="14"/>
        <v>SRSA</v>
      </c>
      <c r="AC55" s="55">
        <f t="shared" si="15"/>
        <v>1</v>
      </c>
      <c r="AD55" s="56">
        <f t="shared" si="16"/>
        <v>1</v>
      </c>
      <c r="AE55" s="56" t="str">
        <f t="shared" si="17"/>
        <v>Initial</v>
      </c>
      <c r="AF55" s="57" t="str">
        <f t="shared" si="18"/>
        <v>-</v>
      </c>
      <c r="AG55" s="55" t="str">
        <f t="shared" si="19"/>
        <v>SRSA</v>
      </c>
      <c r="AH55" s="74" t="s">
        <v>49</v>
      </c>
    </row>
    <row r="56" spans="1:34" ht="12.75" customHeight="1">
      <c r="A56" s="89" t="s">
        <v>421</v>
      </c>
      <c r="B56" s="90" t="s">
        <v>422</v>
      </c>
      <c r="C56" s="55" t="s">
        <v>423</v>
      </c>
      <c r="D56" s="56" t="s">
        <v>424</v>
      </c>
      <c r="E56" s="56" t="s">
        <v>425</v>
      </c>
      <c r="F56" s="90" t="s">
        <v>43</v>
      </c>
      <c r="G56" s="75" t="s">
        <v>426</v>
      </c>
      <c r="H56" s="68" t="s">
        <v>427</v>
      </c>
      <c r="I56" s="69" t="s">
        <v>428</v>
      </c>
      <c r="J56" s="95" t="s">
        <v>47</v>
      </c>
      <c r="K56" s="58" t="s">
        <v>48</v>
      </c>
      <c r="L56" s="80" t="s">
        <v>48</v>
      </c>
      <c r="M56" s="76">
        <v>240</v>
      </c>
      <c r="N56" s="70" t="s">
        <v>48</v>
      </c>
      <c r="O56" s="99">
        <v>32.0754716981132</v>
      </c>
      <c r="P56" s="58" t="s">
        <v>48</v>
      </c>
      <c r="Q56" s="71"/>
      <c r="R56" s="70"/>
      <c r="S56" s="84" t="s">
        <v>48</v>
      </c>
      <c r="T56" s="103">
        <v>62077</v>
      </c>
      <c r="U56" s="73"/>
      <c r="V56" s="73"/>
      <c r="W56" s="88"/>
      <c r="X56" s="55">
        <f t="shared" si="10"/>
        <v>1</v>
      </c>
      <c r="Y56" s="56">
        <f t="shared" si="11"/>
        <v>1</v>
      </c>
      <c r="Z56" s="56">
        <f t="shared" si="12"/>
        <v>0</v>
      </c>
      <c r="AA56" s="56">
        <f t="shared" si="13"/>
        <v>0</v>
      </c>
      <c r="AB56" s="57" t="str">
        <f t="shared" si="14"/>
        <v>SRSA</v>
      </c>
      <c r="AC56" s="55">
        <f t="shared" si="15"/>
        <v>1</v>
      </c>
      <c r="AD56" s="56">
        <f t="shared" si="16"/>
        <v>1</v>
      </c>
      <c r="AE56" s="56" t="str">
        <f t="shared" si="17"/>
        <v>Initial</v>
      </c>
      <c r="AF56" s="57" t="str">
        <f t="shared" si="18"/>
        <v>-</v>
      </c>
      <c r="AG56" s="55" t="str">
        <f t="shared" si="19"/>
        <v>SRSA</v>
      </c>
      <c r="AH56" s="74" t="s">
        <v>49</v>
      </c>
    </row>
    <row r="57" spans="1:34" ht="12.75" customHeight="1">
      <c r="A57" s="89" t="s">
        <v>429</v>
      </c>
      <c r="B57" s="90" t="s">
        <v>430</v>
      </c>
      <c r="C57" s="55" t="s">
        <v>431</v>
      </c>
      <c r="D57" s="56" t="s">
        <v>432</v>
      </c>
      <c r="E57" s="56" t="s">
        <v>162</v>
      </c>
      <c r="F57" s="90" t="s">
        <v>43</v>
      </c>
      <c r="G57" s="75" t="s">
        <v>433</v>
      </c>
      <c r="H57" s="68" t="s">
        <v>434</v>
      </c>
      <c r="I57" s="69" t="s">
        <v>435</v>
      </c>
      <c r="J57" s="95" t="s">
        <v>175</v>
      </c>
      <c r="K57" s="58" t="s">
        <v>57</v>
      </c>
      <c r="L57" s="80" t="s">
        <v>48</v>
      </c>
      <c r="M57" s="76">
        <v>287</v>
      </c>
      <c r="N57" s="70" t="s">
        <v>48</v>
      </c>
      <c r="O57" s="99">
        <v>31.8302387267904</v>
      </c>
      <c r="P57" s="58" t="s">
        <v>48</v>
      </c>
      <c r="Q57" s="71"/>
      <c r="R57" s="70"/>
      <c r="S57" s="84" t="s">
        <v>57</v>
      </c>
      <c r="T57" s="103">
        <v>86476</v>
      </c>
      <c r="U57" s="73"/>
      <c r="V57" s="73"/>
      <c r="W57" s="88"/>
      <c r="X57" s="55">
        <f t="shared" si="10"/>
        <v>1</v>
      </c>
      <c r="Y57" s="56">
        <f t="shared" si="11"/>
        <v>1</v>
      </c>
      <c r="Z57" s="56">
        <f t="shared" si="12"/>
        <v>0</v>
      </c>
      <c r="AA57" s="56">
        <f t="shared" si="13"/>
        <v>0</v>
      </c>
      <c r="AB57" s="57" t="str">
        <f t="shared" si="14"/>
        <v>SRSA</v>
      </c>
      <c r="AC57" s="55">
        <f t="shared" si="15"/>
        <v>0</v>
      </c>
      <c r="AD57" s="56">
        <f t="shared" si="16"/>
        <v>1</v>
      </c>
      <c r="AE57" s="56">
        <f t="shared" si="17"/>
        <v>0</v>
      </c>
      <c r="AF57" s="57" t="str">
        <f t="shared" si="18"/>
        <v>-</v>
      </c>
      <c r="AG57" s="55">
        <f t="shared" si="19"/>
        <v>0</v>
      </c>
      <c r="AH57" s="74" t="s">
        <v>49</v>
      </c>
    </row>
    <row r="58" spans="1:34" ht="12.75" customHeight="1">
      <c r="A58" s="89" t="s">
        <v>436</v>
      </c>
      <c r="B58" s="90" t="s">
        <v>437</v>
      </c>
      <c r="C58" s="55" t="s">
        <v>438</v>
      </c>
      <c r="D58" s="56" t="s">
        <v>439</v>
      </c>
      <c r="E58" s="56" t="s">
        <v>440</v>
      </c>
      <c r="F58" s="90" t="s">
        <v>43</v>
      </c>
      <c r="G58" s="75" t="s">
        <v>441</v>
      </c>
      <c r="H58" s="68" t="s">
        <v>442</v>
      </c>
      <c r="I58" s="69" t="s">
        <v>443</v>
      </c>
      <c r="J58" s="95" t="s">
        <v>47</v>
      </c>
      <c r="K58" s="58" t="s">
        <v>48</v>
      </c>
      <c r="L58" s="80" t="s">
        <v>48</v>
      </c>
      <c r="M58" s="76">
        <v>453.65</v>
      </c>
      <c r="N58" s="70" t="s">
        <v>48</v>
      </c>
      <c r="O58" s="99">
        <v>37.3626373626374</v>
      </c>
      <c r="P58" s="58" t="s">
        <v>48</v>
      </c>
      <c r="Q58" s="71"/>
      <c r="R58" s="70"/>
      <c r="S58" s="84" t="s">
        <v>48</v>
      </c>
      <c r="T58" s="103">
        <v>71842</v>
      </c>
      <c r="U58" s="73"/>
      <c r="V58" s="73"/>
      <c r="W58" s="88"/>
      <c r="X58" s="55">
        <f t="shared" si="10"/>
        <v>1</v>
      </c>
      <c r="Y58" s="56">
        <f t="shared" si="11"/>
        <v>1</v>
      </c>
      <c r="Z58" s="56">
        <f t="shared" si="12"/>
        <v>0</v>
      </c>
      <c r="AA58" s="56">
        <f t="shared" si="13"/>
        <v>0</v>
      </c>
      <c r="AB58" s="57" t="str">
        <f t="shared" si="14"/>
        <v>SRSA</v>
      </c>
      <c r="AC58" s="55">
        <f t="shared" si="15"/>
        <v>1</v>
      </c>
      <c r="AD58" s="56">
        <f t="shared" si="16"/>
        <v>1</v>
      </c>
      <c r="AE58" s="56" t="str">
        <f t="shared" si="17"/>
        <v>Initial</v>
      </c>
      <c r="AF58" s="57" t="str">
        <f t="shared" si="18"/>
        <v>-</v>
      </c>
      <c r="AG58" s="55" t="str">
        <f t="shared" si="19"/>
        <v>SRSA</v>
      </c>
      <c r="AH58" s="74" t="s">
        <v>49</v>
      </c>
    </row>
    <row r="59" ht="23.25">
      <c r="D59" s="30"/>
    </row>
    <row r="62" ht="23.25">
      <c r="D62" s="30"/>
    </row>
  </sheetData>
  <sheetProtection/>
  <printOptions horizontalCentered="1"/>
  <pageMargins left="0.25" right="0.25" top="0.5" bottom="0.65" header="0.25" footer="0.25"/>
  <pageSetup fitToHeight="0" fitToWidth="1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2015&amp;C&amp;P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Alaska School Districts(Excel)</dc:title>
  <dc:subject/>
  <dc:creator>U.S. Department of Education</dc:creator>
  <cp:keywords/>
  <dc:description/>
  <cp:lastModifiedBy>Authorised User</cp:lastModifiedBy>
  <cp:lastPrinted>2015-03-26T15:19:42Z</cp:lastPrinted>
  <dcterms:created xsi:type="dcterms:W3CDTF">2015-02-27T22:57:02Z</dcterms:created>
  <dcterms:modified xsi:type="dcterms:W3CDTF">2015-06-22T13:10:32Z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