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" sheetId="1" r:id="rId1"/>
    <sheet name="RLIS" sheetId="2" r:id="rId2"/>
    <sheet name="ALL" sheetId="3" r:id="rId3"/>
  </sheets>
  <externalReferences>
    <externalReference r:id="rId6"/>
  </externalReferences>
  <definedNames>
    <definedName name="_xlnm.Print_Area" localSheetId="2">'ALL'!$A$1:$AH$132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3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6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7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9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2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26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3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32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3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38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47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<sst xmlns="http://schemas.openxmlformats.org/spreadsheetml/2006/main" count="2644" uniqueCount="791">
  <si>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</si>
  <si>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</si>
  <si>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</si>
  <si>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</si>
  <si>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</si>
  <si>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</si>
  <si>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</si>
  <si>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</si>
  <si>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</si>
  <si>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</si>
  <si>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</si>
  <si>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</si>
  <si>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</si>
  <si>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</si>
  <si>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</si>
  <si>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</si>
  <si>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</si>
  <si>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</si>
  <si>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</si>
  <si>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</si>
  <si>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</si>
  <si>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</si>
  <si>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</si>
  <si>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</si>
  <si>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</si>
  <si>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</si>
  <si>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</si>
  <si>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</si>
  <si>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</si>
  <si>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</si>
  <si>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</si>
  <si>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</si>
  <si>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</si>
  <si>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</si>
  <si>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</si>
  <si>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</si>
  <si>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</si>
  <si>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</si>
  <si>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4900017</t>
  </si>
  <si>
    <t>83</t>
  </si>
  <si>
    <t>ACADEMY FOR MATH ENGINEERING &amp; SCIENCE (AMES)</t>
  </si>
  <si>
    <t>5715 S 1300 E</t>
  </si>
  <si>
    <t>SALT LAKE CITY</t>
  </si>
  <si>
    <t>UT</t>
  </si>
  <si>
    <t>84121</t>
  </si>
  <si>
    <t>1099</t>
  </si>
  <si>
    <t>4</t>
  </si>
  <si>
    <t>NO</t>
  </si>
  <si>
    <t>M</t>
  </si>
  <si>
    <t>Open</t>
  </si>
  <si>
    <t>4900149</t>
  </si>
  <si>
    <t>9G</t>
  </si>
  <si>
    <t>ALIANZA ACADEMY</t>
  </si>
  <si>
    <t>420 E SOUTH TEMPLE</t>
  </si>
  <si>
    <t>84111</t>
  </si>
  <si>
    <t/>
  </si>
  <si>
    <t>2</t>
  </si>
  <si>
    <t>4900030</t>
  </si>
  <si>
    <t>01</t>
  </si>
  <si>
    <t>ALPINE DISTRICT</t>
  </si>
  <si>
    <t>575 N 100 E</t>
  </si>
  <si>
    <t>AMERICAN FORK</t>
  </si>
  <si>
    <t>84003</t>
  </si>
  <si>
    <t>3716</t>
  </si>
  <si>
    <t>2,4,8</t>
  </si>
  <si>
    <t>4900033</t>
  </si>
  <si>
    <t>8B</t>
  </si>
  <si>
    <t>AMERICAN LEADERSHIP ACADEMY</t>
  </si>
  <si>
    <t>898 W 1100 S</t>
  </si>
  <si>
    <t>SPANISH FORK</t>
  </si>
  <si>
    <t>84660</t>
  </si>
  <si>
    <t>8</t>
  </si>
  <si>
    <t>YES</t>
  </si>
  <si>
    <t>4900005</t>
  </si>
  <si>
    <t>74</t>
  </si>
  <si>
    <t>AMERICAN PREPARATORY ACADEMY</t>
  </si>
  <si>
    <t>12892 S PONY EXPRESS RD</t>
  </si>
  <si>
    <t>DRAPER</t>
  </si>
  <si>
    <t>84020</t>
  </si>
  <si>
    <t>9273</t>
  </si>
  <si>
    <t>4,8</t>
  </si>
  <si>
    <t>4900154</t>
  </si>
  <si>
    <t>4H</t>
  </si>
  <si>
    <t>ARISTOTLE ACADEMY</t>
  </si>
  <si>
    <t>704 S 600 E</t>
  </si>
  <si>
    <t>New</t>
  </si>
  <si>
    <t>KAYSVILLE</t>
  </si>
  <si>
    <t>84037</t>
  </si>
  <si>
    <t>4900146</t>
  </si>
  <si>
    <t>3G</t>
  </si>
  <si>
    <t>BEAR RIVER CHARTER SCHOOL</t>
  </si>
  <si>
    <t>75 S 400 W</t>
  </si>
  <si>
    <t>LOGAN</t>
  </si>
  <si>
    <t>84321</t>
  </si>
  <si>
    <t>4900060</t>
  </si>
  <si>
    <t>02</t>
  </si>
  <si>
    <t>BEAVER DISTRICT</t>
  </si>
  <si>
    <t>290 N MAIN ST</t>
  </si>
  <si>
    <t>BEAVER</t>
  </si>
  <si>
    <t>84713</t>
  </si>
  <si>
    <t>0031</t>
  </si>
  <si>
    <t>6,7</t>
  </si>
  <si>
    <t>4900023</t>
  </si>
  <si>
    <t>3B</t>
  </si>
  <si>
    <t>BEEHIVE SCIENCE &amp; TECHNOLOGY ACADEMY (BSTA)</t>
  </si>
  <si>
    <t>830 E 9400 S</t>
  </si>
  <si>
    <t>SANDY</t>
  </si>
  <si>
    <t>84094</t>
  </si>
  <si>
    <t>4900090</t>
  </si>
  <si>
    <t>03</t>
  </si>
  <si>
    <t>BOX ELDER DISTRICT</t>
  </si>
  <si>
    <t>960 S MAIN</t>
  </si>
  <si>
    <t>BRIGHAM CITY</t>
  </si>
  <si>
    <t>84302</t>
  </si>
  <si>
    <t>3162</t>
  </si>
  <si>
    <t>4900120</t>
  </si>
  <si>
    <t>04</t>
  </si>
  <si>
    <t>CACHE DISTRICT</t>
  </si>
  <si>
    <t>2063 N 1200 E</t>
  </si>
  <si>
    <t>84341</t>
  </si>
  <si>
    <t>2099</t>
  </si>
  <si>
    <t>4900071</t>
  </si>
  <si>
    <t>9D</t>
  </si>
  <si>
    <t>CANYON RIM ACADEMY</t>
  </si>
  <si>
    <t>3005 S 2900 E</t>
  </si>
  <si>
    <t>84109</t>
  </si>
  <si>
    <t>4050</t>
  </si>
  <si>
    <t>4900142</t>
  </si>
  <si>
    <t>42</t>
  </si>
  <si>
    <t>CANYONS DISTRICT</t>
  </si>
  <si>
    <t>9150 S 500 W</t>
  </si>
  <si>
    <t>84070</t>
  </si>
  <si>
    <t>4900150</t>
  </si>
  <si>
    <t>05</t>
  </si>
  <si>
    <t>CARBON DISTRICT</t>
  </si>
  <si>
    <t>251 W 400 N</t>
  </si>
  <si>
    <t>PRICE</t>
  </si>
  <si>
    <t>84501</t>
  </si>
  <si>
    <t>2440</t>
  </si>
  <si>
    <t>RICHFIELD</t>
  </si>
  <si>
    <t>84701</t>
  </si>
  <si>
    <t>4900040</t>
  </si>
  <si>
    <t>2D</t>
  </si>
  <si>
    <t>CHANNING HALL</t>
  </si>
  <si>
    <t>13515 S 150 E</t>
  </si>
  <si>
    <t>4900009</t>
  </si>
  <si>
    <t>87</t>
  </si>
  <si>
    <t>CITY ACADEMY</t>
  </si>
  <si>
    <t>555 E 200 S</t>
  </si>
  <si>
    <t>84102</t>
  </si>
  <si>
    <t>4900074</t>
  </si>
  <si>
    <t>3E</t>
  </si>
  <si>
    <t>CS LEWIS ACADEMY</t>
  </si>
  <si>
    <t>354 N SR-198</t>
  </si>
  <si>
    <t>SANTAQUIN</t>
  </si>
  <si>
    <t>84655</t>
  </si>
  <si>
    <t>4900180</t>
  </si>
  <si>
    <t>06</t>
  </si>
  <si>
    <t>DAGGETT DISTRICT</t>
  </si>
  <si>
    <t>196 W 200 N</t>
  </si>
  <si>
    <t>MANILA</t>
  </si>
  <si>
    <t>84046</t>
  </si>
  <si>
    <t>0249</t>
  </si>
  <si>
    <t>7</t>
  </si>
  <si>
    <t>4900065</t>
  </si>
  <si>
    <t>A3</t>
  </si>
  <si>
    <t>DAVINCI ACADEMY</t>
  </si>
  <si>
    <t>2033 GRANT AVE</t>
  </si>
  <si>
    <t>OGDEN</t>
  </si>
  <si>
    <t>84401</t>
  </si>
  <si>
    <t>4900210</t>
  </si>
  <si>
    <t>07</t>
  </si>
  <si>
    <t>DAVIS DISTRICT</t>
  </si>
  <si>
    <t>P O BOX 588</t>
  </si>
  <si>
    <t>FARMINGTON</t>
  </si>
  <si>
    <t>84025</t>
  </si>
  <si>
    <t>5288</t>
  </si>
  <si>
    <t>4900073</t>
  </si>
  <si>
    <t>4E</t>
  </si>
  <si>
    <t>DUAL IMMERSION ACADEMY</t>
  </si>
  <si>
    <t>1155 S GLENDALE DRIVE</t>
  </si>
  <si>
    <t>84104</t>
  </si>
  <si>
    <t>4900240</t>
  </si>
  <si>
    <t>08</t>
  </si>
  <si>
    <t>DUCHESNE DISTRICT</t>
  </si>
  <si>
    <t>P O BOX 446</t>
  </si>
  <si>
    <t>DUCHESNE</t>
  </si>
  <si>
    <t>84021</t>
  </si>
  <si>
    <t>0446</t>
  </si>
  <si>
    <t>4900140</t>
  </si>
  <si>
    <t>6F</t>
  </si>
  <si>
    <t>EARLY LIGHT ACADEMY AT DAYBREAK</t>
  </si>
  <si>
    <t>11709 S VADANIA DR</t>
  </si>
  <si>
    <t>SOUTH JORDAN</t>
  </si>
  <si>
    <t>84095</t>
  </si>
  <si>
    <t>4900036</t>
  </si>
  <si>
    <t>A8</t>
  </si>
  <si>
    <t>EAST HOLLYWOOD HIGH</t>
  </si>
  <si>
    <t>2185 S 3600 W</t>
  </si>
  <si>
    <t>WEST VALLEY CITY</t>
  </si>
  <si>
    <t>84119</t>
  </si>
  <si>
    <t>4900070</t>
  </si>
  <si>
    <t>5E</t>
  </si>
  <si>
    <t>EDITH BOWEN LABORATORY SCHOOL</t>
  </si>
  <si>
    <t>6700 OLD MAIN HILL</t>
  </si>
  <si>
    <t>84322</t>
  </si>
  <si>
    <t>4900270</t>
  </si>
  <si>
    <t>09</t>
  </si>
  <si>
    <t>EMERY DISTRICT</t>
  </si>
  <si>
    <t>P.O. BOX 120</t>
  </si>
  <si>
    <t>HUNTINGTON</t>
  </si>
  <si>
    <t>84528</t>
  </si>
  <si>
    <t>0120</t>
  </si>
  <si>
    <t>4900155</t>
  </si>
  <si>
    <t>3H</t>
  </si>
  <si>
    <t>ENDEAVOR HALL</t>
  </si>
  <si>
    <t>2610 S DECKER LAKE LANE</t>
  </si>
  <si>
    <t>4900041</t>
  </si>
  <si>
    <t>3C</t>
  </si>
  <si>
    <t>ENTHEOS ACADEMY</t>
  </si>
  <si>
    <t>4710 W 6200 S</t>
  </si>
  <si>
    <t>KEARNS</t>
  </si>
  <si>
    <t>84118</t>
  </si>
  <si>
    <t>4900161</t>
  </si>
  <si>
    <t>2I</t>
  </si>
  <si>
    <t>ESPERANZA SCHOOL</t>
  </si>
  <si>
    <t>854 ELM AVENUE</t>
  </si>
  <si>
    <t>84106</t>
  </si>
  <si>
    <t>Future Agency</t>
  </si>
  <si>
    <t>4900136</t>
  </si>
  <si>
    <t>7F</t>
  </si>
  <si>
    <t>EXCELSIOR ACADEMY</t>
  </si>
  <si>
    <t>124 E ERDA WAY</t>
  </si>
  <si>
    <t>TOOELE</t>
  </si>
  <si>
    <t>84074</t>
  </si>
  <si>
    <t>4900019</t>
  </si>
  <si>
    <t>98</t>
  </si>
  <si>
    <t>FAST FORWARD HIGH</t>
  </si>
  <si>
    <t>875 W 1400 N</t>
  </si>
  <si>
    <t>4900062</t>
  </si>
  <si>
    <t>82</t>
  </si>
  <si>
    <t>FREEDOM ACADEMY</t>
  </si>
  <si>
    <t>1190 W 900 N</t>
  </si>
  <si>
    <t>PROVO</t>
  </si>
  <si>
    <t>84604</t>
  </si>
  <si>
    <t>4900300</t>
  </si>
  <si>
    <t>10</t>
  </si>
  <si>
    <t>GARFIELD DISTRICT</t>
  </si>
  <si>
    <t>P O BOX 398</t>
  </si>
  <si>
    <t>PANGUITCH</t>
  </si>
  <si>
    <t>84759</t>
  </si>
  <si>
    <t>0398</t>
  </si>
  <si>
    <t>4900122</t>
  </si>
  <si>
    <t>7E</t>
  </si>
  <si>
    <t>GATEWAY PREPARATORY ACADEMY</t>
  </si>
  <si>
    <t>201 E THOROUGHBRED WAY</t>
  </si>
  <si>
    <t>ENOCH</t>
  </si>
  <si>
    <t>84721</t>
  </si>
  <si>
    <t>6</t>
  </si>
  <si>
    <t>4900046</t>
  </si>
  <si>
    <t>5D</t>
  </si>
  <si>
    <t>GEORGE WASHINGTON ACADEMY</t>
  </si>
  <si>
    <t>2277 S 3000 E</t>
  </si>
  <si>
    <t>ST GEORGE</t>
  </si>
  <si>
    <t>84790</t>
  </si>
  <si>
    <t>4900147</t>
  </si>
  <si>
    <t>8G</t>
  </si>
  <si>
    <t>GOOD FOUNDATIONS ACADEMY</t>
  </si>
  <si>
    <t>5101 S 1050 W</t>
  </si>
  <si>
    <t>RIVERDALE</t>
  </si>
  <si>
    <t>84405</t>
  </si>
  <si>
    <t>4900330</t>
  </si>
  <si>
    <t>11</t>
  </si>
  <si>
    <t>GRAND DISTRICT</t>
  </si>
  <si>
    <t>264 S 400 E</t>
  </si>
  <si>
    <t>MOAB</t>
  </si>
  <si>
    <t>84532</t>
  </si>
  <si>
    <t>2630</t>
  </si>
  <si>
    <t>4900360</t>
  </si>
  <si>
    <t>12</t>
  </si>
  <si>
    <t>GRANITE DISTRICT</t>
  </si>
  <si>
    <t>2500 S STATE STREET</t>
  </si>
  <si>
    <t>84115</t>
  </si>
  <si>
    <t>4697</t>
  </si>
  <si>
    <t>4900072</t>
  </si>
  <si>
    <t>1E</t>
  </si>
  <si>
    <t>GUADALUPE SCHOOL</t>
  </si>
  <si>
    <t>340 S GOSHEN ST</t>
  </si>
  <si>
    <t>4900137</t>
  </si>
  <si>
    <t>8F</t>
  </si>
  <si>
    <t>HAWTHORN ACADEMY</t>
  </si>
  <si>
    <t>9062 S 2200 W</t>
  </si>
  <si>
    <t>WEST JORDAN</t>
  </si>
  <si>
    <t>84088</t>
  </si>
  <si>
    <t>4900156</t>
  </si>
  <si>
    <t>5H</t>
  </si>
  <si>
    <t>HIGHMARK CHARTER SCHOOL</t>
  </si>
  <si>
    <t>2467 EAST SOUTH WEBER DRIVE</t>
  </si>
  <si>
    <t>LAYTON</t>
  </si>
  <si>
    <t>84041</t>
  </si>
  <si>
    <t>4900039</t>
  </si>
  <si>
    <t>2C</t>
  </si>
  <si>
    <t>INTECH COLLEGIATE HIGH SCHOOL</t>
  </si>
  <si>
    <t>1787 N RESEARCH PARKWAY</t>
  </si>
  <si>
    <t>NORTH LOGAN</t>
  </si>
  <si>
    <t>4900390</t>
  </si>
  <si>
    <t>13</t>
  </si>
  <si>
    <t>IRON DISTRICT</t>
  </si>
  <si>
    <t>2077 W ROYAL HUNTE DRIVE</t>
  </si>
  <si>
    <t>CEDAR CITY</t>
  </si>
  <si>
    <t>84720</t>
  </si>
  <si>
    <t>5,6,7</t>
  </si>
  <si>
    <t>4900067</t>
  </si>
  <si>
    <t>A5</t>
  </si>
  <si>
    <t>ITINERIS EARLY COLLEGE HIGH</t>
  </si>
  <si>
    <t>9301 S WIGHTS FORT RD</t>
  </si>
  <si>
    <t>4900014</t>
  </si>
  <si>
    <t>93</t>
  </si>
  <si>
    <t>JOHN HANCOCK CHARTER SCHOOL</t>
  </si>
  <si>
    <t>125 N 100 E</t>
  </si>
  <si>
    <t>PLEASANT GROVE</t>
  </si>
  <si>
    <t>84062</t>
  </si>
  <si>
    <t>4900420</t>
  </si>
  <si>
    <t>14</t>
  </si>
  <si>
    <t>JORDAN DISTRICT</t>
  </si>
  <si>
    <t>7387 S CAMPUS VIEW DRIVE</t>
  </si>
  <si>
    <t>84084</t>
  </si>
  <si>
    <t>2998</t>
  </si>
  <si>
    <t>4900450</t>
  </si>
  <si>
    <t>15</t>
  </si>
  <si>
    <t>JUAB DISTRICT</t>
  </si>
  <si>
    <t>346 E 600 N</t>
  </si>
  <si>
    <t>NEPHI</t>
  </si>
  <si>
    <t>84648</t>
  </si>
  <si>
    <t>1531</t>
  </si>
  <si>
    <t>4900480</t>
  </si>
  <si>
    <t>16</t>
  </si>
  <si>
    <t>KANE DISTRICT</t>
  </si>
  <si>
    <t>746 S 175 E</t>
  </si>
  <si>
    <t>KANAB</t>
  </si>
  <si>
    <t>84741</t>
  </si>
  <si>
    <t>3946</t>
  </si>
  <si>
    <t>4900056</t>
  </si>
  <si>
    <t>2E</t>
  </si>
  <si>
    <t>KARL G MAESER PREPARATORY ACADEMY</t>
  </si>
  <si>
    <t>320 W 600 S</t>
  </si>
  <si>
    <t>LINDON</t>
  </si>
  <si>
    <t>84042</t>
  </si>
  <si>
    <t>4900043</t>
  </si>
  <si>
    <t>4C</t>
  </si>
  <si>
    <t>LAKEVIEW ACADEMY</t>
  </si>
  <si>
    <t>527 W 400 N</t>
  </si>
  <si>
    <t>SARATOGA SPRINGS</t>
  </si>
  <si>
    <t>84045</t>
  </si>
  <si>
    <t>84414</t>
  </si>
  <si>
    <t>4900045</t>
  </si>
  <si>
    <t>5C</t>
  </si>
  <si>
    <t>LEGACY PREPARATORY ACADEMY</t>
  </si>
  <si>
    <t>1375 W CENTER STREET</t>
  </si>
  <si>
    <t>NORTH SALT LAKE</t>
  </si>
  <si>
    <t>84054</t>
  </si>
  <si>
    <t>4900047</t>
  </si>
  <si>
    <t>6C</t>
  </si>
  <si>
    <t>LIBERTY ACADEMY</t>
  </si>
  <si>
    <t>1195 S ELK RIDGE DRIVE</t>
  </si>
  <si>
    <t>SALEM</t>
  </si>
  <si>
    <t>84653</t>
  </si>
  <si>
    <t>4900022</t>
  </si>
  <si>
    <t>2B</t>
  </si>
  <si>
    <t>LINCOLN ACADEMY</t>
  </si>
  <si>
    <t>1582 W 3300 N</t>
  </si>
  <si>
    <t>4900510</t>
  </si>
  <si>
    <t>39</t>
  </si>
  <si>
    <t>LOGAN CITY DISTRICT</t>
  </si>
  <si>
    <t>101 W CENTER</t>
  </si>
  <si>
    <t>4563</t>
  </si>
  <si>
    <t>4900144</t>
  </si>
  <si>
    <t>4G</t>
  </si>
  <si>
    <t>MARIA MONTESSORI ACADEMY</t>
  </si>
  <si>
    <t>2505 N 200 E</t>
  </si>
  <si>
    <t>4900131</t>
  </si>
  <si>
    <t>8E</t>
  </si>
  <si>
    <t>MERIT COLLEGE PREPARATORY ACADEMY</t>
  </si>
  <si>
    <t>1440 W CENTER STREET</t>
  </si>
  <si>
    <t>SPRINGVILLE</t>
  </si>
  <si>
    <t>84663</t>
  </si>
  <si>
    <t>4900540</t>
  </si>
  <si>
    <t>17</t>
  </si>
  <si>
    <t>MILLARD DISTRICT</t>
  </si>
  <si>
    <t>285 E 450 N</t>
  </si>
  <si>
    <t>DELTA</t>
  </si>
  <si>
    <t>84624</t>
  </si>
  <si>
    <t>0666</t>
  </si>
  <si>
    <t>4900035</t>
  </si>
  <si>
    <t>A7</t>
  </si>
  <si>
    <t>MOAB CHARTER SCHOOL</t>
  </si>
  <si>
    <t>358 E 300 S</t>
  </si>
  <si>
    <t>4900049</t>
  </si>
  <si>
    <t>7C</t>
  </si>
  <si>
    <t>MONTICELLO ACADEMY</t>
  </si>
  <si>
    <t>2782 S CORPORATE PARK DRIVE</t>
  </si>
  <si>
    <t>84120</t>
  </si>
  <si>
    <t>4900570</t>
  </si>
  <si>
    <t>18</t>
  </si>
  <si>
    <t>MORGAN DISTRICT</t>
  </si>
  <si>
    <t>P O BOX 530</t>
  </si>
  <si>
    <t>MORGAN</t>
  </si>
  <si>
    <t>84050</t>
  </si>
  <si>
    <t>0530</t>
  </si>
  <si>
    <t>4900051</t>
  </si>
  <si>
    <t>8C</t>
  </si>
  <si>
    <t>MOUNTAINVILLE ACADEMY</t>
  </si>
  <si>
    <t>195 S MAIN</t>
  </si>
  <si>
    <t>ALPINE</t>
  </si>
  <si>
    <t>84004</t>
  </si>
  <si>
    <t>4900600</t>
  </si>
  <si>
    <t>40</t>
  </si>
  <si>
    <t>MURRAY DISTRICT</t>
  </si>
  <si>
    <t>147 E 5065 S</t>
  </si>
  <si>
    <t>MURRAY</t>
  </si>
  <si>
    <t>84107</t>
  </si>
  <si>
    <t>4898</t>
  </si>
  <si>
    <t>4900034</t>
  </si>
  <si>
    <t>9B</t>
  </si>
  <si>
    <t>NAVIGATOR POINTE ACADEMY</t>
  </si>
  <si>
    <t>6844 S NAVIGATOR RD</t>
  </si>
  <si>
    <t>4900630</t>
  </si>
  <si>
    <t>19</t>
  </si>
  <si>
    <t>NEBO DISTRICT</t>
  </si>
  <si>
    <t>350 S MAIN</t>
  </si>
  <si>
    <t>2499</t>
  </si>
  <si>
    <t>4900063</t>
  </si>
  <si>
    <t>A1</t>
  </si>
  <si>
    <t>NO UT ACAD FOR MATH ENGINEERING &amp; SCIENCE (NUAMES)</t>
  </si>
  <si>
    <t>2750 N UNIVERSITY PARK BLVD</t>
  </si>
  <si>
    <t>4900048</t>
  </si>
  <si>
    <t>6D</t>
  </si>
  <si>
    <t>NOAH WEBSTER ACADEMY</t>
  </si>
  <si>
    <t>205 E 400 S</t>
  </si>
  <si>
    <t>OREM</t>
  </si>
  <si>
    <t>84058</t>
  </si>
  <si>
    <t>6311</t>
  </si>
  <si>
    <t>4900068</t>
  </si>
  <si>
    <t>A6</t>
  </si>
  <si>
    <t>NORTH DAVIS PREPARATORY ACADEMY</t>
  </si>
  <si>
    <t>1765 W HILLFIELD RD</t>
  </si>
  <si>
    <t>4900660</t>
  </si>
  <si>
    <t>20</t>
  </si>
  <si>
    <t>NORTH SANPETE DISTRICT</t>
  </si>
  <si>
    <t>220 E 700 S</t>
  </si>
  <si>
    <t>MT PLEASANT</t>
  </si>
  <si>
    <t>84647</t>
  </si>
  <si>
    <t>1327</t>
  </si>
  <si>
    <t>4900025</t>
  </si>
  <si>
    <t>5B</t>
  </si>
  <si>
    <t>NORTH STAR ACADEMY</t>
  </si>
  <si>
    <t>2920 W 14010 S</t>
  </si>
  <si>
    <t>BLUFFDALE</t>
  </si>
  <si>
    <t>84065</t>
  </si>
  <si>
    <t>4900690</t>
  </si>
  <si>
    <t>21</t>
  </si>
  <si>
    <t>NORTH SUMMIT DISTRICT</t>
  </si>
  <si>
    <t>BOX 497</t>
  </si>
  <si>
    <t>COALVILLE</t>
  </si>
  <si>
    <t>84017</t>
  </si>
  <si>
    <t>0497</t>
  </si>
  <si>
    <t>HEBER CITY</t>
  </si>
  <si>
    <t>84032</t>
  </si>
  <si>
    <t>4900021</t>
  </si>
  <si>
    <t>1C</t>
  </si>
  <si>
    <t>ODYSSEY CHARTER SCHOOL</t>
  </si>
  <si>
    <t>738 E QUALITY DR</t>
  </si>
  <si>
    <t>4900720</t>
  </si>
  <si>
    <t>37</t>
  </si>
  <si>
    <t>OGDEN CITY DISTRICT</t>
  </si>
  <si>
    <t>1950 MONROE BLVD</t>
  </si>
  <si>
    <t>0619</t>
  </si>
  <si>
    <t>4900058</t>
  </si>
  <si>
    <t>68</t>
  </si>
  <si>
    <t>OGDEN PREPARATORY ACADEMY</t>
  </si>
  <si>
    <t>2221 GRANT AVE</t>
  </si>
  <si>
    <t>4900118</t>
  </si>
  <si>
    <t>8D</t>
  </si>
  <si>
    <t>OPEN CLASSROOM</t>
  </si>
  <si>
    <t>134 D STREET</t>
  </si>
  <si>
    <t>84103</t>
  </si>
  <si>
    <t>4900138</t>
  </si>
  <si>
    <t>9F</t>
  </si>
  <si>
    <t>OPEN HIGH SCHOOL OF UTAH</t>
  </si>
  <si>
    <t>9067 S 1300 W SUITE 303</t>
  </si>
  <si>
    <t>4900139</t>
  </si>
  <si>
    <t>1G</t>
  </si>
  <si>
    <t>OQUIRRH MOUNTAIN CHARTER SCHOOL</t>
  </si>
  <si>
    <t>1425 S ANGEL ST</t>
  </si>
  <si>
    <t>4900159</t>
  </si>
  <si>
    <t>7H</t>
  </si>
  <si>
    <t>PACIFIC HERITAGE ACADEMY</t>
  </si>
  <si>
    <t>1755 W 1100 N</t>
  </si>
  <si>
    <t>84116</t>
  </si>
  <si>
    <t>4900052</t>
  </si>
  <si>
    <t>9C</t>
  </si>
  <si>
    <t>PARADIGM HIGH SCHOOL</t>
  </si>
  <si>
    <t>11577 S 3600 W</t>
  </si>
  <si>
    <t>4900750</t>
  </si>
  <si>
    <t>22</t>
  </si>
  <si>
    <t>PARK CITY DISTRICT</t>
  </si>
  <si>
    <t>2700 KEARNS BLVD</t>
  </si>
  <si>
    <t>PARK CITY</t>
  </si>
  <si>
    <t>84060</t>
  </si>
  <si>
    <t>7476</t>
  </si>
  <si>
    <t>4900008</t>
  </si>
  <si>
    <t>86</t>
  </si>
  <si>
    <t>PINNACLE CANYON ACADEMY</t>
  </si>
  <si>
    <t>210 N 600 E</t>
  </si>
  <si>
    <t>4900164</t>
  </si>
  <si>
    <t>9H</t>
  </si>
  <si>
    <t>PIONEER HIGH SCHOOL FOR THE PERFORMING ARTS</t>
  </si>
  <si>
    <t>1847 W 9000 S SUITE 106</t>
  </si>
  <si>
    <t>4900780</t>
  </si>
  <si>
    <t>23</t>
  </si>
  <si>
    <t>PIUTE DISTRICT</t>
  </si>
  <si>
    <t>P O BOX 69</t>
  </si>
  <si>
    <t>JUNCTION</t>
  </si>
  <si>
    <t>84740</t>
  </si>
  <si>
    <t>0069</t>
  </si>
  <si>
    <t>4900157</t>
  </si>
  <si>
    <t>6H</t>
  </si>
  <si>
    <t>PROMONTORY SCHOOL OF EXPEDITIONARY LEARNING</t>
  </si>
  <si>
    <t>1051 W 2700 S</t>
  </si>
  <si>
    <t>PERRY</t>
  </si>
  <si>
    <t>4900124</t>
  </si>
  <si>
    <t>9E</t>
  </si>
  <si>
    <t>PROVIDENCE HALL</t>
  </si>
  <si>
    <t>4795 W MT OGDEN PEAK DRIVE</t>
  </si>
  <si>
    <t>HERRIMAN</t>
  </si>
  <si>
    <t>84096</t>
  </si>
  <si>
    <t>4900810</t>
  </si>
  <si>
    <t>38</t>
  </si>
  <si>
    <t>PROVO DISTRICT</t>
  </si>
  <si>
    <t>280 W 940 N</t>
  </si>
  <si>
    <t>3394</t>
  </si>
  <si>
    <t>4900143</t>
  </si>
  <si>
    <t>5G</t>
  </si>
  <si>
    <t>QUAIL RUN PRIMARY SCHOOL</t>
  </si>
  <si>
    <t>588 W 3300 N</t>
  </si>
  <si>
    <t>4900132</t>
  </si>
  <si>
    <t>1F</t>
  </si>
  <si>
    <t>QUEST ACADEMY</t>
  </si>
  <si>
    <t>4862 W 4000 S</t>
  </si>
  <si>
    <t>WEST HAVEN</t>
  </si>
  <si>
    <t>4900064</t>
  </si>
  <si>
    <t>A2</t>
  </si>
  <si>
    <t>RANCHES ACADEMY</t>
  </si>
  <si>
    <t>7789 TAWNY OWL CIR</t>
  </si>
  <si>
    <t>EAGLE MOUNTAIN</t>
  </si>
  <si>
    <t>84005</t>
  </si>
  <si>
    <t>4900032</t>
  </si>
  <si>
    <t>7B</t>
  </si>
  <si>
    <t>REAGAN ACADEMY</t>
  </si>
  <si>
    <t>1143 W CENTER</t>
  </si>
  <si>
    <t>4900038</t>
  </si>
  <si>
    <t>1D</t>
  </si>
  <si>
    <t>RENAISSANCE ACADEMY</t>
  </si>
  <si>
    <t>3435 N 1120 E</t>
  </si>
  <si>
    <t>LEHI</t>
  </si>
  <si>
    <t>84043</t>
  </si>
  <si>
    <t>4900840</t>
  </si>
  <si>
    <t>24</t>
  </si>
  <si>
    <t>RICH DISTRICT</t>
  </si>
  <si>
    <t>P O BOX 67</t>
  </si>
  <si>
    <t>RANDOLPH</t>
  </si>
  <si>
    <t>84064</t>
  </si>
  <si>
    <t>0067</t>
  </si>
  <si>
    <t>4900125</t>
  </si>
  <si>
    <t>2F</t>
  </si>
  <si>
    <t>ROCKWELL CHARTER HIGH SCHOOL</t>
  </si>
  <si>
    <t>3435 E STONEBRIDGE LANE</t>
  </si>
  <si>
    <t>4900018</t>
  </si>
  <si>
    <t>97</t>
  </si>
  <si>
    <t>SALT LAKE ARTS ACADEMY</t>
  </si>
  <si>
    <t>844 S 200 E</t>
  </si>
  <si>
    <t>4900123</t>
  </si>
  <si>
    <t>4F</t>
  </si>
  <si>
    <t>SALT LAKE CENTER FOR SCIENCE EDUCATION</t>
  </si>
  <si>
    <t>1400 W GOODWIN AVE</t>
  </si>
  <si>
    <t>4900870</t>
  </si>
  <si>
    <t>36</t>
  </si>
  <si>
    <t>SALT LAKE DISTRICT</t>
  </si>
  <si>
    <t>440 E 100 S</t>
  </si>
  <si>
    <t>1898</t>
  </si>
  <si>
    <t>2,4</t>
  </si>
  <si>
    <t>4900050</t>
  </si>
  <si>
    <t>7D</t>
  </si>
  <si>
    <t>SALT LAKE SCHOOL FOR THE PERFORMING ARTS</t>
  </si>
  <si>
    <t>2291 S 2000 E</t>
  </si>
  <si>
    <t>4900900</t>
  </si>
  <si>
    <t>25</t>
  </si>
  <si>
    <t>SAN JUAN DISTRICT</t>
  </si>
  <si>
    <t>200 N MAIN STREET</t>
  </si>
  <si>
    <t>BLANDING</t>
  </si>
  <si>
    <t>84511</t>
  </si>
  <si>
    <t>3600</t>
  </si>
  <si>
    <t>4900930</t>
  </si>
  <si>
    <t>26</t>
  </si>
  <si>
    <t>SEVIER DISTRICT</t>
  </si>
  <si>
    <t>180 E 600 N</t>
  </si>
  <si>
    <t>1899</t>
  </si>
  <si>
    <t>4900011</t>
  </si>
  <si>
    <t>89</t>
  </si>
  <si>
    <t>SOLDIER HOLLOW CHARTER SCHOOL</t>
  </si>
  <si>
    <t>2002 OLYMPIC DRIVE</t>
  </si>
  <si>
    <t>MIDWAY</t>
  </si>
  <si>
    <t>84049</t>
  </si>
  <si>
    <t>4900960</t>
  </si>
  <si>
    <t>27</t>
  </si>
  <si>
    <t>SOUTH SANPETE DISTRICT</t>
  </si>
  <si>
    <t>39 S MAIN</t>
  </si>
  <si>
    <t>MANTI</t>
  </si>
  <si>
    <t>84642</t>
  </si>
  <si>
    <t>1398</t>
  </si>
  <si>
    <t>4900990</t>
  </si>
  <si>
    <t>28</t>
  </si>
  <si>
    <t>SOUTH SUMMIT DISTRICT</t>
  </si>
  <si>
    <t>375 E 300 S</t>
  </si>
  <si>
    <t>KAMAS</t>
  </si>
  <si>
    <t>84036</t>
  </si>
  <si>
    <t>9631</t>
  </si>
  <si>
    <t>4900042</t>
  </si>
  <si>
    <t>3D</t>
  </si>
  <si>
    <t>SPECTRUM ACADEMY</t>
  </si>
  <si>
    <t>575 CUTLER DRIVE</t>
  </si>
  <si>
    <t>4900037</t>
  </si>
  <si>
    <t>A9</t>
  </si>
  <si>
    <t>SUCCESS ACADEMY</t>
  </si>
  <si>
    <t>351 W UNIVERSITY BLVD MULTIPUR</t>
  </si>
  <si>
    <t>5</t>
  </si>
  <si>
    <t>4900066</t>
  </si>
  <si>
    <t>A4</t>
  </si>
  <si>
    <t>SUMMIT ACADEMY</t>
  </si>
  <si>
    <t>1285 E 13200 S</t>
  </si>
  <si>
    <t>4900148</t>
  </si>
  <si>
    <t>7G</t>
  </si>
  <si>
    <t>SUMMIT ACADEMY HIGH SCHOOL</t>
  </si>
  <si>
    <t>14942 S 560 W</t>
  </si>
  <si>
    <t>4900044</t>
  </si>
  <si>
    <t>4D</t>
  </si>
  <si>
    <t>SYRACUSE ARTS ACADEMY</t>
  </si>
  <si>
    <t>2893 W 1700 S</t>
  </si>
  <si>
    <t>SYRACUSE</t>
  </si>
  <si>
    <t>84075</t>
  </si>
  <si>
    <t>4900015</t>
  </si>
  <si>
    <t>94</t>
  </si>
  <si>
    <t>THOMAS EDISON - NORTH</t>
  </si>
  <si>
    <t>180 E 2600 N</t>
  </si>
  <si>
    <t>4900016</t>
  </si>
  <si>
    <t>95</t>
  </si>
  <si>
    <t>TIMPANOGOS ACADEMY</t>
  </si>
  <si>
    <t>70 S TITAN TRAIL</t>
  </si>
  <si>
    <t>4901020</t>
  </si>
  <si>
    <t>29</t>
  </si>
  <si>
    <t>TINTIC DISTRICT</t>
  </si>
  <si>
    <t>PO BOX 210</t>
  </si>
  <si>
    <t>EUREKA</t>
  </si>
  <si>
    <t>84628</t>
  </si>
  <si>
    <t>0210</t>
  </si>
  <si>
    <t>4901050</t>
  </si>
  <si>
    <t>30</t>
  </si>
  <si>
    <t>TOOELE DISTRICT</t>
  </si>
  <si>
    <t>92 S LODESTONE WAY</t>
  </si>
  <si>
    <t>2035</t>
  </si>
  <si>
    <t>4900012</t>
  </si>
  <si>
    <t>90</t>
  </si>
  <si>
    <t>TUACAHN HIGH SCHOOL FOR THE PERFORMING ARTS</t>
  </si>
  <si>
    <t>1100 TUACAHN DR</t>
  </si>
  <si>
    <t>IVINS</t>
  </si>
  <si>
    <t>84738</t>
  </si>
  <si>
    <t>4901080</t>
  </si>
  <si>
    <t>31</t>
  </si>
  <si>
    <t>UINTAH DISTRICT</t>
  </si>
  <si>
    <t>635 W 200 S</t>
  </si>
  <si>
    <t>VERNAL</t>
  </si>
  <si>
    <t>84078</t>
  </si>
  <si>
    <t>3099</t>
  </si>
  <si>
    <t>4900013</t>
  </si>
  <si>
    <t>92</t>
  </si>
  <si>
    <t>UINTAH RIVER HIGH</t>
  </si>
  <si>
    <t>998 E 7500 S</t>
  </si>
  <si>
    <t>FORT DUCHESNE</t>
  </si>
  <si>
    <t>84026</t>
  </si>
  <si>
    <t>4900151</t>
  </si>
  <si>
    <t>2H</t>
  </si>
  <si>
    <t>UTAH CONNECTIONS ACADEMY</t>
  </si>
  <si>
    <t>596 W 750 S STE 110</t>
  </si>
  <si>
    <t>WOODS CROSS</t>
  </si>
  <si>
    <t>84010</t>
  </si>
  <si>
    <t>4900020</t>
  </si>
  <si>
    <t>1B</t>
  </si>
  <si>
    <t>UTAH COUNTY ACADEMY OF SCIENCE (UCAS)</t>
  </si>
  <si>
    <t>940 W 800 S</t>
  </si>
  <si>
    <t>4900069</t>
  </si>
  <si>
    <t>41</t>
  </si>
  <si>
    <t>UTAH SCHOOLS FOR DEAF &amp; BLIND</t>
  </si>
  <si>
    <t>742 HARRISON BLVD</t>
  </si>
  <si>
    <t>84404</t>
  </si>
  <si>
    <t>5231</t>
  </si>
  <si>
    <t>4900130</t>
  </si>
  <si>
    <t>5F</t>
  </si>
  <si>
    <t>UTAH VIRTUAL ACADEMY</t>
  </si>
  <si>
    <t>310 E 4500 S</t>
  </si>
  <si>
    <t>4900158</t>
  </si>
  <si>
    <t>8H</t>
  </si>
  <si>
    <t>VALLEY ACADEMY</t>
  </si>
  <si>
    <t>539 N 870 W</t>
  </si>
  <si>
    <t>HURRICANE</t>
  </si>
  <si>
    <t>84737</t>
  </si>
  <si>
    <t>4900133</t>
  </si>
  <si>
    <t>3F</t>
  </si>
  <si>
    <t>VENTURE ACADEMY</t>
  </si>
  <si>
    <t>495 N 1500 W</t>
  </si>
  <si>
    <t>MARRIOTT-SLATERVILLE CITY</t>
  </si>
  <si>
    <t>4900141</t>
  </si>
  <si>
    <t>2G</t>
  </si>
  <si>
    <t>VISTA AT ENTRADA SCHOOL OF PERFORMING ARTS AND TECHNOLOGY</t>
  </si>
  <si>
    <t>585 E CENTER STREET</t>
  </si>
  <si>
    <t>4900160</t>
  </si>
  <si>
    <t>5I</t>
  </si>
  <si>
    <t>VOYAGE ACADEMY</t>
  </si>
  <si>
    <t>2388 WEST 2120 NORTH</t>
  </si>
  <si>
    <t>CLINTON</t>
  </si>
  <si>
    <t>84015</t>
  </si>
  <si>
    <t>4900061</t>
  </si>
  <si>
    <t>81</t>
  </si>
  <si>
    <t>WALDEN SCHOOL OF LIBERAL ARTS</t>
  </si>
  <si>
    <t>4230 N UNIVERSITY AVE</t>
  </si>
  <si>
    <t>4901110</t>
  </si>
  <si>
    <t>32</t>
  </si>
  <si>
    <t>WASATCH DISTRICT</t>
  </si>
  <si>
    <t>101 E 200 N</t>
  </si>
  <si>
    <t>1708</t>
  </si>
  <si>
    <t>4900024</t>
  </si>
  <si>
    <t>4B</t>
  </si>
  <si>
    <t>WASATCH PEAK ACADEMY</t>
  </si>
  <si>
    <t>414 N CUTLER DRIVE</t>
  </si>
  <si>
    <t>4901140</t>
  </si>
  <si>
    <t>33</t>
  </si>
  <si>
    <t>WASHINGTON DISTRICT</t>
  </si>
  <si>
    <t>121 W TABERNACLE</t>
  </si>
  <si>
    <t>84770</t>
  </si>
  <si>
    <t>3390</t>
  </si>
  <si>
    <t>4901170</t>
  </si>
  <si>
    <t>34</t>
  </si>
  <si>
    <t>WAYNE DISTRICT</t>
  </si>
  <si>
    <t>P O BOX 127</t>
  </si>
  <si>
    <t>BICKNELL</t>
  </si>
  <si>
    <t>84715</t>
  </si>
  <si>
    <t>0127</t>
  </si>
  <si>
    <t>4901200</t>
  </si>
  <si>
    <t>35</t>
  </si>
  <si>
    <t>WEBER DISTRICT</t>
  </si>
  <si>
    <t>5320 S ADAMS AVE PKWY</t>
  </si>
  <si>
    <t>6913</t>
  </si>
  <si>
    <t>4900145</t>
  </si>
  <si>
    <t>6G</t>
  </si>
  <si>
    <t>WEILENMANN SCHOOL OF DISCOVERY</t>
  </si>
  <si>
    <t>4199 W KILBY ROAD</t>
  </si>
  <si>
    <t>84098</t>
  </si>
  <si>
    <t>Utah School Districts</t>
  </si>
  <si>
    <t>Yes</t>
  </si>
  <si>
    <t>YEs</t>
  </si>
  <si>
    <t>No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</si>
  <si>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</si>
  <si>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</si>
  <si>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</si>
  <si>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</si>
  <si>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</si>
  <si>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</si>
  <si>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</si>
  <si>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</si>
  <si>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</si>
  <si>
    <t>*BEAR RIVER CHARTER SCHOOL</t>
  </si>
  <si>
    <t>*BOX ELDER DISTRICT</t>
  </si>
  <si>
    <t>*DUCHESNE DISTRICT</t>
  </si>
  <si>
    <t>*EAST HOLLYWOOD HIGH</t>
  </si>
  <si>
    <t>*EMERY DISTRICT</t>
  </si>
  <si>
    <t>*FAST FORWARD HIGH</t>
  </si>
  <si>
    <t>*LIBERTY ACADEMY</t>
  </si>
  <si>
    <t>*PACIFIC HERITAGE ACADEMY</t>
  </si>
  <si>
    <t>*PARADIGM HIGH SCHOOL</t>
  </si>
  <si>
    <t>*PIONEER HIGH SCHOOL FOR THE PERFORMING ARTS</t>
  </si>
  <si>
    <t>*SAN JUAN DISTRICT</t>
  </si>
  <si>
    <t>*WASATCH PEAK ACADEMY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</si>
</sst>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/>
      <bottom>
        <color indexed="63"/>
      </bottom>
    </border>
    <border>
      <left/>
      <right style="hair">
        <color indexed="63"/>
      </right>
      <top/>
      <bottom>
        <color indexed="63"/>
      </bottom>
    </border>
    <border>
      <left style="hair">
        <color indexed="63"/>
      </left>
      <right style="hair">
        <color indexed="63"/>
      </right>
      <top/>
      <bottom>
        <color indexed="63"/>
      </bottom>
    </border>
    <border>
      <left style="medium"/>
      <right style="hair">
        <color indexed="63"/>
      </right>
      <top/>
      <bottom>
        <color indexed="63"/>
      </bottom>
    </border>
    <border>
      <left style="hair">
        <color indexed="63"/>
      </left>
      <right style="medium"/>
      <top/>
      <bottom>
        <color indexed="63"/>
      </bottom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0" applyNumberFormat="0" applyBorder="0" applyAlignment="0" applyProtection="0"/>
    <xf numFmtId="0" fontId="10" fillId="5" borderId="0" applyNumberFormat="0" applyBorder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35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12" fillId="13" borderId="2" applyNumberFormat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43" fillId="51" borderId="0" applyNumberFormat="0" applyBorder="0" applyAlignment="0" applyProtection="0"/>
    <xf numFmtId="0" fontId="11" fillId="5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44" fillId="45" borderId="15" applyNumberFormat="0" applyAlignment="0" applyProtection="0"/>
    <xf numFmtId="0" fontId="13" fillId="46" borderId="16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46" borderId="0" xfId="0" applyNumberFormat="1" applyFont="1" applyFill="1" applyBorder="1" applyAlignment="1">
      <alignment horizontal="center" wrapText="1"/>
    </xf>
    <xf numFmtId="165" fontId="2" fillId="46" borderId="0" xfId="0" applyNumberFormat="1" applyFont="1" applyFill="1" applyBorder="1" applyAlignment="1">
      <alignment horizontal="center" wrapText="1"/>
    </xf>
    <xf numFmtId="0" fontId="2" fillId="46" borderId="0" xfId="0" applyFont="1" applyFill="1" applyBorder="1" applyAlignment="1">
      <alignment horizontal="center" wrapText="1"/>
    </xf>
    <xf numFmtId="2" fontId="2" fillId="46" borderId="0" xfId="0" applyNumberFormat="1" applyFont="1" applyFill="1" applyBorder="1" applyAlignment="1">
      <alignment horizontal="center" wrapText="1"/>
    </xf>
    <xf numFmtId="166" fontId="2" fillId="46" borderId="0" xfId="0" applyNumberFormat="1" applyFont="1" applyFill="1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55" borderId="21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46" borderId="25" xfId="0" applyFont="1" applyFill="1" applyBorder="1" applyAlignment="1">
      <alignment/>
    </xf>
    <xf numFmtId="0" fontId="4" fillId="46" borderId="26" xfId="0" applyFont="1" applyFill="1" applyBorder="1" applyAlignment="1">
      <alignment/>
    </xf>
    <xf numFmtId="0" fontId="4" fillId="46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6" borderId="28" xfId="0" applyFont="1" applyFill="1" applyBorder="1" applyAlignment="1">
      <alignment horizontal="left" textRotation="75" wrapText="1"/>
    </xf>
    <xf numFmtId="14" fontId="2" fillId="56" borderId="29" xfId="0" applyNumberFormat="1" applyFont="1" applyFill="1" applyBorder="1" applyAlignment="1" applyProtection="1">
      <alignment horizontal="left" textRotation="75" wrapText="1"/>
      <protection/>
    </xf>
    <xf numFmtId="0" fontId="2" fillId="56" borderId="30" xfId="0" applyFont="1" applyFill="1" applyBorder="1" applyAlignment="1" applyProtection="1">
      <alignment horizontal="left" textRotation="75" wrapText="1"/>
      <protection/>
    </xf>
    <xf numFmtId="0" fontId="2" fillId="23" borderId="28" xfId="0" applyFont="1" applyFill="1" applyBorder="1" applyAlignment="1">
      <alignment horizontal="left" textRotation="75" wrapText="1"/>
    </xf>
    <xf numFmtId="2" fontId="2" fillId="0" borderId="29" xfId="0" applyNumberFormat="1" applyFont="1" applyFill="1" applyBorder="1" applyAlignment="1">
      <alignment horizontal="left" textRotation="75" wrapText="1"/>
    </xf>
    <xf numFmtId="2" fontId="2" fillId="0" borderId="31" xfId="0" applyNumberFormat="1" applyFont="1" applyFill="1" applyBorder="1" applyAlignment="1">
      <alignment horizontal="left" textRotation="75" wrapText="1"/>
    </xf>
    <xf numFmtId="0" fontId="2" fillId="32" borderId="28" xfId="0" applyFont="1" applyFill="1" applyBorder="1" applyAlignment="1" applyProtection="1">
      <alignment horizontal="left" textRotation="75" wrapText="1"/>
      <protection/>
    </xf>
    <xf numFmtId="0" fontId="2" fillId="0" borderId="29" xfId="0" applyFont="1" applyFill="1" applyBorder="1" applyAlignment="1" applyProtection="1">
      <alignment horizontal="left" textRotation="75" wrapText="1"/>
      <protection locked="0"/>
    </xf>
    <xf numFmtId="0" fontId="2" fillId="0" borderId="28" xfId="0" applyFont="1" applyFill="1" applyBorder="1" applyAlignment="1" applyProtection="1">
      <alignment horizontal="left" textRotation="75" wrapText="1"/>
      <protection locked="0"/>
    </xf>
    <xf numFmtId="0" fontId="2" fillId="0" borderId="30" xfId="0" applyFont="1" applyFill="1" applyBorder="1" applyAlignment="1" applyProtection="1">
      <alignment horizontal="left" textRotation="75" wrapText="1"/>
      <protection locked="0"/>
    </xf>
    <xf numFmtId="0" fontId="2" fillId="57" borderId="32" xfId="0" applyFont="1" applyFill="1" applyBorder="1" applyAlignment="1" applyProtection="1">
      <alignment horizontal="center" textRotation="75" wrapText="1"/>
      <protection locked="0"/>
    </xf>
    <xf numFmtId="0" fontId="4" fillId="46" borderId="33" xfId="0" applyFont="1" applyFill="1" applyBorder="1" applyAlignment="1">
      <alignment/>
    </xf>
    <xf numFmtId="0" fontId="4" fillId="46" borderId="34" xfId="0" applyFont="1" applyFill="1" applyBorder="1" applyAlignment="1">
      <alignment/>
    </xf>
    <xf numFmtId="0" fontId="4" fillId="46" borderId="35" xfId="0" applyFont="1" applyFill="1" applyBorder="1" applyAlignment="1">
      <alignment horizontal="center"/>
    </xf>
    <xf numFmtId="0" fontId="4" fillId="46" borderId="34" xfId="0" applyFont="1" applyFill="1" applyBorder="1" applyAlignment="1">
      <alignment horizontal="center"/>
    </xf>
    <xf numFmtId="167" fontId="4" fillId="46" borderId="26" xfId="0" applyNumberFormat="1" applyFont="1" applyFill="1" applyBorder="1" applyAlignment="1">
      <alignment/>
    </xf>
    <xf numFmtId="0" fontId="4" fillId="46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8" fontId="4" fillId="58" borderId="26" xfId="0" applyNumberFormat="1" applyFont="1" applyFill="1" applyBorder="1" applyAlignment="1" applyProtection="1">
      <alignment/>
      <protection locked="0"/>
    </xf>
    <xf numFmtId="3" fontId="4" fillId="46" borderId="36" xfId="0" applyNumberFormat="1" applyFont="1" applyFill="1" applyBorder="1" applyAlignment="1">
      <alignment/>
    </xf>
    <xf numFmtId="167" fontId="4" fillId="46" borderId="34" xfId="0" applyNumberFormat="1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 locked="0"/>
    </xf>
    <xf numFmtId="2" fontId="4" fillId="0" borderId="34" xfId="0" applyNumberFormat="1" applyFont="1" applyFill="1" applyBorder="1" applyAlignment="1" applyProtection="1">
      <alignment/>
      <protection locked="0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58" borderId="34" xfId="0" applyNumberFormat="1" applyFont="1" applyFill="1" applyBorder="1" applyAlignment="1" applyProtection="1">
      <alignment/>
      <protection locked="0"/>
    </xf>
    <xf numFmtId="3" fontId="4" fillId="46" borderId="37" xfId="0" applyNumberFormat="1" applyFont="1" applyFill="1" applyBorder="1" applyAlignment="1">
      <alignment/>
    </xf>
    <xf numFmtId="166" fontId="4" fillId="46" borderId="25" xfId="0" applyNumberFormat="1" applyFont="1" applyFill="1" applyBorder="1" applyAlignment="1">
      <alignment/>
    </xf>
    <xf numFmtId="166" fontId="4" fillId="46" borderId="33" xfId="0" applyNumberFormat="1" applyFont="1" applyFill="1" applyBorder="1" applyAlignment="1">
      <alignment/>
    </xf>
    <xf numFmtId="4" fontId="4" fillId="0" borderId="25" xfId="0" applyNumberFormat="1" applyFont="1" applyFill="1" applyBorder="1" applyAlignment="1" applyProtection="1">
      <alignment/>
      <protection locked="0"/>
    </xf>
    <xf numFmtId="4" fontId="4" fillId="0" borderId="33" xfId="0" applyNumberFormat="1" applyFont="1" applyFill="1" applyBorder="1" applyAlignment="1" applyProtection="1">
      <alignment/>
      <protection locked="0"/>
    </xf>
    <xf numFmtId="0" fontId="2" fillId="56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2" fillId="23" borderId="40" xfId="0" applyFont="1" applyFill="1" applyBorder="1" applyAlignment="1" applyProtection="1">
      <alignment horizontal="left" textRotation="75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4" fillId="46" borderId="38" xfId="0" applyFont="1" applyFill="1" applyBorder="1" applyAlignment="1">
      <alignment horizontal="center"/>
    </xf>
    <xf numFmtId="0" fontId="4" fillId="46" borderId="39" xfId="0" applyFont="1" applyFill="1" applyBorder="1" applyAlignment="1">
      <alignment horizontal="center"/>
    </xf>
    <xf numFmtId="0" fontId="2" fillId="32" borderId="31" xfId="0" applyFont="1" applyFill="1" applyBorder="1" applyAlignment="1" applyProtection="1">
      <alignment horizontal="left" textRotation="75" wrapText="1"/>
      <protection/>
    </xf>
    <xf numFmtId="0" fontId="2" fillId="55" borderId="23" xfId="0" applyFont="1" applyFill="1" applyBorder="1" applyAlignment="1" applyProtection="1">
      <alignment horizontal="center"/>
      <protection/>
    </xf>
    <xf numFmtId="168" fontId="4" fillId="58" borderId="38" xfId="0" applyNumberFormat="1" applyFont="1" applyFill="1" applyBorder="1" applyAlignment="1" applyProtection="1">
      <alignment/>
      <protection locked="0"/>
    </xf>
    <xf numFmtId="168" fontId="4" fillId="58" borderId="39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Border="1" applyAlignment="1">
      <alignment horizontal="center"/>
    </xf>
    <xf numFmtId="164" fontId="4" fillId="46" borderId="27" xfId="0" applyNumberFormat="1" applyFont="1" applyFill="1" applyBorder="1" applyAlignment="1">
      <alignment/>
    </xf>
    <xf numFmtId="164" fontId="4" fillId="46" borderId="35" xfId="0" applyNumberFormat="1" applyFont="1" applyFill="1" applyBorder="1" applyAlignment="1">
      <alignment/>
    </xf>
    <xf numFmtId="0" fontId="4" fillId="46" borderId="27" xfId="0" applyFont="1" applyFill="1" applyBorder="1" applyAlignment="1">
      <alignment/>
    </xf>
    <xf numFmtId="0" fontId="4" fillId="46" borderId="35" xfId="0" applyFont="1" applyFill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2" fillId="46" borderId="41" xfId="0" applyFont="1" applyFill="1" applyBorder="1" applyAlignment="1">
      <alignment horizontal="left" textRotation="75" wrapText="1"/>
    </xf>
    <xf numFmtId="0" fontId="2" fillId="0" borderId="42" xfId="0" applyFont="1" applyBorder="1" applyAlignment="1">
      <alignment horizontal="center"/>
    </xf>
    <xf numFmtId="0" fontId="4" fillId="46" borderId="43" xfId="0" applyFont="1" applyFill="1" applyBorder="1" applyAlignment="1">
      <alignment horizontal="left"/>
    </xf>
    <xf numFmtId="0" fontId="4" fillId="46" borderId="44" xfId="0" applyFont="1" applyFill="1" applyBorder="1" applyAlignment="1">
      <alignment horizontal="left"/>
    </xf>
    <xf numFmtId="0" fontId="2" fillId="23" borderId="41" xfId="0" applyFont="1" applyFill="1" applyBorder="1" applyAlignment="1">
      <alignment horizontal="center" textRotation="75" wrapText="1"/>
    </xf>
    <xf numFmtId="0" fontId="2" fillId="0" borderId="42" xfId="0" applyFont="1" applyBorder="1" applyAlignment="1" applyProtection="1">
      <alignment horizontal="center"/>
      <protection/>
    </xf>
    <xf numFmtId="2" fontId="4" fillId="46" borderId="43" xfId="0" applyNumberFormat="1" applyFont="1" applyFill="1" applyBorder="1" applyAlignment="1">
      <alignment horizontal="center"/>
    </xf>
    <xf numFmtId="2" fontId="4" fillId="46" borderId="44" xfId="0" applyNumberFormat="1" applyFont="1" applyFill="1" applyBorder="1" applyAlignment="1">
      <alignment horizontal="center"/>
    </xf>
    <xf numFmtId="0" fontId="2" fillId="0" borderId="41" xfId="0" applyFont="1" applyFill="1" applyBorder="1" applyAlignment="1" applyProtection="1">
      <alignment horizontal="left" textRotation="75" wrapText="1"/>
      <protection/>
    </xf>
    <xf numFmtId="3" fontId="2" fillId="0" borderId="42" xfId="0" applyNumberFormat="1" applyFont="1" applyFill="1" applyBorder="1" applyAlignment="1" applyProtection="1">
      <alignment horizontal="center"/>
      <protection/>
    </xf>
    <xf numFmtId="168" fontId="4" fillId="0" borderId="43" xfId="0" applyNumberFormat="1" applyFont="1" applyFill="1" applyBorder="1" applyAlignment="1" applyProtection="1">
      <alignment/>
      <protection locked="0"/>
    </xf>
    <xf numFmtId="168" fontId="4" fillId="0" borderId="44" xfId="0" applyNumberFormat="1" applyFont="1" applyFill="1" applyBorder="1" applyAlignment="1" applyProtection="1">
      <alignment/>
      <protection locked="0"/>
    </xf>
    <xf numFmtId="0" fontId="2" fillId="56" borderId="45" xfId="0" applyFont="1" applyFill="1" applyBorder="1" applyAlignment="1" applyProtection="1">
      <alignment horizontal="left" textRotation="75" wrapText="1"/>
      <protection locked="0"/>
    </xf>
    <xf numFmtId="0" fontId="2" fillId="23" borderId="45" xfId="0" applyFont="1" applyFill="1" applyBorder="1" applyAlignment="1" applyProtection="1">
      <alignment horizontal="left" textRotation="75" wrapText="1"/>
      <protection locked="0"/>
    </xf>
    <xf numFmtId="0" fontId="4" fillId="0" borderId="25" xfId="0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6" fontId="4" fillId="0" borderId="33" xfId="0" applyNumberFormat="1" applyFont="1" applyFill="1" applyBorder="1" applyAlignment="1">
      <alignment/>
    </xf>
    <xf numFmtId="167" fontId="4" fillId="0" borderId="34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8" fontId="4" fillId="0" borderId="39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/>
    </xf>
    <xf numFmtId="164" fontId="4" fillId="59" borderId="27" xfId="0" applyNumberFormat="1" applyFont="1" applyFill="1" applyBorder="1" applyAlignment="1">
      <alignment/>
    </xf>
    <xf numFmtId="0" fontId="4" fillId="59" borderId="27" xfId="0" applyFont="1" applyFill="1" applyBorder="1" applyAlignment="1">
      <alignment/>
    </xf>
    <xf numFmtId="0" fontId="4" fillId="59" borderId="25" xfId="0" applyFont="1" applyFill="1" applyBorder="1" applyAlignment="1">
      <alignment/>
    </xf>
    <xf numFmtId="0" fontId="4" fillId="59" borderId="26" xfId="0" applyFont="1" applyFill="1" applyBorder="1" applyAlignment="1">
      <alignment/>
    </xf>
    <xf numFmtId="166" fontId="4" fillId="59" borderId="25" xfId="0" applyNumberFormat="1" applyFont="1" applyFill="1" applyBorder="1" applyAlignment="1">
      <alignment/>
    </xf>
    <xf numFmtId="167" fontId="4" fillId="59" borderId="26" xfId="0" applyNumberFormat="1" applyFont="1" applyFill="1" applyBorder="1" applyAlignment="1">
      <alignment/>
    </xf>
    <xf numFmtId="0" fontId="4" fillId="59" borderId="43" xfId="0" applyFont="1" applyFill="1" applyBorder="1" applyAlignment="1">
      <alignment horizontal="left"/>
    </xf>
    <xf numFmtId="0" fontId="4" fillId="59" borderId="26" xfId="0" applyFont="1" applyFill="1" applyBorder="1" applyAlignment="1">
      <alignment horizontal="center"/>
    </xf>
    <xf numFmtId="0" fontId="4" fillId="59" borderId="38" xfId="0" applyFont="1" applyFill="1" applyBorder="1" applyAlignment="1" applyProtection="1">
      <alignment horizontal="center"/>
      <protection locked="0"/>
    </xf>
    <xf numFmtId="4" fontId="4" fillId="59" borderId="25" xfId="0" applyNumberFormat="1" applyFont="1" applyFill="1" applyBorder="1" applyAlignment="1" applyProtection="1">
      <alignment/>
      <protection locked="0"/>
    </xf>
    <xf numFmtId="0" fontId="4" fillId="59" borderId="26" xfId="0" applyFont="1" applyFill="1" applyBorder="1" applyAlignment="1" applyProtection="1">
      <alignment horizontal="center"/>
      <protection locked="0"/>
    </xf>
    <xf numFmtId="2" fontId="4" fillId="59" borderId="43" xfId="0" applyNumberFormat="1" applyFont="1" applyFill="1" applyBorder="1" applyAlignment="1">
      <alignment horizontal="center"/>
    </xf>
    <xf numFmtId="2" fontId="4" fillId="59" borderId="26" xfId="0" applyNumberFormat="1" applyFont="1" applyFill="1" applyBorder="1" applyAlignment="1" applyProtection="1">
      <alignment/>
      <protection locked="0"/>
    </xf>
    <xf numFmtId="0" fontId="4" fillId="59" borderId="38" xfId="0" applyFont="1" applyFill="1" applyBorder="1" applyAlignment="1">
      <alignment horizontal="center"/>
    </xf>
    <xf numFmtId="168" fontId="4" fillId="59" borderId="43" xfId="0" applyNumberFormat="1" applyFont="1" applyFill="1" applyBorder="1" applyAlignment="1" applyProtection="1">
      <alignment/>
      <protection locked="0"/>
    </xf>
    <xf numFmtId="168" fontId="4" fillId="59" borderId="26" xfId="0" applyNumberFormat="1" applyFont="1" applyFill="1" applyBorder="1" applyAlignment="1" applyProtection="1">
      <alignment/>
      <protection locked="0"/>
    </xf>
    <xf numFmtId="168" fontId="4" fillId="59" borderId="38" xfId="0" applyNumberFormat="1" applyFont="1" applyFill="1" applyBorder="1" applyAlignment="1" applyProtection="1">
      <alignment/>
      <protection locked="0"/>
    </xf>
    <xf numFmtId="0" fontId="4" fillId="59" borderId="27" xfId="0" applyFont="1" applyFill="1" applyBorder="1" applyAlignment="1">
      <alignment horizontal="center"/>
    </xf>
    <xf numFmtId="3" fontId="4" fillId="59" borderId="36" xfId="0" applyNumberFormat="1" applyFont="1" applyFill="1" applyBorder="1" applyAlignment="1">
      <alignment/>
    </xf>
    <xf numFmtId="0" fontId="0" fillId="59" borderId="0" xfId="0" applyFill="1" applyBorder="1" applyAlignment="1">
      <alignment/>
    </xf>
    <xf numFmtId="164" fontId="4" fillId="59" borderId="35" xfId="0" applyNumberFormat="1" applyFont="1" applyFill="1" applyBorder="1" applyAlignment="1">
      <alignment/>
    </xf>
    <xf numFmtId="0" fontId="4" fillId="59" borderId="35" xfId="0" applyFont="1" applyFill="1" applyBorder="1" applyAlignment="1">
      <alignment/>
    </xf>
    <xf numFmtId="0" fontId="4" fillId="59" borderId="33" xfId="0" applyFont="1" applyFill="1" applyBorder="1" applyAlignment="1">
      <alignment/>
    </xf>
    <xf numFmtId="0" fontId="4" fillId="59" borderId="34" xfId="0" applyFont="1" applyFill="1" applyBorder="1" applyAlignment="1">
      <alignment/>
    </xf>
    <xf numFmtId="166" fontId="4" fillId="59" borderId="33" xfId="0" applyNumberFormat="1" applyFont="1" applyFill="1" applyBorder="1" applyAlignment="1">
      <alignment/>
    </xf>
    <xf numFmtId="167" fontId="4" fillId="59" borderId="34" xfId="0" applyNumberFormat="1" applyFont="1" applyFill="1" applyBorder="1" applyAlignment="1">
      <alignment/>
    </xf>
    <xf numFmtId="0" fontId="4" fillId="59" borderId="44" xfId="0" applyFont="1" applyFill="1" applyBorder="1" applyAlignment="1">
      <alignment horizontal="left"/>
    </xf>
    <xf numFmtId="0" fontId="4" fillId="59" borderId="34" xfId="0" applyFont="1" applyFill="1" applyBorder="1" applyAlignment="1">
      <alignment horizontal="center"/>
    </xf>
    <xf numFmtId="0" fontId="4" fillId="59" borderId="39" xfId="0" applyFont="1" applyFill="1" applyBorder="1" applyAlignment="1" applyProtection="1">
      <alignment horizontal="center"/>
      <protection locked="0"/>
    </xf>
    <xf numFmtId="4" fontId="4" fillId="59" borderId="33" xfId="0" applyNumberFormat="1" applyFont="1" applyFill="1" applyBorder="1" applyAlignment="1" applyProtection="1">
      <alignment/>
      <protection locked="0"/>
    </xf>
    <xf numFmtId="0" fontId="4" fillId="59" borderId="34" xfId="0" applyFont="1" applyFill="1" applyBorder="1" applyAlignment="1" applyProtection="1">
      <alignment horizontal="center"/>
      <protection locked="0"/>
    </xf>
    <xf numFmtId="2" fontId="4" fillId="59" borderId="44" xfId="0" applyNumberFormat="1" applyFont="1" applyFill="1" applyBorder="1" applyAlignment="1">
      <alignment horizontal="center"/>
    </xf>
    <xf numFmtId="2" fontId="4" fillId="59" borderId="34" xfId="0" applyNumberFormat="1" applyFont="1" applyFill="1" applyBorder="1" applyAlignment="1" applyProtection="1">
      <alignment/>
      <protection locked="0"/>
    </xf>
    <xf numFmtId="0" fontId="4" fillId="59" borderId="39" xfId="0" applyFont="1" applyFill="1" applyBorder="1" applyAlignment="1">
      <alignment horizontal="center"/>
    </xf>
    <xf numFmtId="168" fontId="4" fillId="59" borderId="44" xfId="0" applyNumberFormat="1" applyFont="1" applyFill="1" applyBorder="1" applyAlignment="1" applyProtection="1">
      <alignment/>
      <protection locked="0"/>
    </xf>
    <xf numFmtId="168" fontId="4" fillId="59" borderId="34" xfId="0" applyNumberFormat="1" applyFont="1" applyFill="1" applyBorder="1" applyAlignment="1" applyProtection="1">
      <alignment/>
      <protection locked="0"/>
    </xf>
    <xf numFmtId="168" fontId="4" fillId="59" borderId="39" xfId="0" applyNumberFormat="1" applyFont="1" applyFill="1" applyBorder="1" applyAlignment="1" applyProtection="1">
      <alignment/>
      <protection locked="0"/>
    </xf>
    <xf numFmtId="0" fontId="4" fillId="59" borderId="35" xfId="0" applyFont="1" applyFill="1" applyBorder="1" applyAlignment="1">
      <alignment horizontal="center"/>
    </xf>
    <xf numFmtId="3" fontId="4" fillId="59" borderId="37" xfId="0" applyNumberFormat="1" applyFont="1" applyFill="1" applyBorder="1" applyAlignment="1">
      <alignment/>
    </xf>
    <xf numFmtId="0" fontId="4" fillId="0" borderId="0" xfId="325" applyFont="1" applyAlignment="1" applyProtection="1">
      <alignment vertical="center" wrapText="1"/>
      <protection/>
    </xf>
    <xf numFmtId="0" fontId="0" fillId="0" borderId="0" xfId="325" applyFont="1" applyAlignment="1" applyProtection="1">
      <alignment/>
      <protection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325" applyAlignment="1" applyProtection="1">
      <alignment/>
      <protection/>
    </xf>
    <xf numFmtId="0" fontId="0" fillId="0" borderId="0" xfId="325" applyFont="1" applyAlignment="1" applyProtection="1">
      <alignment vertical="top"/>
      <protection/>
    </xf>
    <xf numFmtId="0" fontId="2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325" applyFont="1" applyAlignment="1" applyProtection="1">
      <alignment vertical="center" wrapText="1"/>
      <protection/>
    </xf>
    <xf numFmtId="164" fontId="4" fillId="0" borderId="46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66" fontId="4" fillId="0" borderId="47" xfId="0" applyNumberFormat="1" applyFont="1" applyFill="1" applyBorder="1" applyAlignment="1">
      <alignment/>
    </xf>
    <xf numFmtId="167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 applyProtection="1">
      <alignment horizontal="center"/>
      <protection locked="0"/>
    </xf>
    <xf numFmtId="4" fontId="4" fillId="0" borderId="47" xfId="0" applyNumberFormat="1" applyFont="1" applyFill="1" applyBorder="1" applyAlignment="1" applyProtection="1">
      <alignment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2" fontId="4" fillId="0" borderId="49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 applyProtection="1">
      <alignment/>
      <protection locked="0"/>
    </xf>
    <xf numFmtId="0" fontId="4" fillId="0" borderId="50" xfId="0" applyFont="1" applyFill="1" applyBorder="1" applyAlignment="1">
      <alignment horizontal="center"/>
    </xf>
    <xf numFmtId="168" fontId="4" fillId="0" borderId="49" xfId="0" applyNumberFormat="1" applyFont="1" applyFill="1" applyBorder="1" applyAlignment="1" applyProtection="1">
      <alignment/>
      <protection locked="0"/>
    </xf>
    <xf numFmtId="168" fontId="4" fillId="0" borderId="48" xfId="0" applyNumberFormat="1" applyFont="1" applyFill="1" applyBorder="1" applyAlignment="1" applyProtection="1">
      <alignment/>
      <protection locked="0"/>
    </xf>
    <xf numFmtId="168" fontId="4" fillId="0" borderId="50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166" fontId="4" fillId="0" borderId="52" xfId="0" applyNumberFormat="1" applyFont="1" applyFill="1" applyBorder="1" applyAlignment="1">
      <alignment/>
    </xf>
    <xf numFmtId="167" fontId="4" fillId="0" borderId="53" xfId="0" applyNumberFormat="1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4" fillId="0" borderId="55" xfId="0" applyFont="1" applyFill="1" applyBorder="1" applyAlignment="1" applyProtection="1">
      <alignment horizontal="center"/>
      <protection locked="0"/>
    </xf>
    <xf numFmtId="4" fontId="4" fillId="0" borderId="52" xfId="0" applyNumberFormat="1" applyFont="1" applyFill="1" applyBorder="1" applyAlignment="1" applyProtection="1">
      <alignment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2" fontId="4" fillId="0" borderId="54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 applyProtection="1">
      <alignment/>
      <protection locked="0"/>
    </xf>
    <xf numFmtId="0" fontId="4" fillId="0" borderId="55" xfId="0" applyFont="1" applyFill="1" applyBorder="1" applyAlignment="1">
      <alignment horizontal="center"/>
    </xf>
    <xf numFmtId="168" fontId="4" fillId="0" borderId="54" xfId="0" applyNumberFormat="1" applyFont="1" applyFill="1" applyBorder="1" applyAlignment="1" applyProtection="1">
      <alignment/>
      <protection locked="0"/>
    </xf>
    <xf numFmtId="168" fontId="4" fillId="0" borderId="53" xfId="0" applyNumberFormat="1" applyFont="1" applyFill="1" applyBorder="1" applyAlignment="1" applyProtection="1">
      <alignment/>
      <protection locked="0"/>
    </xf>
    <xf numFmtId="168" fontId="4" fillId="0" borderId="55" xfId="0" applyNumberFormat="1" applyFont="1" applyFill="1" applyBorder="1" applyAlignment="1" applyProtection="1">
      <alignment/>
      <protection locked="0"/>
    </xf>
    <xf numFmtId="0" fontId="4" fillId="0" borderId="51" xfId="0" applyFont="1" applyFill="1" applyBorder="1" applyAlignment="1">
      <alignment horizontal="center"/>
    </xf>
  </cellXfs>
  <cellStyles count="400">
    <cellStyle name="Normal" xfId="0"/>
    <cellStyle name="20% - Accent1" xfId="15"/>
    <cellStyle name="20% - Accent1 10" xfId="16"/>
    <cellStyle name="20% - Accent1 2" xfId="17"/>
    <cellStyle name="20% - Accent1 2 2" xfId="18"/>
    <cellStyle name="20% - Accent1 2 2 2" xfId="19"/>
    <cellStyle name="20% - Accent1 2 3" xfId="20"/>
    <cellStyle name="20% - Accent1 2 3 2" xfId="21"/>
    <cellStyle name="20% - Accent1 2 4" xfId="22"/>
    <cellStyle name="20% - Accent1 2 5" xfId="23"/>
    <cellStyle name="20% - Accent1 3" xfId="24"/>
    <cellStyle name="20% - Accent1 4" xfId="25"/>
    <cellStyle name="20% - Accent1 4 2" xfId="26"/>
    <cellStyle name="20% - Accent1 4 2 2" xfId="27"/>
    <cellStyle name="20% - Accent1 4 3" xfId="28"/>
    <cellStyle name="20% - Accent1 5" xfId="29"/>
    <cellStyle name="20% - Accent1 5 2" xfId="30"/>
    <cellStyle name="20% - Accent1 6" xfId="31"/>
    <cellStyle name="20% - Accent1 6 2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2 2" xfId="39"/>
    <cellStyle name="20% - Accent2 2 2 2" xfId="40"/>
    <cellStyle name="20% - Accent2 2 3" xfId="41"/>
    <cellStyle name="20% - Accent2 2 3 2" xfId="42"/>
    <cellStyle name="20% - Accent2 2 4" xfId="43"/>
    <cellStyle name="20% - Accent2 2 5" xfId="44"/>
    <cellStyle name="20% - Accent2 3" xfId="45"/>
    <cellStyle name="20% - Accent2 4" xfId="46"/>
    <cellStyle name="20% - Accent2 4 2" xfId="47"/>
    <cellStyle name="20% - Accent2 4 2 2" xfId="48"/>
    <cellStyle name="20% - Accent2 4 3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8" xfId="55"/>
    <cellStyle name="20% - Accent2 9" xfId="56"/>
    <cellStyle name="20% - Accent3" xfId="57"/>
    <cellStyle name="20% - Accent3 10" xfId="58"/>
    <cellStyle name="20% - Accent3 2" xfId="59"/>
    <cellStyle name="20% - Accent3 2 2" xfId="60"/>
    <cellStyle name="20% - Accent3 2 2 2" xfId="61"/>
    <cellStyle name="20% - Accent3 2 3" xfId="62"/>
    <cellStyle name="20% - Accent3 2 3 2" xfId="63"/>
    <cellStyle name="20% - Accent3 2 4" xfId="64"/>
    <cellStyle name="20% - Accent3 2 5" xfId="65"/>
    <cellStyle name="20% - Accent3 3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6" xfId="73"/>
    <cellStyle name="20% - Accent3 6 2" xfId="74"/>
    <cellStyle name="20% - Accent3 7" xfId="75"/>
    <cellStyle name="20% - Accent3 8" xfId="76"/>
    <cellStyle name="20% - Accent3 9" xfId="77"/>
    <cellStyle name="20% - Accent4" xfId="78"/>
    <cellStyle name="20% - Accent4 10" xfId="79"/>
    <cellStyle name="20% - Accent4 2" xfId="80"/>
    <cellStyle name="20% - Accent4 2 2" xfId="81"/>
    <cellStyle name="20% - Accent4 2 2 2" xfId="82"/>
    <cellStyle name="20% - Accent4 2 3" xfId="83"/>
    <cellStyle name="20% - Accent4 2 3 2" xfId="84"/>
    <cellStyle name="20% - Accent4 2 4" xfId="85"/>
    <cellStyle name="20% - Accent4 2 5" xfId="86"/>
    <cellStyle name="20% - Accent4 3" xfId="87"/>
    <cellStyle name="20% - Accent4 4" xfId="88"/>
    <cellStyle name="20% - Accent4 4 2" xfId="89"/>
    <cellStyle name="20% - Accent4 4 2 2" xfId="90"/>
    <cellStyle name="20% - Accent4 4 3" xfId="91"/>
    <cellStyle name="20% - Accent4 5" xfId="92"/>
    <cellStyle name="20% - Accent4 5 2" xfId="93"/>
    <cellStyle name="20% - Accent4 6" xfId="94"/>
    <cellStyle name="20% - Accent4 6 2" xfId="95"/>
    <cellStyle name="20% - Accent4 7" xfId="96"/>
    <cellStyle name="20% - Accent4 8" xfId="97"/>
    <cellStyle name="20% - Accent4 9" xfId="98"/>
    <cellStyle name="20% - Accent5" xfId="99"/>
    <cellStyle name="20% - Accent5 10" xfId="100"/>
    <cellStyle name="20% - Accent5 2" xfId="101"/>
    <cellStyle name="20% - Accent5 2 2" xfId="102"/>
    <cellStyle name="20% - Accent5 2 2 2" xfId="103"/>
    <cellStyle name="20% - Accent5 2 3" xfId="104"/>
    <cellStyle name="20% - Accent5 2 3 2" xfId="105"/>
    <cellStyle name="20% - Accent5 2 4" xfId="106"/>
    <cellStyle name="20% - Accent5 2 5" xfId="107"/>
    <cellStyle name="20% - Accent5 3" xfId="108"/>
    <cellStyle name="20% - Accent5 4" xfId="109"/>
    <cellStyle name="20% - Accent5 4 2" xfId="110"/>
    <cellStyle name="20% - Accent5 4 2 2" xfId="111"/>
    <cellStyle name="20% - Accent5 4 3" xfId="112"/>
    <cellStyle name="20% - Accent5 5" xfId="113"/>
    <cellStyle name="20% - Accent5 5 2" xfId="114"/>
    <cellStyle name="20% - Accent5 6" xfId="115"/>
    <cellStyle name="20% - Accent5 6 2" xfId="116"/>
    <cellStyle name="20% - Accent5 7" xfId="117"/>
    <cellStyle name="20% - Accent5 8" xfId="118"/>
    <cellStyle name="20% - Accent5 9" xfId="119"/>
    <cellStyle name="20% - Accent6" xfId="120"/>
    <cellStyle name="20% - Accent6 10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5" xfId="128"/>
    <cellStyle name="20% - Accent6 3" xfId="129"/>
    <cellStyle name="20% - Accent6 4" xfId="130"/>
    <cellStyle name="20% - Accent6 4 2" xfId="131"/>
    <cellStyle name="20% - Accent6 4 2 2" xfId="132"/>
    <cellStyle name="20% - Accent6 4 3" xfId="133"/>
    <cellStyle name="20% - Accent6 5" xfId="134"/>
    <cellStyle name="20% - Accent6 5 2" xfId="135"/>
    <cellStyle name="20% - Accent6 6" xfId="136"/>
    <cellStyle name="20% - Accent6 6 2" xfId="137"/>
    <cellStyle name="20% - Accent6 7" xfId="138"/>
    <cellStyle name="20% - Accent6 8" xfId="139"/>
    <cellStyle name="20% - Accent6 9" xfId="140"/>
    <cellStyle name="40% - Accent1" xfId="141"/>
    <cellStyle name="40% - Accent1 10" xfId="142"/>
    <cellStyle name="40% - Accent1 2" xfId="143"/>
    <cellStyle name="40% - Accent1 2 2" xfId="144"/>
    <cellStyle name="40% - Accent1 2 2 2" xfId="145"/>
    <cellStyle name="40% - Accent1 2 3" xfId="146"/>
    <cellStyle name="40% - Accent1 2 3 2" xfId="147"/>
    <cellStyle name="40% - Accent1 2 4" xfId="148"/>
    <cellStyle name="40% - Accent1 2 5" xfId="149"/>
    <cellStyle name="40% - Accent1 3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8" xfId="160"/>
    <cellStyle name="40% - Accent1 9" xfId="161"/>
    <cellStyle name="40% - Accent2" xfId="162"/>
    <cellStyle name="40% - Accent2 10" xfId="163"/>
    <cellStyle name="40% - Accent2 2" xfId="164"/>
    <cellStyle name="40% - Accent2 2 2" xfId="165"/>
    <cellStyle name="40% - Accent2 2 2 2" xfId="166"/>
    <cellStyle name="40% - Accent2 2 3" xfId="167"/>
    <cellStyle name="40% - Accent2 2 3 2" xfId="168"/>
    <cellStyle name="40% - Accent2 2 4" xfId="169"/>
    <cellStyle name="40% - Accent2 2 5" xfId="170"/>
    <cellStyle name="40% - Accent2 3" xfId="171"/>
    <cellStyle name="40% - Accent2 4" xfId="172"/>
    <cellStyle name="40% - Accent2 4 2" xfId="173"/>
    <cellStyle name="40% - Accent2 4 2 2" xfId="174"/>
    <cellStyle name="40% - Accent2 4 3" xfId="175"/>
    <cellStyle name="40% - Accent2 5" xfId="176"/>
    <cellStyle name="40% - Accent2 5 2" xfId="177"/>
    <cellStyle name="40% - Accent2 6" xfId="178"/>
    <cellStyle name="40% - Accent2 6 2" xfId="179"/>
    <cellStyle name="40% - Accent2 7" xfId="180"/>
    <cellStyle name="40% - Accent2 8" xfId="181"/>
    <cellStyle name="40% - Accent2 9" xfId="182"/>
    <cellStyle name="40% - Accent3" xfId="183"/>
    <cellStyle name="40% - Accent3 10" xfId="184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5" xfId="191"/>
    <cellStyle name="40% - Accent3 3" xfId="192"/>
    <cellStyle name="40% - Accent3 4" xfId="193"/>
    <cellStyle name="40% - Accent3 4 2" xfId="194"/>
    <cellStyle name="40% - Accent3 4 2 2" xfId="195"/>
    <cellStyle name="40% - Accent3 4 3" xfId="196"/>
    <cellStyle name="40% - Accent3 5" xfId="197"/>
    <cellStyle name="40% - Accent3 5 2" xfId="198"/>
    <cellStyle name="40% - Accent3 6" xfId="199"/>
    <cellStyle name="40% - Accent3 6 2" xfId="200"/>
    <cellStyle name="40% - Accent3 7" xfId="201"/>
    <cellStyle name="40% - Accent3 8" xfId="202"/>
    <cellStyle name="40% - Accent3 9" xfId="203"/>
    <cellStyle name="40% - Accent4" xfId="204"/>
    <cellStyle name="40% - Accent4 10" xfId="205"/>
    <cellStyle name="40% - Accent4 2" xfId="206"/>
    <cellStyle name="40% - Accent4 2 2" xfId="207"/>
    <cellStyle name="40% - Accent4 2 2 2" xfId="208"/>
    <cellStyle name="40% - Accent4 2 3" xfId="209"/>
    <cellStyle name="40% - Accent4 2 3 2" xfId="210"/>
    <cellStyle name="40% - Accent4 2 4" xfId="211"/>
    <cellStyle name="40% - Accent4 2 5" xfId="212"/>
    <cellStyle name="40% - Accent4 3" xfId="213"/>
    <cellStyle name="40% - Accent4 4" xfId="214"/>
    <cellStyle name="40% - Accent4 4 2" xfId="215"/>
    <cellStyle name="40% - Accent4 4 2 2" xfId="216"/>
    <cellStyle name="40% - Accent4 4 3" xfId="217"/>
    <cellStyle name="40% - Accent4 5" xfId="218"/>
    <cellStyle name="40% - Accent4 5 2" xfId="219"/>
    <cellStyle name="40% - Accent4 6" xfId="220"/>
    <cellStyle name="40% - Accent4 6 2" xfId="221"/>
    <cellStyle name="40% - Accent4 7" xfId="222"/>
    <cellStyle name="40% - Accent4 8" xfId="223"/>
    <cellStyle name="40% - Accent4 9" xfId="224"/>
    <cellStyle name="40% - Accent5" xfId="225"/>
    <cellStyle name="40% - Accent5 10" xfId="226"/>
    <cellStyle name="40% - Accent5 2" xfId="227"/>
    <cellStyle name="40% - Accent5 2 2" xfId="228"/>
    <cellStyle name="40% - Accent5 2 2 2" xfId="229"/>
    <cellStyle name="40% - Accent5 2 3" xfId="230"/>
    <cellStyle name="40% - Accent5 2 3 2" xfId="231"/>
    <cellStyle name="40% - Accent5 2 4" xfId="232"/>
    <cellStyle name="40% - Accent5 2 5" xfId="233"/>
    <cellStyle name="40% - Accent5 3" xfId="234"/>
    <cellStyle name="40% - Accent5 4" xfId="235"/>
    <cellStyle name="40% - Accent5 4 2" xfId="236"/>
    <cellStyle name="40% - Accent5 4 2 2" xfId="237"/>
    <cellStyle name="40% - Accent5 4 3" xfId="238"/>
    <cellStyle name="40% - Accent5 5" xfId="239"/>
    <cellStyle name="40% - Accent5 5 2" xfId="240"/>
    <cellStyle name="40% - Accent5 6" xfId="241"/>
    <cellStyle name="40% - Accent5 6 2" xfId="242"/>
    <cellStyle name="40% - Accent5 7" xfId="243"/>
    <cellStyle name="40% - Accent5 8" xfId="244"/>
    <cellStyle name="40% - Accent5 9" xfId="245"/>
    <cellStyle name="40% - Accent6" xfId="246"/>
    <cellStyle name="40% - Accent6 10" xfId="247"/>
    <cellStyle name="40% - Accent6 2" xfId="248"/>
    <cellStyle name="40% - Accent6 2 2" xfId="249"/>
    <cellStyle name="40% - Accent6 2 2 2" xfId="250"/>
    <cellStyle name="40% - Accent6 2 3" xfId="251"/>
    <cellStyle name="40% - Accent6 2 3 2" xfId="252"/>
    <cellStyle name="40% - Accent6 2 4" xfId="253"/>
    <cellStyle name="40% - Accent6 2 5" xfId="254"/>
    <cellStyle name="40% - Accent6 3" xfId="255"/>
    <cellStyle name="40% - Accent6 4" xfId="256"/>
    <cellStyle name="40% - Accent6 4 2" xfId="257"/>
    <cellStyle name="40% - Accent6 4 2 2" xfId="258"/>
    <cellStyle name="40% - Accent6 4 3" xfId="259"/>
    <cellStyle name="40% - Accent6 5" xfId="260"/>
    <cellStyle name="40% - Accent6 5 2" xfId="261"/>
    <cellStyle name="40% - Accent6 6" xfId="262"/>
    <cellStyle name="40% - Accent6 6 2" xfId="263"/>
    <cellStyle name="40% - Accent6 7" xfId="264"/>
    <cellStyle name="40% - Accent6 8" xfId="265"/>
    <cellStyle name="40% - Accent6 9" xfId="266"/>
    <cellStyle name="60% - Accent1" xfId="267"/>
    <cellStyle name="60% - Accent1 2" xfId="268"/>
    <cellStyle name="60% - Accent2" xfId="269"/>
    <cellStyle name="60% - Accent2 2" xfId="270"/>
    <cellStyle name="60% - Accent3" xfId="271"/>
    <cellStyle name="60% - Accent3 2" xfId="272"/>
    <cellStyle name="60% - Accent4" xfId="273"/>
    <cellStyle name="60% - Accent4 2" xfId="274"/>
    <cellStyle name="60% - Accent5" xfId="275"/>
    <cellStyle name="60% - Accent5 2" xfId="276"/>
    <cellStyle name="60% - Accent6" xfId="277"/>
    <cellStyle name="60% - Accent6 2" xfId="278"/>
    <cellStyle name="Accent1" xfId="279"/>
    <cellStyle name="Accent1 2" xfId="280"/>
    <cellStyle name="Accent2" xfId="281"/>
    <cellStyle name="Accent2 2" xfId="282"/>
    <cellStyle name="Accent3" xfId="283"/>
    <cellStyle name="Accent3 2" xfId="284"/>
    <cellStyle name="Accent4" xfId="285"/>
    <cellStyle name="Accent4 2" xfId="286"/>
    <cellStyle name="Accent5" xfId="287"/>
    <cellStyle name="Accent5 2" xfId="288"/>
    <cellStyle name="Accent6" xfId="289"/>
    <cellStyle name="Accent6 2" xfId="290"/>
    <cellStyle name="Bad" xfId="291"/>
    <cellStyle name="Bad 2" xfId="292"/>
    <cellStyle name="Calculation" xfId="293"/>
    <cellStyle name="Calculation 2" xfId="294"/>
    <cellStyle name="Check Cell" xfId="295"/>
    <cellStyle name="Check Cell 2" xfId="296"/>
    <cellStyle name="Comma" xfId="297"/>
    <cellStyle name="Comma [0]" xfId="298"/>
    <cellStyle name="Comma 10" xfId="299"/>
    <cellStyle name="Comma 2" xfId="300"/>
    <cellStyle name="Comma 3" xfId="301"/>
    <cellStyle name="Comma 4" xfId="302"/>
    <cellStyle name="Comma 5" xfId="303"/>
    <cellStyle name="Comma 5 2" xfId="304"/>
    <cellStyle name="Comma 6" xfId="305"/>
    <cellStyle name="Comma 6 2" xfId="306"/>
    <cellStyle name="Comma 7" xfId="307"/>
    <cellStyle name="Comma 7 2" xfId="308"/>
    <cellStyle name="Comma 8" xfId="309"/>
    <cellStyle name="Comma 9" xfId="310"/>
    <cellStyle name="Currency" xfId="311"/>
    <cellStyle name="Currency [0]" xfId="312"/>
    <cellStyle name="Explanatory Text" xfId="313"/>
    <cellStyle name="Explanatory Text 2" xfId="314"/>
    <cellStyle name="Good" xfId="315"/>
    <cellStyle name="Good 2" xfId="316"/>
    <cellStyle name="Heading 1" xfId="317"/>
    <cellStyle name="Heading 1 2" xfId="318"/>
    <cellStyle name="Heading 2" xfId="319"/>
    <cellStyle name="Heading 2 2" xfId="320"/>
    <cellStyle name="Heading 3" xfId="321"/>
    <cellStyle name="Heading 3 2" xfId="322"/>
    <cellStyle name="Heading 4" xfId="323"/>
    <cellStyle name="Heading 4 2" xfId="324"/>
    <cellStyle name="Hyperlink" xfId="325"/>
    <cellStyle name="Hyperlink 2" xfId="326"/>
    <cellStyle name="Hyperlink 3" xfId="327"/>
    <cellStyle name="Hyperlink 4" xfId="328"/>
    <cellStyle name="Input" xfId="329"/>
    <cellStyle name="Input 2" xfId="330"/>
    <cellStyle name="Linked Cell" xfId="331"/>
    <cellStyle name="Linked Cell 2" xfId="332"/>
    <cellStyle name="Neutral" xfId="333"/>
    <cellStyle name="Neutral 2" xfId="334"/>
    <cellStyle name="Normal 10" xfId="335"/>
    <cellStyle name="Normal 11" xfId="336"/>
    <cellStyle name="Normal 11 2" xfId="337"/>
    <cellStyle name="Normal 11 2 2" xfId="338"/>
    <cellStyle name="Normal 11 3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48"/>
    <cellStyle name="Normal 2 2" xfId="349"/>
    <cellStyle name="Normal 2 3" xfId="350"/>
    <cellStyle name="Normal 2 4" xfId="351"/>
    <cellStyle name="Normal 3" xfId="352"/>
    <cellStyle name="Normal 3 2" xfId="353"/>
    <cellStyle name="Normal 4" xfId="354"/>
    <cellStyle name="Normal 4 2" xfId="355"/>
    <cellStyle name="Normal 5" xfId="356"/>
    <cellStyle name="Normal 5 2" xfId="357"/>
    <cellStyle name="Normal 5 2 2" xfId="358"/>
    <cellStyle name="Normal 5 3" xfId="359"/>
    <cellStyle name="Normal 5 3 2" xfId="360"/>
    <cellStyle name="Normal 5 4" xfId="361"/>
    <cellStyle name="Normal 6" xfId="362"/>
    <cellStyle name="Normal 7" xfId="363"/>
    <cellStyle name="Normal 7 2" xfId="364"/>
    <cellStyle name="Normal 8" xfId="365"/>
    <cellStyle name="Normal 8 2" xfId="366"/>
    <cellStyle name="Normal 8 2 2" xfId="367"/>
    <cellStyle name="Normal 8 3" xfId="368"/>
    <cellStyle name="Normal 8 3 2" xfId="369"/>
    <cellStyle name="Normal 8 4" xfId="370"/>
    <cellStyle name="Normal 9" xfId="371"/>
    <cellStyle name="Normal 9 2" xfId="372"/>
    <cellStyle name="Note" xfId="373"/>
    <cellStyle name="Note 2" xfId="374"/>
    <cellStyle name="Note 2 2" xfId="375"/>
    <cellStyle name="Note 2 2 2" xfId="376"/>
    <cellStyle name="Note 2 3" xfId="377"/>
    <cellStyle name="Note 2 3 2" xfId="378"/>
    <cellStyle name="Note 2 4" xfId="379"/>
    <cellStyle name="Note 2 5" xfId="380"/>
    <cellStyle name="Note 3" xfId="381"/>
    <cellStyle name="Note 3 2" xfId="382"/>
    <cellStyle name="Note 3 2 2" xfId="383"/>
    <cellStyle name="Note 3 3" xfId="384"/>
    <cellStyle name="Note 3 3 2" xfId="385"/>
    <cellStyle name="Note 3 4" xfId="386"/>
    <cellStyle name="Note 4" xfId="387"/>
    <cellStyle name="Note 5" xfId="388"/>
    <cellStyle name="Note 5 2" xfId="389"/>
    <cellStyle name="Note 5 2 2" xfId="390"/>
    <cellStyle name="Note 5 3" xfId="391"/>
    <cellStyle name="Note 6" xfId="392"/>
    <cellStyle name="Note 7" xfId="393"/>
    <cellStyle name="Note 8" xfId="394"/>
    <cellStyle name="Note 9" xfId="395"/>
    <cellStyle name="Output" xfId="396"/>
    <cellStyle name="Output 2" xfId="397"/>
    <cellStyle name="Percent" xfId="398"/>
    <cellStyle name="Percent 2" xfId="399"/>
    <cellStyle name="Percent 3" xfId="400"/>
    <cellStyle name="Percent 4" xfId="401"/>
    <cellStyle name="Percent 5" xfId="402"/>
    <cellStyle name="Percent 5 2" xfId="403"/>
    <cellStyle name="Percent 6" xfId="404"/>
    <cellStyle name="Percent 6 2" xfId="405"/>
    <cellStyle name="Percent 7" xfId="406"/>
    <cellStyle name="Percent 8" xfId="407"/>
    <cellStyle name="Title" xfId="408"/>
    <cellStyle name="Title 2" xfId="409"/>
    <cellStyle name="Total" xfId="410"/>
    <cellStyle name="Total 2" xfId="411"/>
    <cellStyle name="Warning Text" xfId="412"/>
    <cellStyle name="Warning Text 2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9:AB49" comment="" totalsRowShown="0">
  <autoFilter ref="A9:AB49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5" comment="" totalsRowShown="0">
  <autoFilter ref="A3:AF5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9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52.28125" style="0" bestFit="1" customWidth="1"/>
    <col min="4" max="4" width="34.28125" style="0" bestFit="1" customWidth="1"/>
    <col min="5" max="5" width="19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2" width="9.7109375" style="0" bestFit="1" customWidth="1"/>
    <col min="13" max="13" width="10.00390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851562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s="33" customFormat="1" ht="18" customHeight="1">
      <c r="A1" s="156" t="s">
        <v>770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s="33" customFormat="1" ht="15">
      <c r="A2" s="155" t="s">
        <v>771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3" customFormat="1" ht="15">
      <c r="A3" s="158" t="s">
        <v>772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s="33" customFormat="1" ht="15.75" customHeight="1">
      <c r="A4" s="159" t="s">
        <v>773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s="33" customFormat="1" ht="31.5" customHeight="1">
      <c r="A5" s="160" t="s">
        <v>774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25" s="33" customFormat="1" ht="15">
      <c r="A6" s="162" t="s">
        <v>775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</row>
    <row r="7" spans="1:25" s="33" customFormat="1" ht="15">
      <c r="A7" s="153" t="s">
        <v>776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33" s="32" customFormat="1" ht="18">
      <c r="A8" s="9" t="s">
        <v>766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s="33" customFormat="1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36" t="s">
        <v>11</v>
      </c>
      <c r="L9" s="67" t="s">
        <v>12</v>
      </c>
      <c r="M9" s="37" t="s">
        <v>13</v>
      </c>
      <c r="N9" s="38" t="s">
        <v>14</v>
      </c>
      <c r="O9" s="89" t="s">
        <v>15</v>
      </c>
      <c r="P9" s="39" t="s">
        <v>16</v>
      </c>
      <c r="Q9" s="40" t="s">
        <v>17</v>
      </c>
      <c r="R9" s="41" t="s">
        <v>18</v>
      </c>
      <c r="S9" s="71" t="s">
        <v>19</v>
      </c>
      <c r="T9" s="93" t="s">
        <v>20</v>
      </c>
      <c r="U9" s="42" t="s">
        <v>21</v>
      </c>
      <c r="V9" s="42" t="s">
        <v>22</v>
      </c>
      <c r="W9" s="75" t="s">
        <v>23</v>
      </c>
      <c r="X9" s="43" t="s">
        <v>24</v>
      </c>
      <c r="Y9" s="44" t="s">
        <v>25</v>
      </c>
      <c r="Z9" s="44" t="s">
        <v>778</v>
      </c>
      <c r="AA9" s="45" t="s">
        <v>27</v>
      </c>
      <c r="AB9" s="97" t="s">
        <v>28</v>
      </c>
      <c r="AC9" s="43" t="s">
        <v>29</v>
      </c>
      <c r="AD9" s="44" t="s">
        <v>30</v>
      </c>
      <c r="AE9" s="45" t="s">
        <v>31</v>
      </c>
      <c r="AF9" s="98" t="s">
        <v>32</v>
      </c>
      <c r="AG9" s="43" t="s">
        <v>33</v>
      </c>
      <c r="AH9" s="46" t="s">
        <v>34</v>
      </c>
    </row>
    <row r="10" spans="1:34" s="28" customFormat="1" ht="15.75" thickBot="1">
      <c r="A10" s="79">
        <v>1</v>
      </c>
      <c r="B10" s="79">
        <v>2</v>
      </c>
      <c r="C10" s="16">
        <v>3</v>
      </c>
      <c r="D10" s="17">
        <v>4</v>
      </c>
      <c r="E10" s="17">
        <v>5</v>
      </c>
      <c r="F10" s="84"/>
      <c r="G10" s="18">
        <v>6</v>
      </c>
      <c r="H10" s="19"/>
      <c r="I10" s="20">
        <v>7</v>
      </c>
      <c r="J10" s="86">
        <v>8</v>
      </c>
      <c r="K10" s="17">
        <v>9</v>
      </c>
      <c r="L10" s="68">
        <v>10</v>
      </c>
      <c r="M10" s="21">
        <v>11</v>
      </c>
      <c r="N10" s="22">
        <v>12</v>
      </c>
      <c r="O10" s="90">
        <v>13</v>
      </c>
      <c r="P10" s="23">
        <v>14</v>
      </c>
      <c r="Q10" s="24" t="s">
        <v>35</v>
      </c>
      <c r="R10" s="25" t="s">
        <v>36</v>
      </c>
      <c r="S10" s="72">
        <v>15</v>
      </c>
      <c r="T10" s="94">
        <v>16</v>
      </c>
      <c r="U10" s="26">
        <v>17</v>
      </c>
      <c r="V10" s="26">
        <v>18</v>
      </c>
      <c r="W10" s="76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79">
        <v>20</v>
      </c>
      <c r="AC10" s="27" t="s">
        <v>37</v>
      </c>
      <c r="AD10" s="15" t="s">
        <v>37</v>
      </c>
      <c r="AE10" s="15" t="s">
        <v>37</v>
      </c>
      <c r="AF10" s="79">
        <v>21</v>
      </c>
      <c r="AG10" s="27" t="s">
        <v>37</v>
      </c>
      <c r="AH10" s="15">
        <v>22</v>
      </c>
    </row>
    <row r="11" spans="1:35" s="3" customFormat="1" ht="12.75" customHeight="1">
      <c r="A11" s="114" t="s">
        <v>88</v>
      </c>
      <c r="B11" s="115" t="s">
        <v>89</v>
      </c>
      <c r="C11" s="116" t="s">
        <v>779</v>
      </c>
      <c r="D11" s="117" t="s">
        <v>91</v>
      </c>
      <c r="E11" s="117" t="s">
        <v>92</v>
      </c>
      <c r="F11" s="115" t="s">
        <v>43</v>
      </c>
      <c r="G11" s="118" t="s">
        <v>93</v>
      </c>
      <c r="H11" s="119" t="s">
        <v>55</v>
      </c>
      <c r="I11" s="117">
        <v>4357538811</v>
      </c>
      <c r="J11" s="120" t="s">
        <v>56</v>
      </c>
      <c r="K11" s="121" t="s">
        <v>47</v>
      </c>
      <c r="L11" s="122" t="s">
        <v>767</v>
      </c>
      <c r="M11" s="123">
        <v>180</v>
      </c>
      <c r="N11" s="124"/>
      <c r="O11" s="125" t="s">
        <v>48</v>
      </c>
      <c r="P11" s="121" t="s">
        <v>47</v>
      </c>
      <c r="Q11" s="126"/>
      <c r="R11" s="124"/>
      <c r="S11" s="127" t="s">
        <v>47</v>
      </c>
      <c r="T11" s="128">
        <v>2186</v>
      </c>
      <c r="U11" s="129"/>
      <c r="V11" s="129"/>
      <c r="W11" s="130"/>
      <c r="X11" s="116">
        <f aca="true" t="shared" si="0" ref="X11:X49">IF(OR(K11="YES",TRIM(L11)="YES"),1,0)</f>
        <v>1</v>
      </c>
      <c r="Y11" s="117">
        <f aca="true" t="shared" si="1" ref="Y11:Y49">IF(OR(AND(ISNUMBER(M11),AND(M11&gt;0,M11&lt;600)),AND(ISNUMBER(M11),AND(M11&gt;0,N11="YES"))),1,0)</f>
        <v>1</v>
      </c>
      <c r="Z11" s="117">
        <f aca="true" t="shared" si="2" ref="Z11:Z49">IF(AND(OR(K11="YES",TRIM(L11)="YES"),(X11=0)),"Trouble",0)</f>
        <v>0</v>
      </c>
      <c r="AA11" s="117">
        <f aca="true" t="shared" si="3" ref="AA11:AA49">IF(AND(OR(AND(ISNUMBER(M11),AND(M11&gt;0,M11&lt;600)),AND(ISNUMBER(M11),AND(M11&gt;0,N11="YES"))),(Y11=0)),"Trouble",0)</f>
        <v>0</v>
      </c>
      <c r="AB11" s="131" t="str">
        <f aca="true" t="shared" si="4" ref="AB11:AB49">IF(AND(X11=1,Y11=1),"SRSA","-")</f>
        <v>SRSA</v>
      </c>
      <c r="AC11" s="116">
        <f aca="true" t="shared" si="5" ref="AC11:AC49">IF(S11="YES",1,0)</f>
        <v>0</v>
      </c>
      <c r="AD11" s="117">
        <f aca="true" t="shared" si="6" ref="AD11:AD49">IF(OR(AND(ISNUMBER(Q11),Q11&gt;=20),(AND(ISNUMBER(Q11)=FALSE,AND(ISNUMBER(O11),O11&gt;=20)))),1,0)</f>
        <v>0</v>
      </c>
      <c r="AE11" s="117">
        <f aca="true" t="shared" si="7" ref="AE11:AE49">IF(AND(AC11=1,AD11=1),"Initial",0)</f>
        <v>0</v>
      </c>
      <c r="AF11" s="131" t="str">
        <f aca="true" t="shared" si="8" ref="AF11:AF49">IF(AND(AND(AE11="Initial",AG11=0),AND(ISNUMBER(M11),M11&gt;0)),"RLIS","-")</f>
        <v>-</v>
      </c>
      <c r="AG11" s="116">
        <f aca="true" t="shared" si="9" ref="AG11:AG49">IF(AND(AB11="SRSA",AE11="Initial"),"SRSA",0)</f>
        <v>0</v>
      </c>
      <c r="AH11" s="132" t="s">
        <v>49</v>
      </c>
      <c r="AI11" s="133" t="e">
        <v>#N/A</v>
      </c>
    </row>
    <row r="12" spans="1:35" s="3" customFormat="1" ht="12.75" customHeight="1">
      <c r="A12" s="101" t="s">
        <v>94</v>
      </c>
      <c r="B12" s="102" t="s">
        <v>95</v>
      </c>
      <c r="C12" s="103" t="s">
        <v>96</v>
      </c>
      <c r="D12" s="104" t="s">
        <v>97</v>
      </c>
      <c r="E12" s="104" t="s">
        <v>98</v>
      </c>
      <c r="F12" s="102" t="s">
        <v>43</v>
      </c>
      <c r="G12" s="105" t="s">
        <v>99</v>
      </c>
      <c r="H12" s="106" t="s">
        <v>100</v>
      </c>
      <c r="I12" s="104">
        <v>4354382291</v>
      </c>
      <c r="J12" s="107" t="s">
        <v>101</v>
      </c>
      <c r="K12" s="108" t="s">
        <v>47</v>
      </c>
      <c r="L12" s="70" t="s">
        <v>767</v>
      </c>
      <c r="M12" s="66">
        <v>1544</v>
      </c>
      <c r="N12" s="58" t="s">
        <v>767</v>
      </c>
      <c r="O12" s="109">
        <v>13.291536050156742</v>
      </c>
      <c r="P12" s="108" t="s">
        <v>47</v>
      </c>
      <c r="Q12" s="59"/>
      <c r="R12" s="58"/>
      <c r="S12" s="110" t="s">
        <v>72</v>
      </c>
      <c r="T12" s="96">
        <v>50993</v>
      </c>
      <c r="U12" s="60"/>
      <c r="V12" s="60"/>
      <c r="W12" s="111"/>
      <c r="X12" s="103">
        <f t="shared" si="0"/>
        <v>1</v>
      </c>
      <c r="Y12" s="104">
        <f t="shared" si="1"/>
        <v>1</v>
      </c>
      <c r="Z12" s="104">
        <f t="shared" si="2"/>
        <v>0</v>
      </c>
      <c r="AA12" s="104">
        <f t="shared" si="3"/>
        <v>0</v>
      </c>
      <c r="AB12" s="112" t="str">
        <f t="shared" si="4"/>
        <v>SRSA</v>
      </c>
      <c r="AC12" s="103">
        <f t="shared" si="5"/>
        <v>1</v>
      </c>
      <c r="AD12" s="104">
        <f t="shared" si="6"/>
        <v>0</v>
      </c>
      <c r="AE12" s="104">
        <f t="shared" si="7"/>
        <v>0</v>
      </c>
      <c r="AF12" s="112" t="str">
        <f t="shared" si="8"/>
        <v>-</v>
      </c>
      <c r="AG12" s="103">
        <f t="shared" si="9"/>
        <v>0</v>
      </c>
      <c r="AH12" s="113" t="s">
        <v>49</v>
      </c>
      <c r="AI12" s="3" t="s">
        <v>94</v>
      </c>
    </row>
    <row r="13" spans="1:35" s="3" customFormat="1" ht="12.75" customHeight="1">
      <c r="A13" s="134" t="s">
        <v>108</v>
      </c>
      <c r="B13" s="135" t="s">
        <v>109</v>
      </c>
      <c r="C13" s="136" t="s">
        <v>780</v>
      </c>
      <c r="D13" s="137" t="s">
        <v>111</v>
      </c>
      <c r="E13" s="137" t="s">
        <v>112</v>
      </c>
      <c r="F13" s="135" t="s">
        <v>43</v>
      </c>
      <c r="G13" s="138" t="s">
        <v>113</v>
      </c>
      <c r="H13" s="139" t="s">
        <v>114</v>
      </c>
      <c r="I13" s="137">
        <v>4357344800</v>
      </c>
      <c r="J13" s="140" t="s">
        <v>101</v>
      </c>
      <c r="K13" s="141" t="s">
        <v>47</v>
      </c>
      <c r="L13" s="142" t="s">
        <v>767</v>
      </c>
      <c r="M13" s="143">
        <v>11001</v>
      </c>
      <c r="N13" s="144" t="s">
        <v>767</v>
      </c>
      <c r="O13" s="145">
        <v>11.339522546419097</v>
      </c>
      <c r="P13" s="141" t="s">
        <v>47</v>
      </c>
      <c r="Q13" s="146"/>
      <c r="R13" s="144"/>
      <c r="S13" s="147" t="s">
        <v>72</v>
      </c>
      <c r="T13" s="148">
        <v>277360</v>
      </c>
      <c r="U13" s="149"/>
      <c r="V13" s="149"/>
      <c r="W13" s="150"/>
      <c r="X13" s="136">
        <f t="shared" si="0"/>
        <v>1</v>
      </c>
      <c r="Y13" s="137">
        <f t="shared" si="1"/>
        <v>1</v>
      </c>
      <c r="Z13" s="137">
        <f t="shared" si="2"/>
        <v>0</v>
      </c>
      <c r="AA13" s="137">
        <f t="shared" si="3"/>
        <v>0</v>
      </c>
      <c r="AB13" s="151" t="str">
        <f t="shared" si="4"/>
        <v>SRSA</v>
      </c>
      <c r="AC13" s="136">
        <f t="shared" si="5"/>
        <v>1</v>
      </c>
      <c r="AD13" s="137">
        <f t="shared" si="6"/>
        <v>0</v>
      </c>
      <c r="AE13" s="137">
        <f t="shared" si="7"/>
        <v>0</v>
      </c>
      <c r="AF13" s="151" t="str">
        <f t="shared" si="8"/>
        <v>-</v>
      </c>
      <c r="AG13" s="136">
        <f t="shared" si="9"/>
        <v>0</v>
      </c>
      <c r="AH13" s="152" t="s">
        <v>49</v>
      </c>
      <c r="AI13" s="133" t="e">
        <v>#N/A</v>
      </c>
    </row>
    <row r="14" spans="1:35" s="3" customFormat="1" ht="12.75" customHeight="1">
      <c r="A14" s="101" t="s">
        <v>150</v>
      </c>
      <c r="B14" s="102" t="s">
        <v>151</v>
      </c>
      <c r="C14" s="103" t="s">
        <v>152</v>
      </c>
      <c r="D14" s="104" t="s">
        <v>153</v>
      </c>
      <c r="E14" s="104" t="s">
        <v>154</v>
      </c>
      <c r="F14" s="102" t="s">
        <v>43</v>
      </c>
      <c r="G14" s="105" t="s">
        <v>155</v>
      </c>
      <c r="H14" s="106" t="s">
        <v>55</v>
      </c>
      <c r="I14" s="104">
        <v>8017543376</v>
      </c>
      <c r="J14" s="107" t="s">
        <v>71</v>
      </c>
      <c r="K14" s="108" t="s">
        <v>72</v>
      </c>
      <c r="L14" s="70" t="s">
        <v>769</v>
      </c>
      <c r="M14" s="66">
        <v>456</v>
      </c>
      <c r="N14" s="58" t="s">
        <v>769</v>
      </c>
      <c r="O14" s="109" t="s">
        <v>48</v>
      </c>
      <c r="P14" s="108" t="s">
        <v>47</v>
      </c>
      <c r="Q14" s="59"/>
      <c r="R14" s="58"/>
      <c r="S14" s="110" t="s">
        <v>72</v>
      </c>
      <c r="T14" s="96">
        <v>10006</v>
      </c>
      <c r="U14" s="60"/>
      <c r="V14" s="60"/>
      <c r="W14" s="111"/>
      <c r="X14" s="103">
        <f t="shared" si="0"/>
        <v>1</v>
      </c>
      <c r="Y14" s="104">
        <f t="shared" si="1"/>
        <v>1</v>
      </c>
      <c r="Z14" s="104">
        <f t="shared" si="2"/>
        <v>0</v>
      </c>
      <c r="AA14" s="104">
        <f t="shared" si="3"/>
        <v>0</v>
      </c>
      <c r="AB14" s="112" t="str">
        <f t="shared" si="4"/>
        <v>SRSA</v>
      </c>
      <c r="AC14" s="103">
        <f t="shared" si="5"/>
        <v>1</v>
      </c>
      <c r="AD14" s="104">
        <f t="shared" si="6"/>
        <v>0</v>
      </c>
      <c r="AE14" s="104">
        <f t="shared" si="7"/>
        <v>0</v>
      </c>
      <c r="AF14" s="112" t="str">
        <f t="shared" si="8"/>
        <v>-</v>
      </c>
      <c r="AG14" s="103">
        <f t="shared" si="9"/>
        <v>0</v>
      </c>
      <c r="AH14" s="113" t="s">
        <v>49</v>
      </c>
      <c r="AI14" s="3" t="s">
        <v>150</v>
      </c>
    </row>
    <row r="15" spans="1:35" s="3" customFormat="1" ht="12.75" customHeight="1">
      <c r="A15" s="101" t="s">
        <v>156</v>
      </c>
      <c r="B15" s="102" t="s">
        <v>157</v>
      </c>
      <c r="C15" s="103" t="s">
        <v>158</v>
      </c>
      <c r="D15" s="104" t="s">
        <v>159</v>
      </c>
      <c r="E15" s="104" t="s">
        <v>160</v>
      </c>
      <c r="F15" s="102" t="s">
        <v>43</v>
      </c>
      <c r="G15" s="105" t="s">
        <v>161</v>
      </c>
      <c r="H15" s="106" t="s">
        <v>162</v>
      </c>
      <c r="I15" s="104">
        <v>4357843174</v>
      </c>
      <c r="J15" s="107" t="s">
        <v>163</v>
      </c>
      <c r="K15" s="108" t="s">
        <v>72</v>
      </c>
      <c r="L15" s="70" t="s">
        <v>767</v>
      </c>
      <c r="M15" s="66">
        <v>181</v>
      </c>
      <c r="N15" s="58" t="s">
        <v>767</v>
      </c>
      <c r="O15" s="109">
        <v>7.537688442211055</v>
      </c>
      <c r="P15" s="108" t="s">
        <v>47</v>
      </c>
      <c r="Q15" s="59"/>
      <c r="R15" s="58"/>
      <c r="S15" s="110" t="s">
        <v>72</v>
      </c>
      <c r="T15" s="96">
        <v>6507</v>
      </c>
      <c r="U15" s="60"/>
      <c r="V15" s="60"/>
      <c r="W15" s="111"/>
      <c r="X15" s="103">
        <f t="shared" si="0"/>
        <v>1</v>
      </c>
      <c r="Y15" s="104">
        <f t="shared" si="1"/>
        <v>1</v>
      </c>
      <c r="Z15" s="104">
        <f t="shared" si="2"/>
        <v>0</v>
      </c>
      <c r="AA15" s="104">
        <f t="shared" si="3"/>
        <v>0</v>
      </c>
      <c r="AB15" s="112" t="str">
        <f t="shared" si="4"/>
        <v>SRSA</v>
      </c>
      <c r="AC15" s="103">
        <f t="shared" si="5"/>
        <v>1</v>
      </c>
      <c r="AD15" s="104">
        <f t="shared" si="6"/>
        <v>0</v>
      </c>
      <c r="AE15" s="104">
        <f t="shared" si="7"/>
        <v>0</v>
      </c>
      <c r="AF15" s="112" t="str">
        <f t="shared" si="8"/>
        <v>-</v>
      </c>
      <c r="AG15" s="103">
        <f t="shared" si="9"/>
        <v>0</v>
      </c>
      <c r="AH15" s="113" t="s">
        <v>49</v>
      </c>
      <c r="AI15" s="3" t="s">
        <v>156</v>
      </c>
    </row>
    <row r="16" spans="1:35" s="3" customFormat="1" ht="12.75" customHeight="1">
      <c r="A16" s="134" t="s">
        <v>182</v>
      </c>
      <c r="B16" s="135" t="s">
        <v>183</v>
      </c>
      <c r="C16" s="136" t="s">
        <v>781</v>
      </c>
      <c r="D16" s="137" t="s">
        <v>185</v>
      </c>
      <c r="E16" s="137" t="s">
        <v>186</v>
      </c>
      <c r="F16" s="135" t="s">
        <v>43</v>
      </c>
      <c r="G16" s="138" t="s">
        <v>187</v>
      </c>
      <c r="H16" s="139" t="s">
        <v>188</v>
      </c>
      <c r="I16" s="137">
        <v>4357381240</v>
      </c>
      <c r="J16" s="140" t="s">
        <v>101</v>
      </c>
      <c r="K16" s="141" t="s">
        <v>47</v>
      </c>
      <c r="L16" s="142" t="s">
        <v>767</v>
      </c>
      <c r="M16" s="143">
        <v>4829</v>
      </c>
      <c r="N16" s="144" t="s">
        <v>767</v>
      </c>
      <c r="O16" s="145">
        <v>13.25080238422742</v>
      </c>
      <c r="P16" s="141" t="s">
        <v>47</v>
      </c>
      <c r="Q16" s="146"/>
      <c r="R16" s="144"/>
      <c r="S16" s="147" t="s">
        <v>72</v>
      </c>
      <c r="T16" s="148">
        <v>192047</v>
      </c>
      <c r="U16" s="149"/>
      <c r="V16" s="149"/>
      <c r="W16" s="150"/>
      <c r="X16" s="136">
        <f t="shared" si="0"/>
        <v>1</v>
      </c>
      <c r="Y16" s="137">
        <f t="shared" si="1"/>
        <v>1</v>
      </c>
      <c r="Z16" s="137">
        <f t="shared" si="2"/>
        <v>0</v>
      </c>
      <c r="AA16" s="137">
        <f t="shared" si="3"/>
        <v>0</v>
      </c>
      <c r="AB16" s="151" t="str">
        <f t="shared" si="4"/>
        <v>SRSA</v>
      </c>
      <c r="AC16" s="136">
        <f t="shared" si="5"/>
        <v>1</v>
      </c>
      <c r="AD16" s="137">
        <f t="shared" si="6"/>
        <v>0</v>
      </c>
      <c r="AE16" s="137">
        <f t="shared" si="7"/>
        <v>0</v>
      </c>
      <c r="AF16" s="151" t="str">
        <f t="shared" si="8"/>
        <v>-</v>
      </c>
      <c r="AG16" s="136">
        <f t="shared" si="9"/>
        <v>0</v>
      </c>
      <c r="AH16" s="152" t="s">
        <v>49</v>
      </c>
      <c r="AI16" s="133" t="e">
        <v>#N/A</v>
      </c>
    </row>
    <row r="17" spans="1:35" s="3" customFormat="1" ht="12.75" customHeight="1">
      <c r="A17" s="134" t="s">
        <v>195</v>
      </c>
      <c r="B17" s="135" t="s">
        <v>196</v>
      </c>
      <c r="C17" s="136" t="s">
        <v>782</v>
      </c>
      <c r="D17" s="137" t="s">
        <v>198</v>
      </c>
      <c r="E17" s="137" t="s">
        <v>199</v>
      </c>
      <c r="F17" s="135" t="s">
        <v>43</v>
      </c>
      <c r="G17" s="138" t="s">
        <v>200</v>
      </c>
      <c r="H17" s="139" t="s">
        <v>55</v>
      </c>
      <c r="I17" s="137">
        <v>8018868181</v>
      </c>
      <c r="J17" s="140" t="s">
        <v>71</v>
      </c>
      <c r="K17" s="141" t="s">
        <v>72</v>
      </c>
      <c r="L17" s="142" t="s">
        <v>769</v>
      </c>
      <c r="M17" s="143">
        <v>325</v>
      </c>
      <c r="N17" s="144" t="s">
        <v>769</v>
      </c>
      <c r="O17" s="145" t="s">
        <v>48</v>
      </c>
      <c r="P17" s="141" t="s">
        <v>47</v>
      </c>
      <c r="Q17" s="146"/>
      <c r="R17" s="144"/>
      <c r="S17" s="147" t="s">
        <v>72</v>
      </c>
      <c r="T17" s="148">
        <v>8806</v>
      </c>
      <c r="U17" s="149"/>
      <c r="V17" s="149"/>
      <c r="W17" s="150"/>
      <c r="X17" s="136">
        <f t="shared" si="0"/>
        <v>1</v>
      </c>
      <c r="Y17" s="137">
        <f t="shared" si="1"/>
        <v>1</v>
      </c>
      <c r="Z17" s="137">
        <f t="shared" si="2"/>
        <v>0</v>
      </c>
      <c r="AA17" s="137">
        <f t="shared" si="3"/>
        <v>0</v>
      </c>
      <c r="AB17" s="151" t="str">
        <f t="shared" si="4"/>
        <v>SRSA</v>
      </c>
      <c r="AC17" s="136">
        <f t="shared" si="5"/>
        <v>1</v>
      </c>
      <c r="AD17" s="137">
        <f t="shared" si="6"/>
        <v>0</v>
      </c>
      <c r="AE17" s="137">
        <f t="shared" si="7"/>
        <v>0</v>
      </c>
      <c r="AF17" s="151" t="str">
        <f t="shared" si="8"/>
        <v>-</v>
      </c>
      <c r="AG17" s="136">
        <f t="shared" si="9"/>
        <v>0</v>
      </c>
      <c r="AH17" s="152" t="s">
        <v>49</v>
      </c>
      <c r="AI17" s="133" t="e">
        <v>#N/A</v>
      </c>
    </row>
    <row r="18" spans="1:35" s="3" customFormat="1" ht="12.75" customHeight="1">
      <c r="A18" s="101" t="s">
        <v>201</v>
      </c>
      <c r="B18" s="102" t="s">
        <v>202</v>
      </c>
      <c r="C18" s="103" t="s">
        <v>203</v>
      </c>
      <c r="D18" s="104" t="s">
        <v>204</v>
      </c>
      <c r="E18" s="104" t="s">
        <v>92</v>
      </c>
      <c r="F18" s="102" t="s">
        <v>43</v>
      </c>
      <c r="G18" s="105" t="s">
        <v>205</v>
      </c>
      <c r="H18" s="106" t="s">
        <v>55</v>
      </c>
      <c r="I18" s="104">
        <v>4357973088</v>
      </c>
      <c r="J18" s="107" t="s">
        <v>56</v>
      </c>
      <c r="K18" s="108" t="s">
        <v>47</v>
      </c>
      <c r="L18" s="70" t="s">
        <v>767</v>
      </c>
      <c r="M18" s="66">
        <v>304</v>
      </c>
      <c r="N18" s="58"/>
      <c r="O18" s="109" t="s">
        <v>48</v>
      </c>
      <c r="P18" s="108" t="s">
        <v>47</v>
      </c>
      <c r="Q18" s="59"/>
      <c r="R18" s="58"/>
      <c r="S18" s="110" t="s">
        <v>47</v>
      </c>
      <c r="T18" s="96">
        <v>6237</v>
      </c>
      <c r="U18" s="60"/>
      <c r="V18" s="60"/>
      <c r="W18" s="111"/>
      <c r="X18" s="103">
        <f t="shared" si="0"/>
        <v>1</v>
      </c>
      <c r="Y18" s="104">
        <f t="shared" si="1"/>
        <v>1</v>
      </c>
      <c r="Z18" s="104">
        <f t="shared" si="2"/>
        <v>0</v>
      </c>
      <c r="AA18" s="104">
        <f t="shared" si="3"/>
        <v>0</v>
      </c>
      <c r="AB18" s="112" t="str">
        <f t="shared" si="4"/>
        <v>SRSA</v>
      </c>
      <c r="AC18" s="103">
        <f t="shared" si="5"/>
        <v>0</v>
      </c>
      <c r="AD18" s="104">
        <f t="shared" si="6"/>
        <v>0</v>
      </c>
      <c r="AE18" s="104">
        <f t="shared" si="7"/>
        <v>0</v>
      </c>
      <c r="AF18" s="112" t="str">
        <f t="shared" si="8"/>
        <v>-</v>
      </c>
      <c r="AG18" s="103">
        <f t="shared" si="9"/>
        <v>0</v>
      </c>
      <c r="AH18" s="113" t="s">
        <v>49</v>
      </c>
      <c r="AI18" s="3" t="s">
        <v>201</v>
      </c>
    </row>
    <row r="19" spans="1:35" s="3" customFormat="1" ht="12.75" customHeight="1">
      <c r="A19" s="134" t="s">
        <v>206</v>
      </c>
      <c r="B19" s="135" t="s">
        <v>207</v>
      </c>
      <c r="C19" s="136" t="s">
        <v>783</v>
      </c>
      <c r="D19" s="137" t="s">
        <v>209</v>
      </c>
      <c r="E19" s="137" t="s">
        <v>210</v>
      </c>
      <c r="F19" s="135" t="s">
        <v>43</v>
      </c>
      <c r="G19" s="138" t="s">
        <v>211</v>
      </c>
      <c r="H19" s="139" t="s">
        <v>212</v>
      </c>
      <c r="I19" s="137">
        <v>4356879846</v>
      </c>
      <c r="J19" s="140" t="s">
        <v>163</v>
      </c>
      <c r="K19" s="141" t="s">
        <v>72</v>
      </c>
      <c r="L19" s="142" t="s">
        <v>767</v>
      </c>
      <c r="M19" s="143">
        <v>2311</v>
      </c>
      <c r="N19" s="144" t="s">
        <v>767</v>
      </c>
      <c r="O19" s="145">
        <v>15.080645161290324</v>
      </c>
      <c r="P19" s="141" t="s">
        <v>47</v>
      </c>
      <c r="Q19" s="146"/>
      <c r="R19" s="144"/>
      <c r="S19" s="147" t="s">
        <v>72</v>
      </c>
      <c r="T19" s="148">
        <v>100086</v>
      </c>
      <c r="U19" s="149"/>
      <c r="V19" s="149"/>
      <c r="W19" s="150"/>
      <c r="X19" s="136">
        <f t="shared" si="0"/>
        <v>1</v>
      </c>
      <c r="Y19" s="137">
        <f t="shared" si="1"/>
        <v>1</v>
      </c>
      <c r="Z19" s="137">
        <f t="shared" si="2"/>
        <v>0</v>
      </c>
      <c r="AA19" s="137">
        <f t="shared" si="3"/>
        <v>0</v>
      </c>
      <c r="AB19" s="151" t="str">
        <f t="shared" si="4"/>
        <v>SRSA</v>
      </c>
      <c r="AC19" s="136">
        <f t="shared" si="5"/>
        <v>1</v>
      </c>
      <c r="AD19" s="137">
        <f t="shared" si="6"/>
        <v>0</v>
      </c>
      <c r="AE19" s="137">
        <f t="shared" si="7"/>
        <v>0</v>
      </c>
      <c r="AF19" s="151" t="str">
        <f t="shared" si="8"/>
        <v>-</v>
      </c>
      <c r="AG19" s="136">
        <f t="shared" si="9"/>
        <v>0</v>
      </c>
      <c r="AH19" s="152" t="s">
        <v>49</v>
      </c>
      <c r="AI19" s="133" t="e">
        <v>#N/A</v>
      </c>
    </row>
    <row r="20" spans="1:35" s="3" customFormat="1" ht="12.75" customHeight="1">
      <c r="A20" s="101" t="s">
        <v>229</v>
      </c>
      <c r="B20" s="102" t="s">
        <v>230</v>
      </c>
      <c r="C20" s="103" t="s">
        <v>231</v>
      </c>
      <c r="D20" s="104" t="s">
        <v>232</v>
      </c>
      <c r="E20" s="104" t="s">
        <v>233</v>
      </c>
      <c r="F20" s="102" t="s">
        <v>43</v>
      </c>
      <c r="G20" s="105" t="s">
        <v>234</v>
      </c>
      <c r="H20" s="106" t="s">
        <v>55</v>
      </c>
      <c r="I20" s="104">
        <v>4358823062</v>
      </c>
      <c r="J20" s="107" t="s">
        <v>71</v>
      </c>
      <c r="K20" s="108" t="s">
        <v>72</v>
      </c>
      <c r="L20" s="70" t="s">
        <v>767</v>
      </c>
      <c r="M20" s="66">
        <v>678</v>
      </c>
      <c r="N20" s="58" t="s">
        <v>767</v>
      </c>
      <c r="O20" s="109" t="s">
        <v>48</v>
      </c>
      <c r="P20" s="108" t="s">
        <v>47</v>
      </c>
      <c r="Q20" s="59"/>
      <c r="R20" s="58"/>
      <c r="S20" s="110" t="s">
        <v>72</v>
      </c>
      <c r="T20" s="96">
        <v>13213</v>
      </c>
      <c r="U20" s="60"/>
      <c r="V20" s="60"/>
      <c r="W20" s="111"/>
      <c r="X20" s="103">
        <f t="shared" si="0"/>
        <v>1</v>
      </c>
      <c r="Y20" s="104">
        <f t="shared" si="1"/>
        <v>1</v>
      </c>
      <c r="Z20" s="104">
        <f t="shared" si="2"/>
        <v>0</v>
      </c>
      <c r="AA20" s="104">
        <f t="shared" si="3"/>
        <v>0</v>
      </c>
      <c r="AB20" s="112" t="str">
        <f t="shared" si="4"/>
        <v>SRSA</v>
      </c>
      <c r="AC20" s="103">
        <f t="shared" si="5"/>
        <v>1</v>
      </c>
      <c r="AD20" s="104">
        <f t="shared" si="6"/>
        <v>0</v>
      </c>
      <c r="AE20" s="104">
        <f t="shared" si="7"/>
        <v>0</v>
      </c>
      <c r="AF20" s="112" t="str">
        <f t="shared" si="8"/>
        <v>-</v>
      </c>
      <c r="AG20" s="103">
        <f t="shared" si="9"/>
        <v>0</v>
      </c>
      <c r="AH20" s="113" t="s">
        <v>49</v>
      </c>
      <c r="AI20" s="3" t="s">
        <v>229</v>
      </c>
    </row>
    <row r="21" spans="1:35" s="3" customFormat="1" ht="12.75" customHeight="1">
      <c r="A21" s="134" t="s">
        <v>235</v>
      </c>
      <c r="B21" s="135" t="s">
        <v>236</v>
      </c>
      <c r="C21" s="136" t="s">
        <v>784</v>
      </c>
      <c r="D21" s="137" t="s">
        <v>238</v>
      </c>
      <c r="E21" s="137" t="s">
        <v>92</v>
      </c>
      <c r="F21" s="135" t="s">
        <v>43</v>
      </c>
      <c r="G21" s="138" t="s">
        <v>93</v>
      </c>
      <c r="H21" s="139" t="s">
        <v>55</v>
      </c>
      <c r="I21" s="137">
        <v>4357134255</v>
      </c>
      <c r="J21" s="140" t="s">
        <v>56</v>
      </c>
      <c r="K21" s="141" t="s">
        <v>47</v>
      </c>
      <c r="L21" s="142" t="s">
        <v>768</v>
      </c>
      <c r="M21" s="143">
        <v>229</v>
      </c>
      <c r="N21" s="144"/>
      <c r="O21" s="145" t="s">
        <v>48</v>
      </c>
      <c r="P21" s="141" t="s">
        <v>47</v>
      </c>
      <c r="Q21" s="146"/>
      <c r="R21" s="144"/>
      <c r="S21" s="147" t="s">
        <v>47</v>
      </c>
      <c r="T21" s="148">
        <v>6910</v>
      </c>
      <c r="U21" s="149"/>
      <c r="V21" s="149"/>
      <c r="W21" s="150"/>
      <c r="X21" s="136">
        <f t="shared" si="0"/>
        <v>1</v>
      </c>
      <c r="Y21" s="137">
        <f t="shared" si="1"/>
        <v>1</v>
      </c>
      <c r="Z21" s="137">
        <f t="shared" si="2"/>
        <v>0</v>
      </c>
      <c r="AA21" s="137">
        <f t="shared" si="3"/>
        <v>0</v>
      </c>
      <c r="AB21" s="151" t="str">
        <f t="shared" si="4"/>
        <v>SRSA</v>
      </c>
      <c r="AC21" s="136">
        <f t="shared" si="5"/>
        <v>0</v>
      </c>
      <c r="AD21" s="137">
        <f t="shared" si="6"/>
        <v>0</v>
      </c>
      <c r="AE21" s="137">
        <f t="shared" si="7"/>
        <v>0</v>
      </c>
      <c r="AF21" s="151" t="str">
        <f t="shared" si="8"/>
        <v>-</v>
      </c>
      <c r="AG21" s="136">
        <f t="shared" si="9"/>
        <v>0</v>
      </c>
      <c r="AH21" s="152" t="s">
        <v>49</v>
      </c>
      <c r="AI21" s="133" t="e">
        <v>#N/A</v>
      </c>
    </row>
    <row r="22" spans="1:35" s="3" customFormat="1" ht="12.75" customHeight="1">
      <c r="A22" s="101" t="s">
        <v>245</v>
      </c>
      <c r="B22" s="102" t="s">
        <v>246</v>
      </c>
      <c r="C22" s="103" t="s">
        <v>247</v>
      </c>
      <c r="D22" s="104" t="s">
        <v>248</v>
      </c>
      <c r="E22" s="104" t="s">
        <v>249</v>
      </c>
      <c r="F22" s="102" t="s">
        <v>43</v>
      </c>
      <c r="G22" s="105" t="s">
        <v>250</v>
      </c>
      <c r="H22" s="106" t="s">
        <v>251</v>
      </c>
      <c r="I22" s="104">
        <v>4356768821</v>
      </c>
      <c r="J22" s="107" t="s">
        <v>163</v>
      </c>
      <c r="K22" s="108" t="s">
        <v>72</v>
      </c>
      <c r="L22" s="70" t="s">
        <v>767</v>
      </c>
      <c r="M22" s="66">
        <v>948</v>
      </c>
      <c r="N22" s="58" t="s">
        <v>767</v>
      </c>
      <c r="O22" s="109">
        <v>16.48675171736997</v>
      </c>
      <c r="P22" s="108" t="s">
        <v>47</v>
      </c>
      <c r="Q22" s="59"/>
      <c r="R22" s="58"/>
      <c r="S22" s="110" t="s">
        <v>72</v>
      </c>
      <c r="T22" s="96">
        <v>40117</v>
      </c>
      <c r="U22" s="60"/>
      <c r="V22" s="60"/>
      <c r="W22" s="111"/>
      <c r="X22" s="103">
        <f t="shared" si="0"/>
        <v>1</v>
      </c>
      <c r="Y22" s="104">
        <f t="shared" si="1"/>
        <v>1</v>
      </c>
      <c r="Z22" s="104">
        <f t="shared" si="2"/>
        <v>0</v>
      </c>
      <c r="AA22" s="104">
        <f t="shared" si="3"/>
        <v>0</v>
      </c>
      <c r="AB22" s="112" t="str">
        <f t="shared" si="4"/>
        <v>SRSA</v>
      </c>
      <c r="AC22" s="103">
        <f t="shared" si="5"/>
        <v>1</v>
      </c>
      <c r="AD22" s="104">
        <f t="shared" si="6"/>
        <v>0</v>
      </c>
      <c r="AE22" s="104">
        <f t="shared" si="7"/>
        <v>0</v>
      </c>
      <c r="AF22" s="112" t="str">
        <f t="shared" si="8"/>
        <v>-</v>
      </c>
      <c r="AG22" s="103">
        <f t="shared" si="9"/>
        <v>0</v>
      </c>
      <c r="AH22" s="113" t="s">
        <v>49</v>
      </c>
      <c r="AI22" s="3" t="s">
        <v>245</v>
      </c>
    </row>
    <row r="23" spans="1:35" s="3" customFormat="1" ht="12.75" customHeight="1">
      <c r="A23" s="101" t="s">
        <v>271</v>
      </c>
      <c r="B23" s="102" t="s">
        <v>272</v>
      </c>
      <c r="C23" s="103" t="s">
        <v>273</v>
      </c>
      <c r="D23" s="104" t="s">
        <v>274</v>
      </c>
      <c r="E23" s="104" t="s">
        <v>275</v>
      </c>
      <c r="F23" s="102" t="s">
        <v>43</v>
      </c>
      <c r="G23" s="105" t="s">
        <v>276</v>
      </c>
      <c r="H23" s="106" t="s">
        <v>277</v>
      </c>
      <c r="I23" s="104">
        <v>4352595317</v>
      </c>
      <c r="J23" s="107" t="s">
        <v>258</v>
      </c>
      <c r="K23" s="108" t="s">
        <v>47</v>
      </c>
      <c r="L23" s="70" t="s">
        <v>767</v>
      </c>
      <c r="M23" s="66">
        <v>1441</v>
      </c>
      <c r="N23" s="58" t="s">
        <v>767</v>
      </c>
      <c r="O23" s="109">
        <v>22.00247218788628</v>
      </c>
      <c r="P23" s="108" t="s">
        <v>72</v>
      </c>
      <c r="Q23" s="59"/>
      <c r="R23" s="58"/>
      <c r="S23" s="110" t="s">
        <v>72</v>
      </c>
      <c r="T23" s="96">
        <v>82554</v>
      </c>
      <c r="U23" s="60"/>
      <c r="V23" s="60"/>
      <c r="W23" s="111"/>
      <c r="X23" s="103">
        <f t="shared" si="0"/>
        <v>1</v>
      </c>
      <c r="Y23" s="104">
        <f t="shared" si="1"/>
        <v>1</v>
      </c>
      <c r="Z23" s="104">
        <f t="shared" si="2"/>
        <v>0</v>
      </c>
      <c r="AA23" s="104">
        <f t="shared" si="3"/>
        <v>0</v>
      </c>
      <c r="AB23" s="112" t="str">
        <f t="shared" si="4"/>
        <v>SRSA</v>
      </c>
      <c r="AC23" s="103">
        <f t="shared" si="5"/>
        <v>1</v>
      </c>
      <c r="AD23" s="104">
        <f t="shared" si="6"/>
        <v>1</v>
      </c>
      <c r="AE23" s="104" t="str">
        <f t="shared" si="7"/>
        <v>Initial</v>
      </c>
      <c r="AF23" s="112" t="str">
        <f t="shared" si="8"/>
        <v>-</v>
      </c>
      <c r="AG23" s="103" t="str">
        <f t="shared" si="9"/>
        <v>SRSA</v>
      </c>
      <c r="AH23" s="113" t="s">
        <v>49</v>
      </c>
      <c r="AI23" s="3" t="s">
        <v>271</v>
      </c>
    </row>
    <row r="24" spans="1:35" s="3" customFormat="1" ht="12.75" customHeight="1">
      <c r="A24" s="101" t="s">
        <v>300</v>
      </c>
      <c r="B24" s="102" t="s">
        <v>301</v>
      </c>
      <c r="C24" s="103" t="s">
        <v>302</v>
      </c>
      <c r="D24" s="104" t="s">
        <v>303</v>
      </c>
      <c r="E24" s="104" t="s">
        <v>304</v>
      </c>
      <c r="F24" s="102" t="s">
        <v>43</v>
      </c>
      <c r="G24" s="105" t="s">
        <v>119</v>
      </c>
      <c r="H24" s="106" t="s">
        <v>55</v>
      </c>
      <c r="I24" s="104">
        <v>4357537377</v>
      </c>
      <c r="J24" s="107" t="s">
        <v>46</v>
      </c>
      <c r="K24" s="108" t="s">
        <v>47</v>
      </c>
      <c r="L24" s="70" t="s">
        <v>767</v>
      </c>
      <c r="M24" s="66">
        <v>155</v>
      </c>
      <c r="N24" s="58"/>
      <c r="O24" s="109" t="s">
        <v>48</v>
      </c>
      <c r="P24" s="108" t="s">
        <v>47</v>
      </c>
      <c r="Q24" s="59"/>
      <c r="R24" s="58"/>
      <c r="S24" s="110" t="s">
        <v>47</v>
      </c>
      <c r="T24" s="96">
        <v>3645</v>
      </c>
      <c r="U24" s="60"/>
      <c r="V24" s="60"/>
      <c r="W24" s="111"/>
      <c r="X24" s="103">
        <f t="shared" si="0"/>
        <v>1</v>
      </c>
      <c r="Y24" s="104">
        <f t="shared" si="1"/>
        <v>1</v>
      </c>
      <c r="Z24" s="104">
        <f t="shared" si="2"/>
        <v>0</v>
      </c>
      <c r="AA24" s="104">
        <f t="shared" si="3"/>
        <v>0</v>
      </c>
      <c r="AB24" s="112" t="str">
        <f t="shared" si="4"/>
        <v>SRSA</v>
      </c>
      <c r="AC24" s="103">
        <f t="shared" si="5"/>
        <v>0</v>
      </c>
      <c r="AD24" s="104">
        <f t="shared" si="6"/>
        <v>0</v>
      </c>
      <c r="AE24" s="104">
        <f t="shared" si="7"/>
        <v>0</v>
      </c>
      <c r="AF24" s="112" t="str">
        <f t="shared" si="8"/>
        <v>-</v>
      </c>
      <c r="AG24" s="103">
        <f t="shared" si="9"/>
        <v>0</v>
      </c>
      <c r="AH24" s="113" t="s">
        <v>49</v>
      </c>
      <c r="AI24" s="3" t="s">
        <v>300</v>
      </c>
    </row>
    <row r="25" spans="1:35" s="3" customFormat="1" ht="12.75" customHeight="1">
      <c r="A25" s="101" t="s">
        <v>335</v>
      </c>
      <c r="B25" s="102" t="s">
        <v>336</v>
      </c>
      <c r="C25" s="103" t="s">
        <v>337</v>
      </c>
      <c r="D25" s="104" t="s">
        <v>338</v>
      </c>
      <c r="E25" s="104" t="s">
        <v>339</v>
      </c>
      <c r="F25" s="102" t="s">
        <v>43</v>
      </c>
      <c r="G25" s="105" t="s">
        <v>340</v>
      </c>
      <c r="H25" s="106" t="s">
        <v>341</v>
      </c>
      <c r="I25" s="104">
        <v>4356442555</v>
      </c>
      <c r="J25" s="107" t="s">
        <v>101</v>
      </c>
      <c r="K25" s="108" t="s">
        <v>47</v>
      </c>
      <c r="L25" s="70" t="s">
        <v>767</v>
      </c>
      <c r="M25" s="66">
        <v>1209</v>
      </c>
      <c r="N25" s="58" t="s">
        <v>767</v>
      </c>
      <c r="O25" s="109">
        <v>17.17741935483871</v>
      </c>
      <c r="P25" s="108" t="s">
        <v>47</v>
      </c>
      <c r="Q25" s="59"/>
      <c r="R25" s="58"/>
      <c r="S25" s="110" t="s">
        <v>72</v>
      </c>
      <c r="T25" s="96">
        <v>66165</v>
      </c>
      <c r="U25" s="60"/>
      <c r="V25" s="60"/>
      <c r="W25" s="111"/>
      <c r="X25" s="103">
        <f t="shared" si="0"/>
        <v>1</v>
      </c>
      <c r="Y25" s="104">
        <f t="shared" si="1"/>
        <v>1</v>
      </c>
      <c r="Z25" s="104">
        <f t="shared" si="2"/>
        <v>0</v>
      </c>
      <c r="AA25" s="104">
        <f t="shared" si="3"/>
        <v>0</v>
      </c>
      <c r="AB25" s="112" t="str">
        <f t="shared" si="4"/>
        <v>SRSA</v>
      </c>
      <c r="AC25" s="103">
        <f t="shared" si="5"/>
        <v>1</v>
      </c>
      <c r="AD25" s="104">
        <f t="shared" si="6"/>
        <v>0</v>
      </c>
      <c r="AE25" s="104">
        <f t="shared" si="7"/>
        <v>0</v>
      </c>
      <c r="AF25" s="112" t="str">
        <f t="shared" si="8"/>
        <v>-</v>
      </c>
      <c r="AG25" s="103">
        <f t="shared" si="9"/>
        <v>0</v>
      </c>
      <c r="AH25" s="113" t="s">
        <v>49</v>
      </c>
      <c r="AI25" s="3" t="s">
        <v>335</v>
      </c>
    </row>
    <row r="26" spans="1:35" s="3" customFormat="1" ht="12.75" customHeight="1">
      <c r="A26" s="134" t="s">
        <v>361</v>
      </c>
      <c r="B26" s="135" t="s">
        <v>362</v>
      </c>
      <c r="C26" s="136" t="s">
        <v>785</v>
      </c>
      <c r="D26" s="137" t="s">
        <v>364</v>
      </c>
      <c r="E26" s="137" t="s">
        <v>365</v>
      </c>
      <c r="F26" s="135" t="s">
        <v>43</v>
      </c>
      <c r="G26" s="138" t="s">
        <v>366</v>
      </c>
      <c r="H26" s="139" t="s">
        <v>55</v>
      </c>
      <c r="I26" s="137">
        <v>8014654434</v>
      </c>
      <c r="J26" s="140" t="s">
        <v>71</v>
      </c>
      <c r="K26" s="141" t="s">
        <v>72</v>
      </c>
      <c r="L26" s="142" t="s">
        <v>769</v>
      </c>
      <c r="M26" s="143">
        <v>423</v>
      </c>
      <c r="N26" s="144" t="s">
        <v>769</v>
      </c>
      <c r="O26" s="145" t="s">
        <v>48</v>
      </c>
      <c r="P26" s="141" t="s">
        <v>47</v>
      </c>
      <c r="Q26" s="146"/>
      <c r="R26" s="144"/>
      <c r="S26" s="147" t="s">
        <v>72</v>
      </c>
      <c r="T26" s="148">
        <v>4962</v>
      </c>
      <c r="U26" s="149"/>
      <c r="V26" s="149"/>
      <c r="W26" s="150"/>
      <c r="X26" s="136">
        <f t="shared" si="0"/>
        <v>1</v>
      </c>
      <c r="Y26" s="137">
        <f t="shared" si="1"/>
        <v>1</v>
      </c>
      <c r="Z26" s="137">
        <f t="shared" si="2"/>
        <v>0</v>
      </c>
      <c r="AA26" s="137">
        <f t="shared" si="3"/>
        <v>0</v>
      </c>
      <c r="AB26" s="151" t="str">
        <f t="shared" si="4"/>
        <v>SRSA</v>
      </c>
      <c r="AC26" s="136">
        <f t="shared" si="5"/>
        <v>1</v>
      </c>
      <c r="AD26" s="137">
        <f t="shared" si="6"/>
        <v>0</v>
      </c>
      <c r="AE26" s="137">
        <f t="shared" si="7"/>
        <v>0</v>
      </c>
      <c r="AF26" s="151" t="str">
        <f t="shared" si="8"/>
        <v>-</v>
      </c>
      <c r="AG26" s="136">
        <f t="shared" si="9"/>
        <v>0</v>
      </c>
      <c r="AH26" s="152" t="s">
        <v>49</v>
      </c>
      <c r="AI26" s="133" t="e">
        <v>#N/A</v>
      </c>
    </row>
    <row r="27" spans="1:35" s="3" customFormat="1" ht="12.75" customHeight="1">
      <c r="A27" s="101" t="s">
        <v>380</v>
      </c>
      <c r="B27" s="102" t="s">
        <v>381</v>
      </c>
      <c r="C27" s="103" t="s">
        <v>382</v>
      </c>
      <c r="D27" s="104" t="s">
        <v>383</v>
      </c>
      <c r="E27" s="104" t="s">
        <v>384</v>
      </c>
      <c r="F27" s="102" t="s">
        <v>43</v>
      </c>
      <c r="G27" s="105" t="s">
        <v>385</v>
      </c>
      <c r="H27" s="106" t="s">
        <v>55</v>
      </c>
      <c r="I27" s="104">
        <v>8014917600</v>
      </c>
      <c r="J27" s="107" t="s">
        <v>71</v>
      </c>
      <c r="K27" s="108" t="s">
        <v>72</v>
      </c>
      <c r="L27" s="70" t="s">
        <v>769</v>
      </c>
      <c r="M27" s="66">
        <v>597</v>
      </c>
      <c r="N27" s="58" t="s">
        <v>769</v>
      </c>
      <c r="O27" s="109" t="s">
        <v>48</v>
      </c>
      <c r="P27" s="108" t="s">
        <v>47</v>
      </c>
      <c r="Q27" s="59"/>
      <c r="R27" s="58"/>
      <c r="S27" s="110" t="s">
        <v>72</v>
      </c>
      <c r="T27" s="96">
        <v>11743</v>
      </c>
      <c r="U27" s="60"/>
      <c r="V27" s="60"/>
      <c r="W27" s="111"/>
      <c r="X27" s="103">
        <f t="shared" si="0"/>
        <v>1</v>
      </c>
      <c r="Y27" s="104">
        <f t="shared" si="1"/>
        <v>1</v>
      </c>
      <c r="Z27" s="104">
        <f t="shared" si="2"/>
        <v>0</v>
      </c>
      <c r="AA27" s="104">
        <f t="shared" si="3"/>
        <v>0</v>
      </c>
      <c r="AB27" s="112" t="str">
        <f t="shared" si="4"/>
        <v>SRSA</v>
      </c>
      <c r="AC27" s="103">
        <f t="shared" si="5"/>
        <v>1</v>
      </c>
      <c r="AD27" s="104">
        <f t="shared" si="6"/>
        <v>0</v>
      </c>
      <c r="AE27" s="104">
        <f t="shared" si="7"/>
        <v>0</v>
      </c>
      <c r="AF27" s="112" t="str">
        <f t="shared" si="8"/>
        <v>-</v>
      </c>
      <c r="AG27" s="103">
        <f t="shared" si="9"/>
        <v>0</v>
      </c>
      <c r="AH27" s="113" t="s">
        <v>49</v>
      </c>
      <c r="AI27" s="3" t="s">
        <v>380</v>
      </c>
    </row>
    <row r="28" spans="1:35" s="3" customFormat="1" ht="12.75" customHeight="1">
      <c r="A28" s="101" t="s">
        <v>386</v>
      </c>
      <c r="B28" s="102" t="s">
        <v>387</v>
      </c>
      <c r="C28" s="103" t="s">
        <v>388</v>
      </c>
      <c r="D28" s="104" t="s">
        <v>389</v>
      </c>
      <c r="E28" s="104" t="s">
        <v>390</v>
      </c>
      <c r="F28" s="102" t="s">
        <v>43</v>
      </c>
      <c r="G28" s="105" t="s">
        <v>391</v>
      </c>
      <c r="H28" s="106" t="s">
        <v>392</v>
      </c>
      <c r="I28" s="104">
        <v>4358641000</v>
      </c>
      <c r="J28" s="107" t="s">
        <v>101</v>
      </c>
      <c r="K28" s="108" t="s">
        <v>47</v>
      </c>
      <c r="L28" s="70" t="s">
        <v>767</v>
      </c>
      <c r="M28" s="66">
        <v>2782</v>
      </c>
      <c r="N28" s="58" t="s">
        <v>767</v>
      </c>
      <c r="O28" s="109">
        <v>20.19621109607578</v>
      </c>
      <c r="P28" s="108" t="s">
        <v>72</v>
      </c>
      <c r="Q28" s="59"/>
      <c r="R28" s="58"/>
      <c r="S28" s="110" t="s">
        <v>72</v>
      </c>
      <c r="T28" s="96">
        <v>127674</v>
      </c>
      <c r="U28" s="60"/>
      <c r="V28" s="60"/>
      <c r="W28" s="111"/>
      <c r="X28" s="103">
        <f t="shared" si="0"/>
        <v>1</v>
      </c>
      <c r="Y28" s="104">
        <f t="shared" si="1"/>
        <v>1</v>
      </c>
      <c r="Z28" s="104">
        <f t="shared" si="2"/>
        <v>0</v>
      </c>
      <c r="AA28" s="104">
        <f t="shared" si="3"/>
        <v>0</v>
      </c>
      <c r="AB28" s="112" t="str">
        <f t="shared" si="4"/>
        <v>SRSA</v>
      </c>
      <c r="AC28" s="103">
        <f t="shared" si="5"/>
        <v>1</v>
      </c>
      <c r="AD28" s="104">
        <f t="shared" si="6"/>
        <v>1</v>
      </c>
      <c r="AE28" s="104" t="str">
        <f t="shared" si="7"/>
        <v>Initial</v>
      </c>
      <c r="AF28" s="112" t="str">
        <f t="shared" si="8"/>
        <v>-</v>
      </c>
      <c r="AG28" s="103" t="str">
        <f t="shared" si="9"/>
        <v>SRSA</v>
      </c>
      <c r="AH28" s="113" t="s">
        <v>49</v>
      </c>
      <c r="AI28" s="3" t="s">
        <v>386</v>
      </c>
    </row>
    <row r="29" spans="1:35" s="3" customFormat="1" ht="12.75" customHeight="1">
      <c r="A29" s="101" t="s">
        <v>393</v>
      </c>
      <c r="B29" s="102" t="s">
        <v>394</v>
      </c>
      <c r="C29" s="103" t="s">
        <v>395</v>
      </c>
      <c r="D29" s="104" t="s">
        <v>396</v>
      </c>
      <c r="E29" s="104" t="s">
        <v>275</v>
      </c>
      <c r="F29" s="102" t="s">
        <v>43</v>
      </c>
      <c r="G29" s="105" t="s">
        <v>276</v>
      </c>
      <c r="H29" s="106" t="s">
        <v>55</v>
      </c>
      <c r="I29" s="104">
        <v>4352592277</v>
      </c>
      <c r="J29" s="107" t="s">
        <v>258</v>
      </c>
      <c r="K29" s="108" t="s">
        <v>47</v>
      </c>
      <c r="L29" s="70" t="s">
        <v>767</v>
      </c>
      <c r="M29" s="66">
        <v>105</v>
      </c>
      <c r="N29" s="58" t="s">
        <v>767</v>
      </c>
      <c r="O29" s="109" t="s">
        <v>48</v>
      </c>
      <c r="P29" s="108" t="s">
        <v>47</v>
      </c>
      <c r="Q29" s="59"/>
      <c r="R29" s="58"/>
      <c r="S29" s="110" t="s">
        <v>72</v>
      </c>
      <c r="T29" s="96">
        <v>1134</v>
      </c>
      <c r="U29" s="60"/>
      <c r="V29" s="60"/>
      <c r="W29" s="111"/>
      <c r="X29" s="103">
        <f t="shared" si="0"/>
        <v>1</v>
      </c>
      <c r="Y29" s="104">
        <f t="shared" si="1"/>
        <v>1</v>
      </c>
      <c r="Z29" s="104">
        <f t="shared" si="2"/>
        <v>0</v>
      </c>
      <c r="AA29" s="104">
        <f t="shared" si="3"/>
        <v>0</v>
      </c>
      <c r="AB29" s="112" t="str">
        <f t="shared" si="4"/>
        <v>SRSA</v>
      </c>
      <c r="AC29" s="103">
        <f t="shared" si="5"/>
        <v>1</v>
      </c>
      <c r="AD29" s="104">
        <f t="shared" si="6"/>
        <v>0</v>
      </c>
      <c r="AE29" s="104">
        <f t="shared" si="7"/>
        <v>0</v>
      </c>
      <c r="AF29" s="112" t="str">
        <f t="shared" si="8"/>
        <v>-</v>
      </c>
      <c r="AG29" s="103">
        <f t="shared" si="9"/>
        <v>0</v>
      </c>
      <c r="AH29" s="113" t="s">
        <v>49</v>
      </c>
      <c r="AI29" s="3" t="s">
        <v>393</v>
      </c>
    </row>
    <row r="30" spans="1:35" s="3" customFormat="1" ht="12.75" customHeight="1">
      <c r="A30" s="101" t="s">
        <v>468</v>
      </c>
      <c r="B30" s="102" t="s">
        <v>469</v>
      </c>
      <c r="C30" s="103" t="s">
        <v>470</v>
      </c>
      <c r="D30" s="104" t="s">
        <v>471</v>
      </c>
      <c r="E30" s="104" t="s">
        <v>61</v>
      </c>
      <c r="F30" s="102" t="s">
        <v>43</v>
      </c>
      <c r="G30" s="105" t="s">
        <v>62</v>
      </c>
      <c r="H30" s="106" t="s">
        <v>55</v>
      </c>
      <c r="I30" s="104">
        <v>8014928105</v>
      </c>
      <c r="J30" s="107" t="s">
        <v>71</v>
      </c>
      <c r="K30" s="108" t="s">
        <v>72</v>
      </c>
      <c r="L30" s="70" t="s">
        <v>769</v>
      </c>
      <c r="M30" s="66">
        <v>537</v>
      </c>
      <c r="N30" s="58" t="s">
        <v>769</v>
      </c>
      <c r="O30" s="109" t="s">
        <v>48</v>
      </c>
      <c r="P30" s="108" t="s">
        <v>47</v>
      </c>
      <c r="Q30" s="59"/>
      <c r="R30" s="58"/>
      <c r="S30" s="110" t="s">
        <v>72</v>
      </c>
      <c r="T30" s="96">
        <v>4000</v>
      </c>
      <c r="U30" s="60"/>
      <c r="V30" s="60"/>
      <c r="W30" s="111"/>
      <c r="X30" s="103">
        <f t="shared" si="0"/>
        <v>1</v>
      </c>
      <c r="Y30" s="104">
        <f t="shared" si="1"/>
        <v>1</v>
      </c>
      <c r="Z30" s="104">
        <f t="shared" si="2"/>
        <v>0</v>
      </c>
      <c r="AA30" s="104">
        <f t="shared" si="3"/>
        <v>0</v>
      </c>
      <c r="AB30" s="112" t="str">
        <f t="shared" si="4"/>
        <v>SRSA</v>
      </c>
      <c r="AC30" s="103">
        <f t="shared" si="5"/>
        <v>1</v>
      </c>
      <c r="AD30" s="104">
        <f t="shared" si="6"/>
        <v>0</v>
      </c>
      <c r="AE30" s="104">
        <f t="shared" si="7"/>
        <v>0</v>
      </c>
      <c r="AF30" s="112" t="str">
        <f t="shared" si="8"/>
        <v>-</v>
      </c>
      <c r="AG30" s="103">
        <f t="shared" si="9"/>
        <v>0</v>
      </c>
      <c r="AH30" s="113" t="s">
        <v>49</v>
      </c>
      <c r="AI30" s="3" t="s">
        <v>468</v>
      </c>
    </row>
    <row r="31" spans="1:35" s="3" customFormat="1" ht="12.75" customHeight="1">
      <c r="A31" s="134" t="s">
        <v>494</v>
      </c>
      <c r="B31" s="135" t="s">
        <v>495</v>
      </c>
      <c r="C31" s="136" t="s">
        <v>786</v>
      </c>
      <c r="D31" s="137" t="s">
        <v>497</v>
      </c>
      <c r="E31" s="137" t="s">
        <v>42</v>
      </c>
      <c r="F31" s="135" t="s">
        <v>43</v>
      </c>
      <c r="G31" s="138" t="s">
        <v>498</v>
      </c>
      <c r="H31" s="139" t="s">
        <v>55</v>
      </c>
      <c r="I31" s="137">
        <v>8017874021</v>
      </c>
      <c r="J31" s="140" t="s">
        <v>71</v>
      </c>
      <c r="K31" s="141" t="s">
        <v>72</v>
      </c>
      <c r="L31" s="142" t="s">
        <v>769</v>
      </c>
      <c r="M31" s="143">
        <v>451</v>
      </c>
      <c r="N31" s="144" t="s">
        <v>769</v>
      </c>
      <c r="O31" s="145" t="s">
        <v>48</v>
      </c>
      <c r="P31" s="141" t="s">
        <v>47</v>
      </c>
      <c r="Q31" s="146"/>
      <c r="R31" s="144"/>
      <c r="S31" s="147" t="s">
        <v>72</v>
      </c>
      <c r="T31" s="148">
        <v>13549</v>
      </c>
      <c r="U31" s="149"/>
      <c r="V31" s="149"/>
      <c r="W31" s="150"/>
      <c r="X31" s="136">
        <f t="shared" si="0"/>
        <v>1</v>
      </c>
      <c r="Y31" s="137">
        <f t="shared" si="1"/>
        <v>1</v>
      </c>
      <c r="Z31" s="137">
        <f t="shared" si="2"/>
        <v>0</v>
      </c>
      <c r="AA31" s="137">
        <f t="shared" si="3"/>
        <v>0</v>
      </c>
      <c r="AB31" s="151" t="str">
        <f t="shared" si="4"/>
        <v>SRSA</v>
      </c>
      <c r="AC31" s="136">
        <f t="shared" si="5"/>
        <v>1</v>
      </c>
      <c r="AD31" s="137">
        <f t="shared" si="6"/>
        <v>0</v>
      </c>
      <c r="AE31" s="137">
        <f t="shared" si="7"/>
        <v>0</v>
      </c>
      <c r="AF31" s="151" t="str">
        <f t="shared" si="8"/>
        <v>-</v>
      </c>
      <c r="AG31" s="136">
        <f t="shared" si="9"/>
        <v>0</v>
      </c>
      <c r="AH31" s="152" t="s">
        <v>85</v>
      </c>
      <c r="AI31" s="133" t="e">
        <v>#N/A</v>
      </c>
    </row>
    <row r="32" spans="1:35" s="3" customFormat="1" ht="12.75" customHeight="1">
      <c r="A32" s="134" t="s">
        <v>499</v>
      </c>
      <c r="B32" s="135" t="s">
        <v>500</v>
      </c>
      <c r="C32" s="136" t="s">
        <v>787</v>
      </c>
      <c r="D32" s="137" t="s">
        <v>502</v>
      </c>
      <c r="E32" s="137" t="s">
        <v>193</v>
      </c>
      <c r="F32" s="135" t="s">
        <v>43</v>
      </c>
      <c r="G32" s="138" t="s">
        <v>194</v>
      </c>
      <c r="H32" s="139" t="s">
        <v>55</v>
      </c>
      <c r="I32" s="137">
        <v>8016461018</v>
      </c>
      <c r="J32" s="140" t="s">
        <v>71</v>
      </c>
      <c r="K32" s="141" t="s">
        <v>72</v>
      </c>
      <c r="L32" s="142" t="s">
        <v>769</v>
      </c>
      <c r="M32" s="143">
        <v>523</v>
      </c>
      <c r="N32" s="144" t="s">
        <v>769</v>
      </c>
      <c r="O32" s="145" t="s">
        <v>48</v>
      </c>
      <c r="P32" s="141" t="s">
        <v>47</v>
      </c>
      <c r="Q32" s="146"/>
      <c r="R32" s="144"/>
      <c r="S32" s="147" t="s">
        <v>72</v>
      </c>
      <c r="T32" s="148">
        <v>8253</v>
      </c>
      <c r="U32" s="149"/>
      <c r="V32" s="149"/>
      <c r="W32" s="150"/>
      <c r="X32" s="136">
        <f t="shared" si="0"/>
        <v>1</v>
      </c>
      <c r="Y32" s="137">
        <f t="shared" si="1"/>
        <v>1</v>
      </c>
      <c r="Z32" s="137">
        <f t="shared" si="2"/>
        <v>0</v>
      </c>
      <c r="AA32" s="137">
        <f t="shared" si="3"/>
        <v>0</v>
      </c>
      <c r="AB32" s="151" t="str">
        <f t="shared" si="4"/>
        <v>SRSA</v>
      </c>
      <c r="AC32" s="136">
        <f t="shared" si="5"/>
        <v>1</v>
      </c>
      <c r="AD32" s="137">
        <f t="shared" si="6"/>
        <v>0</v>
      </c>
      <c r="AE32" s="137">
        <f t="shared" si="7"/>
        <v>0</v>
      </c>
      <c r="AF32" s="151" t="str">
        <f t="shared" si="8"/>
        <v>-</v>
      </c>
      <c r="AG32" s="136">
        <f t="shared" si="9"/>
        <v>0</v>
      </c>
      <c r="AH32" s="152" t="s">
        <v>49</v>
      </c>
      <c r="AI32" s="133" t="e">
        <v>#N/A</v>
      </c>
    </row>
    <row r="33" spans="1:35" s="3" customFormat="1" ht="12.75" customHeight="1">
      <c r="A33" s="101" t="s">
        <v>510</v>
      </c>
      <c r="B33" s="102" t="s">
        <v>511</v>
      </c>
      <c r="C33" s="103" t="s">
        <v>512</v>
      </c>
      <c r="D33" s="104" t="s">
        <v>513</v>
      </c>
      <c r="E33" s="104" t="s">
        <v>136</v>
      </c>
      <c r="F33" s="102" t="s">
        <v>43</v>
      </c>
      <c r="G33" s="105" t="s">
        <v>137</v>
      </c>
      <c r="H33" s="106" t="s">
        <v>55</v>
      </c>
      <c r="I33" s="104">
        <v>4356138102</v>
      </c>
      <c r="J33" s="107" t="s">
        <v>258</v>
      </c>
      <c r="K33" s="108" t="s">
        <v>47</v>
      </c>
      <c r="L33" s="70" t="s">
        <v>767</v>
      </c>
      <c r="M33" s="66">
        <v>526</v>
      </c>
      <c r="N33" s="58"/>
      <c r="O33" s="109" t="s">
        <v>48</v>
      </c>
      <c r="P33" s="108" t="s">
        <v>47</v>
      </c>
      <c r="Q33" s="59"/>
      <c r="R33" s="58"/>
      <c r="S33" s="110" t="s">
        <v>72</v>
      </c>
      <c r="T33" s="96">
        <v>15753</v>
      </c>
      <c r="U33" s="60"/>
      <c r="V33" s="60"/>
      <c r="W33" s="111"/>
      <c r="X33" s="103">
        <f t="shared" si="0"/>
        <v>1</v>
      </c>
      <c r="Y33" s="104">
        <f t="shared" si="1"/>
        <v>1</v>
      </c>
      <c r="Z33" s="104">
        <f t="shared" si="2"/>
        <v>0</v>
      </c>
      <c r="AA33" s="104">
        <f t="shared" si="3"/>
        <v>0</v>
      </c>
      <c r="AB33" s="112" t="str">
        <f t="shared" si="4"/>
        <v>SRSA</v>
      </c>
      <c r="AC33" s="103">
        <f t="shared" si="5"/>
        <v>1</v>
      </c>
      <c r="AD33" s="104">
        <f t="shared" si="6"/>
        <v>0</v>
      </c>
      <c r="AE33" s="104">
        <f t="shared" si="7"/>
        <v>0</v>
      </c>
      <c r="AF33" s="112" t="str">
        <f t="shared" si="8"/>
        <v>-</v>
      </c>
      <c r="AG33" s="103">
        <f t="shared" si="9"/>
        <v>0</v>
      </c>
      <c r="AH33" s="113" t="s">
        <v>49</v>
      </c>
      <c r="AI33" s="3" t="s">
        <v>510</v>
      </c>
    </row>
    <row r="34" spans="1:35" s="3" customFormat="1" ht="12.75" customHeight="1">
      <c r="A34" s="134" t="s">
        <v>514</v>
      </c>
      <c r="B34" s="135" t="s">
        <v>515</v>
      </c>
      <c r="C34" s="136" t="s">
        <v>788</v>
      </c>
      <c r="D34" s="137" t="s">
        <v>517</v>
      </c>
      <c r="E34" s="137" t="s">
        <v>292</v>
      </c>
      <c r="F34" s="135" t="s">
        <v>43</v>
      </c>
      <c r="G34" s="138" t="s">
        <v>293</v>
      </c>
      <c r="H34" s="139" t="s">
        <v>55</v>
      </c>
      <c r="I34" s="137">
        <v>4356682586</v>
      </c>
      <c r="J34" s="140" t="s">
        <v>71</v>
      </c>
      <c r="K34" s="141" t="s">
        <v>72</v>
      </c>
      <c r="L34" s="142" t="s">
        <v>769</v>
      </c>
      <c r="M34" s="143">
        <v>208</v>
      </c>
      <c r="N34" s="144" t="s">
        <v>769</v>
      </c>
      <c r="O34" s="145" t="s">
        <v>48</v>
      </c>
      <c r="P34" s="141" t="s">
        <v>47</v>
      </c>
      <c r="Q34" s="146"/>
      <c r="R34" s="144"/>
      <c r="S34" s="147" t="s">
        <v>72</v>
      </c>
      <c r="T34" s="148">
        <v>2014</v>
      </c>
      <c r="U34" s="149"/>
      <c r="V34" s="149"/>
      <c r="W34" s="150"/>
      <c r="X34" s="136">
        <f t="shared" si="0"/>
        <v>1</v>
      </c>
      <c r="Y34" s="137">
        <f t="shared" si="1"/>
        <v>1</v>
      </c>
      <c r="Z34" s="137">
        <f t="shared" si="2"/>
        <v>0</v>
      </c>
      <c r="AA34" s="137">
        <f t="shared" si="3"/>
        <v>0</v>
      </c>
      <c r="AB34" s="151" t="str">
        <f t="shared" si="4"/>
        <v>SRSA</v>
      </c>
      <c r="AC34" s="136">
        <f t="shared" si="5"/>
        <v>1</v>
      </c>
      <c r="AD34" s="137">
        <f t="shared" si="6"/>
        <v>0</v>
      </c>
      <c r="AE34" s="137">
        <f t="shared" si="7"/>
        <v>0</v>
      </c>
      <c r="AF34" s="151" t="str">
        <f t="shared" si="8"/>
        <v>-</v>
      </c>
      <c r="AG34" s="136">
        <f t="shared" si="9"/>
        <v>0</v>
      </c>
      <c r="AH34" s="152" t="s">
        <v>85</v>
      </c>
      <c r="AI34" s="133" t="e">
        <v>#N/A</v>
      </c>
    </row>
    <row r="35" spans="1:35" s="3" customFormat="1" ht="12.75" customHeight="1">
      <c r="A35" s="101" t="s">
        <v>518</v>
      </c>
      <c r="B35" s="102" t="s">
        <v>519</v>
      </c>
      <c r="C35" s="103" t="s">
        <v>520</v>
      </c>
      <c r="D35" s="104" t="s">
        <v>521</v>
      </c>
      <c r="E35" s="104" t="s">
        <v>522</v>
      </c>
      <c r="F35" s="102" t="s">
        <v>43</v>
      </c>
      <c r="G35" s="105" t="s">
        <v>523</v>
      </c>
      <c r="H35" s="106" t="s">
        <v>524</v>
      </c>
      <c r="I35" s="104">
        <v>4355772912</v>
      </c>
      <c r="J35" s="107" t="s">
        <v>163</v>
      </c>
      <c r="K35" s="108" t="s">
        <v>72</v>
      </c>
      <c r="L35" s="70" t="s">
        <v>767</v>
      </c>
      <c r="M35" s="66">
        <v>308</v>
      </c>
      <c r="N35" s="58" t="s">
        <v>767</v>
      </c>
      <c r="O35" s="109">
        <v>28.65671641791045</v>
      </c>
      <c r="P35" s="108" t="s">
        <v>72</v>
      </c>
      <c r="Q35" s="59"/>
      <c r="R35" s="58"/>
      <c r="S35" s="110" t="s">
        <v>72</v>
      </c>
      <c r="T35" s="96">
        <v>17296</v>
      </c>
      <c r="U35" s="60"/>
      <c r="V35" s="60"/>
      <c r="W35" s="111"/>
      <c r="X35" s="103">
        <f t="shared" si="0"/>
        <v>1</v>
      </c>
      <c r="Y35" s="104">
        <f t="shared" si="1"/>
        <v>1</v>
      </c>
      <c r="Z35" s="104">
        <f t="shared" si="2"/>
        <v>0</v>
      </c>
      <c r="AA35" s="104">
        <f t="shared" si="3"/>
        <v>0</v>
      </c>
      <c r="AB35" s="112" t="str">
        <f t="shared" si="4"/>
        <v>SRSA</v>
      </c>
      <c r="AC35" s="103">
        <f t="shared" si="5"/>
        <v>1</v>
      </c>
      <c r="AD35" s="104">
        <f t="shared" si="6"/>
        <v>1</v>
      </c>
      <c r="AE35" s="104" t="str">
        <f t="shared" si="7"/>
        <v>Initial</v>
      </c>
      <c r="AF35" s="112" t="str">
        <f t="shared" si="8"/>
        <v>-</v>
      </c>
      <c r="AG35" s="103" t="str">
        <f t="shared" si="9"/>
        <v>SRSA</v>
      </c>
      <c r="AH35" s="113" t="s">
        <v>49</v>
      </c>
      <c r="AI35" s="3" t="s">
        <v>518</v>
      </c>
    </row>
    <row r="36" spans="1:35" s="3" customFormat="1" ht="12.75" customHeight="1">
      <c r="A36" s="101" t="s">
        <v>550</v>
      </c>
      <c r="B36" s="102" t="s">
        <v>551</v>
      </c>
      <c r="C36" s="103" t="s">
        <v>552</v>
      </c>
      <c r="D36" s="104" t="s">
        <v>553</v>
      </c>
      <c r="E36" s="104" t="s">
        <v>554</v>
      </c>
      <c r="F36" s="102" t="s">
        <v>43</v>
      </c>
      <c r="G36" s="105" t="s">
        <v>555</v>
      </c>
      <c r="H36" s="106" t="s">
        <v>55</v>
      </c>
      <c r="I36" s="104">
        <v>8017894000</v>
      </c>
      <c r="J36" s="107" t="s">
        <v>71</v>
      </c>
      <c r="K36" s="108" t="s">
        <v>72</v>
      </c>
      <c r="L36" s="70" t="s">
        <v>769</v>
      </c>
      <c r="M36" s="66">
        <v>364</v>
      </c>
      <c r="N36" s="58" t="s">
        <v>47</v>
      </c>
      <c r="O36" s="109" t="s">
        <v>48</v>
      </c>
      <c r="P36" s="108" t="s">
        <v>47</v>
      </c>
      <c r="Q36" s="59"/>
      <c r="R36" s="58"/>
      <c r="S36" s="110" t="s">
        <v>72</v>
      </c>
      <c r="T36" s="96">
        <v>5842</v>
      </c>
      <c r="U36" s="60"/>
      <c r="V36" s="60"/>
      <c r="W36" s="111"/>
      <c r="X36" s="103">
        <f t="shared" si="0"/>
        <v>1</v>
      </c>
      <c r="Y36" s="104">
        <f t="shared" si="1"/>
        <v>1</v>
      </c>
      <c r="Z36" s="104">
        <f t="shared" si="2"/>
        <v>0</v>
      </c>
      <c r="AA36" s="104">
        <f t="shared" si="3"/>
        <v>0</v>
      </c>
      <c r="AB36" s="112" t="str">
        <f t="shared" si="4"/>
        <v>SRSA</v>
      </c>
      <c r="AC36" s="103">
        <f t="shared" si="5"/>
        <v>1</v>
      </c>
      <c r="AD36" s="104">
        <f t="shared" si="6"/>
        <v>0</v>
      </c>
      <c r="AE36" s="104">
        <f t="shared" si="7"/>
        <v>0</v>
      </c>
      <c r="AF36" s="112" t="str">
        <f t="shared" si="8"/>
        <v>-</v>
      </c>
      <c r="AG36" s="103">
        <f t="shared" si="9"/>
        <v>0</v>
      </c>
      <c r="AH36" s="113" t="s">
        <v>49</v>
      </c>
      <c r="AI36" s="3" t="s">
        <v>550</v>
      </c>
    </row>
    <row r="37" spans="1:35" s="3" customFormat="1" ht="12.75" customHeight="1">
      <c r="A37" s="101" t="s">
        <v>566</v>
      </c>
      <c r="B37" s="102" t="s">
        <v>567</v>
      </c>
      <c r="C37" s="103" t="s">
        <v>568</v>
      </c>
      <c r="D37" s="104" t="s">
        <v>569</v>
      </c>
      <c r="E37" s="104" t="s">
        <v>570</v>
      </c>
      <c r="F37" s="102" t="s">
        <v>43</v>
      </c>
      <c r="G37" s="105" t="s">
        <v>571</v>
      </c>
      <c r="H37" s="106" t="s">
        <v>572</v>
      </c>
      <c r="I37" s="104">
        <v>4357932135</v>
      </c>
      <c r="J37" s="107" t="s">
        <v>163</v>
      </c>
      <c r="K37" s="108" t="s">
        <v>72</v>
      </c>
      <c r="L37" s="70" t="s">
        <v>767</v>
      </c>
      <c r="M37" s="66">
        <v>481</v>
      </c>
      <c r="N37" s="58" t="s">
        <v>767</v>
      </c>
      <c r="O37" s="109">
        <v>14.766355140186915</v>
      </c>
      <c r="P37" s="108" t="s">
        <v>47</v>
      </c>
      <c r="Q37" s="59"/>
      <c r="R37" s="58"/>
      <c r="S37" s="110" t="s">
        <v>72</v>
      </c>
      <c r="T37" s="96">
        <v>17692</v>
      </c>
      <c r="U37" s="60"/>
      <c r="V37" s="60"/>
      <c r="W37" s="111"/>
      <c r="X37" s="103">
        <f t="shared" si="0"/>
        <v>1</v>
      </c>
      <c r="Y37" s="104">
        <f t="shared" si="1"/>
        <v>1</v>
      </c>
      <c r="Z37" s="104">
        <f t="shared" si="2"/>
        <v>0</v>
      </c>
      <c r="AA37" s="104">
        <f t="shared" si="3"/>
        <v>0</v>
      </c>
      <c r="AB37" s="112" t="str">
        <f t="shared" si="4"/>
        <v>SRSA</v>
      </c>
      <c r="AC37" s="103">
        <f t="shared" si="5"/>
        <v>1</v>
      </c>
      <c r="AD37" s="104">
        <f t="shared" si="6"/>
        <v>0</v>
      </c>
      <c r="AE37" s="104">
        <f t="shared" si="7"/>
        <v>0</v>
      </c>
      <c r="AF37" s="112" t="str">
        <f t="shared" si="8"/>
        <v>-</v>
      </c>
      <c r="AG37" s="103">
        <f t="shared" si="9"/>
        <v>0</v>
      </c>
      <c r="AH37" s="113" t="s">
        <v>49</v>
      </c>
      <c r="AI37" s="3" t="s">
        <v>566</v>
      </c>
    </row>
    <row r="38" spans="1:35" s="3" customFormat="1" ht="12.75" customHeight="1">
      <c r="A38" s="134" t="s">
        <v>595</v>
      </c>
      <c r="B38" s="135" t="s">
        <v>596</v>
      </c>
      <c r="C38" s="136" t="s">
        <v>789</v>
      </c>
      <c r="D38" s="137" t="s">
        <v>598</v>
      </c>
      <c r="E38" s="137" t="s">
        <v>599</v>
      </c>
      <c r="F38" s="135" t="s">
        <v>43</v>
      </c>
      <c r="G38" s="138" t="s">
        <v>600</v>
      </c>
      <c r="H38" s="139" t="s">
        <v>601</v>
      </c>
      <c r="I38" s="137">
        <v>4356781200</v>
      </c>
      <c r="J38" s="140" t="s">
        <v>101</v>
      </c>
      <c r="K38" s="141" t="s">
        <v>47</v>
      </c>
      <c r="L38" s="142" t="s">
        <v>767</v>
      </c>
      <c r="M38" s="143">
        <v>3064</v>
      </c>
      <c r="N38" s="144" t="s">
        <v>767</v>
      </c>
      <c r="O38" s="145">
        <v>27.70773638968481</v>
      </c>
      <c r="P38" s="141" t="s">
        <v>72</v>
      </c>
      <c r="Q38" s="146"/>
      <c r="R38" s="144"/>
      <c r="S38" s="147" t="s">
        <v>72</v>
      </c>
      <c r="T38" s="148">
        <v>246712</v>
      </c>
      <c r="U38" s="149"/>
      <c r="V38" s="149"/>
      <c r="W38" s="150"/>
      <c r="X38" s="136">
        <f t="shared" si="0"/>
        <v>1</v>
      </c>
      <c r="Y38" s="137">
        <f t="shared" si="1"/>
        <v>1</v>
      </c>
      <c r="Z38" s="137">
        <f t="shared" si="2"/>
        <v>0</v>
      </c>
      <c r="AA38" s="137">
        <f t="shared" si="3"/>
        <v>0</v>
      </c>
      <c r="AB38" s="151" t="str">
        <f t="shared" si="4"/>
        <v>SRSA</v>
      </c>
      <c r="AC38" s="136">
        <f t="shared" si="5"/>
        <v>1</v>
      </c>
      <c r="AD38" s="137">
        <f t="shared" si="6"/>
        <v>1</v>
      </c>
      <c r="AE38" s="137" t="str">
        <f t="shared" si="7"/>
        <v>Initial</v>
      </c>
      <c r="AF38" s="151" t="str">
        <f t="shared" si="8"/>
        <v>-</v>
      </c>
      <c r="AG38" s="136" t="str">
        <f t="shared" si="9"/>
        <v>SRSA</v>
      </c>
      <c r="AH38" s="152" t="s">
        <v>49</v>
      </c>
      <c r="AI38" s="133" t="e">
        <v>#N/A</v>
      </c>
    </row>
    <row r="39" spans="1:35" s="3" customFormat="1" ht="12.75" customHeight="1">
      <c r="A39" s="101" t="s">
        <v>607</v>
      </c>
      <c r="B39" s="102" t="s">
        <v>608</v>
      </c>
      <c r="C39" s="103" t="s">
        <v>609</v>
      </c>
      <c r="D39" s="104" t="s">
        <v>610</v>
      </c>
      <c r="E39" s="104" t="s">
        <v>611</v>
      </c>
      <c r="F39" s="102" t="s">
        <v>43</v>
      </c>
      <c r="G39" s="105" t="s">
        <v>612</v>
      </c>
      <c r="H39" s="106" t="s">
        <v>55</v>
      </c>
      <c r="I39" s="104">
        <v>4356541347</v>
      </c>
      <c r="J39" s="107" t="s">
        <v>163</v>
      </c>
      <c r="K39" s="108" t="s">
        <v>72</v>
      </c>
      <c r="L39" s="70" t="s">
        <v>767</v>
      </c>
      <c r="M39" s="66">
        <v>289</v>
      </c>
      <c r="N39" s="58"/>
      <c r="O39" s="109" t="s">
        <v>48</v>
      </c>
      <c r="P39" s="108" t="s">
        <v>47</v>
      </c>
      <c r="Q39" s="59"/>
      <c r="R39" s="58"/>
      <c r="S39" s="110" t="s">
        <v>72</v>
      </c>
      <c r="T39" s="96">
        <v>4707</v>
      </c>
      <c r="U39" s="60"/>
      <c r="V39" s="60"/>
      <c r="W39" s="111"/>
      <c r="X39" s="103">
        <f t="shared" si="0"/>
        <v>1</v>
      </c>
      <c r="Y39" s="104">
        <f t="shared" si="1"/>
        <v>1</v>
      </c>
      <c r="Z39" s="104">
        <f t="shared" si="2"/>
        <v>0</v>
      </c>
      <c r="AA39" s="104">
        <f t="shared" si="3"/>
        <v>0</v>
      </c>
      <c r="AB39" s="112" t="str">
        <f t="shared" si="4"/>
        <v>SRSA</v>
      </c>
      <c r="AC39" s="103">
        <f t="shared" si="5"/>
        <v>1</v>
      </c>
      <c r="AD39" s="104">
        <f t="shared" si="6"/>
        <v>0</v>
      </c>
      <c r="AE39" s="104">
        <f t="shared" si="7"/>
        <v>0</v>
      </c>
      <c r="AF39" s="112" t="str">
        <f t="shared" si="8"/>
        <v>-</v>
      </c>
      <c r="AG39" s="103">
        <f t="shared" si="9"/>
        <v>0</v>
      </c>
      <c r="AH39" s="113" t="s">
        <v>49</v>
      </c>
      <c r="AI39" s="3" t="s">
        <v>607</v>
      </c>
    </row>
    <row r="40" spans="1:35" s="3" customFormat="1" ht="12.75" customHeight="1">
      <c r="A40" s="101" t="s">
        <v>627</v>
      </c>
      <c r="B40" s="102" t="s">
        <v>628</v>
      </c>
      <c r="C40" s="103" t="s">
        <v>629</v>
      </c>
      <c r="D40" s="104" t="s">
        <v>630</v>
      </c>
      <c r="E40" s="104" t="s">
        <v>359</v>
      </c>
      <c r="F40" s="102" t="s">
        <v>43</v>
      </c>
      <c r="G40" s="105" t="s">
        <v>360</v>
      </c>
      <c r="H40" s="106" t="s">
        <v>55</v>
      </c>
      <c r="I40" s="104">
        <v>8019360318</v>
      </c>
      <c r="J40" s="107" t="s">
        <v>71</v>
      </c>
      <c r="K40" s="108" t="s">
        <v>72</v>
      </c>
      <c r="L40" s="70" t="s">
        <v>769</v>
      </c>
      <c r="M40" s="66">
        <v>488</v>
      </c>
      <c r="N40" s="58" t="s">
        <v>769</v>
      </c>
      <c r="O40" s="109" t="s">
        <v>48</v>
      </c>
      <c r="P40" s="108" t="s">
        <v>47</v>
      </c>
      <c r="Q40" s="59"/>
      <c r="R40" s="58"/>
      <c r="S40" s="110" t="s">
        <v>72</v>
      </c>
      <c r="T40" s="96">
        <v>6876</v>
      </c>
      <c r="U40" s="60"/>
      <c r="V40" s="60"/>
      <c r="W40" s="111"/>
      <c r="X40" s="103">
        <f t="shared" si="0"/>
        <v>1</v>
      </c>
      <c r="Y40" s="104">
        <f t="shared" si="1"/>
        <v>1</v>
      </c>
      <c r="Z40" s="104">
        <f t="shared" si="2"/>
        <v>0</v>
      </c>
      <c r="AA40" s="104">
        <f t="shared" si="3"/>
        <v>0</v>
      </c>
      <c r="AB40" s="112" t="str">
        <f t="shared" si="4"/>
        <v>SRSA</v>
      </c>
      <c r="AC40" s="103">
        <f t="shared" si="5"/>
        <v>1</v>
      </c>
      <c r="AD40" s="104">
        <f t="shared" si="6"/>
        <v>0</v>
      </c>
      <c r="AE40" s="104">
        <f t="shared" si="7"/>
        <v>0</v>
      </c>
      <c r="AF40" s="112" t="str">
        <f t="shared" si="8"/>
        <v>-</v>
      </c>
      <c r="AG40" s="103">
        <f t="shared" si="9"/>
        <v>0</v>
      </c>
      <c r="AH40" s="113" t="s">
        <v>49</v>
      </c>
      <c r="AI40" s="3" t="s">
        <v>627</v>
      </c>
    </row>
    <row r="41" spans="1:35" s="3" customFormat="1" ht="12.75" customHeight="1">
      <c r="A41" s="101" t="s">
        <v>631</v>
      </c>
      <c r="B41" s="102" t="s">
        <v>632</v>
      </c>
      <c r="C41" s="103" t="s">
        <v>633</v>
      </c>
      <c r="D41" s="104" t="s">
        <v>634</v>
      </c>
      <c r="E41" s="104" t="s">
        <v>309</v>
      </c>
      <c r="F41" s="102" t="s">
        <v>43</v>
      </c>
      <c r="G41" s="105" t="s">
        <v>310</v>
      </c>
      <c r="H41" s="106" t="s">
        <v>55</v>
      </c>
      <c r="I41" s="104">
        <v>4358658790</v>
      </c>
      <c r="J41" s="107" t="s">
        <v>635</v>
      </c>
      <c r="K41" s="108" t="s">
        <v>47</v>
      </c>
      <c r="L41" s="70" t="s">
        <v>767</v>
      </c>
      <c r="M41" s="66">
        <v>370</v>
      </c>
      <c r="N41" s="58"/>
      <c r="O41" s="109" t="s">
        <v>48</v>
      </c>
      <c r="P41" s="108" t="s">
        <v>47</v>
      </c>
      <c r="Q41" s="59"/>
      <c r="R41" s="58"/>
      <c r="S41" s="110" t="s">
        <v>47</v>
      </c>
      <c r="T41" s="96">
        <v>7324</v>
      </c>
      <c r="U41" s="60"/>
      <c r="V41" s="60"/>
      <c r="W41" s="111"/>
      <c r="X41" s="103">
        <f t="shared" si="0"/>
        <v>1</v>
      </c>
      <c r="Y41" s="104">
        <f t="shared" si="1"/>
        <v>1</v>
      </c>
      <c r="Z41" s="104">
        <f t="shared" si="2"/>
        <v>0</v>
      </c>
      <c r="AA41" s="104">
        <f t="shared" si="3"/>
        <v>0</v>
      </c>
      <c r="AB41" s="112" t="str">
        <f t="shared" si="4"/>
        <v>SRSA</v>
      </c>
      <c r="AC41" s="103">
        <f t="shared" si="5"/>
        <v>0</v>
      </c>
      <c r="AD41" s="104">
        <f t="shared" si="6"/>
        <v>0</v>
      </c>
      <c r="AE41" s="104">
        <f t="shared" si="7"/>
        <v>0</v>
      </c>
      <c r="AF41" s="112" t="str">
        <f t="shared" si="8"/>
        <v>-</v>
      </c>
      <c r="AG41" s="103">
        <f t="shared" si="9"/>
        <v>0</v>
      </c>
      <c r="AH41" s="113" t="s">
        <v>49</v>
      </c>
      <c r="AI41" s="3" t="s">
        <v>631</v>
      </c>
    </row>
    <row r="42" spans="1:35" s="3" customFormat="1" ht="12.75" customHeight="1">
      <c r="A42" s="101" t="s">
        <v>658</v>
      </c>
      <c r="B42" s="102" t="s">
        <v>659</v>
      </c>
      <c r="C42" s="103" t="s">
        <v>660</v>
      </c>
      <c r="D42" s="104" t="s">
        <v>661</v>
      </c>
      <c r="E42" s="104" t="s">
        <v>662</v>
      </c>
      <c r="F42" s="102" t="s">
        <v>43</v>
      </c>
      <c r="G42" s="105" t="s">
        <v>663</v>
      </c>
      <c r="H42" s="106" t="s">
        <v>664</v>
      </c>
      <c r="I42" s="104">
        <v>4354336363</v>
      </c>
      <c r="J42" s="107" t="s">
        <v>71</v>
      </c>
      <c r="K42" s="108" t="s">
        <v>72</v>
      </c>
      <c r="L42" s="70" t="s">
        <v>767</v>
      </c>
      <c r="M42" s="66">
        <v>228</v>
      </c>
      <c r="N42" s="58" t="s">
        <v>767</v>
      </c>
      <c r="O42" s="109">
        <v>14.04494382022472</v>
      </c>
      <c r="P42" s="108" t="s">
        <v>47</v>
      </c>
      <c r="Q42" s="59"/>
      <c r="R42" s="58"/>
      <c r="S42" s="110" t="s">
        <v>72</v>
      </c>
      <c r="T42" s="96">
        <v>8629</v>
      </c>
      <c r="U42" s="60"/>
      <c r="V42" s="60"/>
      <c r="W42" s="111"/>
      <c r="X42" s="103">
        <f t="shared" si="0"/>
        <v>1</v>
      </c>
      <c r="Y42" s="104">
        <f t="shared" si="1"/>
        <v>1</v>
      </c>
      <c r="Z42" s="104">
        <f t="shared" si="2"/>
        <v>0</v>
      </c>
      <c r="AA42" s="104">
        <f t="shared" si="3"/>
        <v>0</v>
      </c>
      <c r="AB42" s="112" t="str">
        <f t="shared" si="4"/>
        <v>SRSA</v>
      </c>
      <c r="AC42" s="103">
        <f t="shared" si="5"/>
        <v>1</v>
      </c>
      <c r="AD42" s="104">
        <f t="shared" si="6"/>
        <v>0</v>
      </c>
      <c r="AE42" s="104">
        <f t="shared" si="7"/>
        <v>0</v>
      </c>
      <c r="AF42" s="112" t="str">
        <f t="shared" si="8"/>
        <v>-</v>
      </c>
      <c r="AG42" s="103">
        <f t="shared" si="9"/>
        <v>0</v>
      </c>
      <c r="AH42" s="113" t="s">
        <v>49</v>
      </c>
      <c r="AI42" s="3" t="s">
        <v>658</v>
      </c>
    </row>
    <row r="43" spans="1:35" s="3" customFormat="1" ht="12.75" customHeight="1">
      <c r="A43" s="101" t="s">
        <v>665</v>
      </c>
      <c r="B43" s="102" t="s">
        <v>666</v>
      </c>
      <c r="C43" s="103" t="s">
        <v>667</v>
      </c>
      <c r="D43" s="104" t="s">
        <v>668</v>
      </c>
      <c r="E43" s="104" t="s">
        <v>233</v>
      </c>
      <c r="F43" s="102" t="s">
        <v>43</v>
      </c>
      <c r="G43" s="105" t="s">
        <v>234</v>
      </c>
      <c r="H43" s="106" t="s">
        <v>669</v>
      </c>
      <c r="I43" s="104">
        <v>4358331900</v>
      </c>
      <c r="J43" s="107" t="s">
        <v>80</v>
      </c>
      <c r="K43" s="108" t="s">
        <v>47</v>
      </c>
      <c r="L43" s="70" t="s">
        <v>767</v>
      </c>
      <c r="M43" s="66">
        <v>14034</v>
      </c>
      <c r="N43" s="58" t="s">
        <v>767</v>
      </c>
      <c r="O43" s="109">
        <v>10.80012957563978</v>
      </c>
      <c r="P43" s="108" t="s">
        <v>47</v>
      </c>
      <c r="Q43" s="59"/>
      <c r="R43" s="58"/>
      <c r="S43" s="110" t="s">
        <v>47</v>
      </c>
      <c r="T43" s="96">
        <v>251245</v>
      </c>
      <c r="U43" s="60"/>
      <c r="V43" s="60"/>
      <c r="W43" s="111"/>
      <c r="X43" s="103">
        <f t="shared" si="0"/>
        <v>1</v>
      </c>
      <c r="Y43" s="104">
        <f t="shared" si="1"/>
        <v>1</v>
      </c>
      <c r="Z43" s="104">
        <f t="shared" si="2"/>
        <v>0</v>
      </c>
      <c r="AA43" s="104">
        <f t="shared" si="3"/>
        <v>0</v>
      </c>
      <c r="AB43" s="112" t="str">
        <f t="shared" si="4"/>
        <v>SRSA</v>
      </c>
      <c r="AC43" s="103">
        <f t="shared" si="5"/>
        <v>0</v>
      </c>
      <c r="AD43" s="104">
        <f t="shared" si="6"/>
        <v>0</v>
      </c>
      <c r="AE43" s="104">
        <f t="shared" si="7"/>
        <v>0</v>
      </c>
      <c r="AF43" s="112" t="str">
        <f t="shared" si="8"/>
        <v>-</v>
      </c>
      <c r="AG43" s="103">
        <f t="shared" si="9"/>
        <v>0</v>
      </c>
      <c r="AH43" s="113" t="s">
        <v>49</v>
      </c>
      <c r="AI43" s="3" t="s">
        <v>665</v>
      </c>
    </row>
    <row r="44" spans="1:35" s="3" customFormat="1" ht="12.75" customHeight="1">
      <c r="A44" s="101" t="s">
        <v>670</v>
      </c>
      <c r="B44" s="102" t="s">
        <v>671</v>
      </c>
      <c r="C44" s="103" t="s">
        <v>672</v>
      </c>
      <c r="D44" s="104" t="s">
        <v>673</v>
      </c>
      <c r="E44" s="104" t="s">
        <v>674</v>
      </c>
      <c r="F44" s="102" t="s">
        <v>43</v>
      </c>
      <c r="G44" s="105" t="s">
        <v>675</v>
      </c>
      <c r="H44" s="106" t="s">
        <v>55</v>
      </c>
      <c r="I44" s="104">
        <v>4356523201</v>
      </c>
      <c r="J44" s="107" t="s">
        <v>71</v>
      </c>
      <c r="K44" s="108" t="s">
        <v>72</v>
      </c>
      <c r="L44" s="70" t="s">
        <v>767</v>
      </c>
      <c r="M44" s="66">
        <v>365</v>
      </c>
      <c r="N44" s="58"/>
      <c r="O44" s="109" t="s">
        <v>48</v>
      </c>
      <c r="P44" s="108" t="s">
        <v>47</v>
      </c>
      <c r="Q44" s="59"/>
      <c r="R44" s="58"/>
      <c r="S44" s="110" t="s">
        <v>72</v>
      </c>
      <c r="T44" s="96">
        <v>3426</v>
      </c>
      <c r="U44" s="60"/>
      <c r="V44" s="60"/>
      <c r="W44" s="111"/>
      <c r="X44" s="103">
        <f t="shared" si="0"/>
        <v>1</v>
      </c>
      <c r="Y44" s="104">
        <f t="shared" si="1"/>
        <v>1</v>
      </c>
      <c r="Z44" s="104">
        <f t="shared" si="2"/>
        <v>0</v>
      </c>
      <c r="AA44" s="104">
        <f t="shared" si="3"/>
        <v>0</v>
      </c>
      <c r="AB44" s="112" t="str">
        <f t="shared" si="4"/>
        <v>SRSA</v>
      </c>
      <c r="AC44" s="103">
        <f t="shared" si="5"/>
        <v>1</v>
      </c>
      <c r="AD44" s="104">
        <f t="shared" si="6"/>
        <v>0</v>
      </c>
      <c r="AE44" s="104">
        <f t="shared" si="7"/>
        <v>0</v>
      </c>
      <c r="AF44" s="112" t="str">
        <f t="shared" si="8"/>
        <v>-</v>
      </c>
      <c r="AG44" s="103">
        <f t="shared" si="9"/>
        <v>0</v>
      </c>
      <c r="AH44" s="113" t="s">
        <v>49</v>
      </c>
      <c r="AI44" s="3" t="s">
        <v>670</v>
      </c>
    </row>
    <row r="45" spans="1:35" s="3" customFormat="1" ht="12.75" customHeight="1">
      <c r="A45" s="101" t="s">
        <v>676</v>
      </c>
      <c r="B45" s="102" t="s">
        <v>677</v>
      </c>
      <c r="C45" s="103" t="s">
        <v>678</v>
      </c>
      <c r="D45" s="104" t="s">
        <v>679</v>
      </c>
      <c r="E45" s="104" t="s">
        <v>680</v>
      </c>
      <c r="F45" s="102" t="s">
        <v>43</v>
      </c>
      <c r="G45" s="105" t="s">
        <v>681</v>
      </c>
      <c r="H45" s="106" t="s">
        <v>682</v>
      </c>
      <c r="I45" s="104">
        <v>4357813100</v>
      </c>
      <c r="J45" s="107" t="s">
        <v>101</v>
      </c>
      <c r="K45" s="108" t="s">
        <v>47</v>
      </c>
      <c r="L45" s="70" t="s">
        <v>767</v>
      </c>
      <c r="M45" s="66">
        <v>7291</v>
      </c>
      <c r="N45" s="58" t="s">
        <v>767</v>
      </c>
      <c r="O45" s="109">
        <v>13.163819361673951</v>
      </c>
      <c r="P45" s="108" t="s">
        <v>47</v>
      </c>
      <c r="Q45" s="59"/>
      <c r="R45" s="58"/>
      <c r="S45" s="110" t="s">
        <v>72</v>
      </c>
      <c r="T45" s="96">
        <v>290441</v>
      </c>
      <c r="U45" s="60"/>
      <c r="V45" s="60"/>
      <c r="W45" s="111"/>
      <c r="X45" s="103">
        <f t="shared" si="0"/>
        <v>1</v>
      </c>
      <c r="Y45" s="104">
        <f t="shared" si="1"/>
        <v>1</v>
      </c>
      <c r="Z45" s="104">
        <f t="shared" si="2"/>
        <v>0</v>
      </c>
      <c r="AA45" s="104">
        <f t="shared" si="3"/>
        <v>0</v>
      </c>
      <c r="AB45" s="112" t="str">
        <f t="shared" si="4"/>
        <v>SRSA</v>
      </c>
      <c r="AC45" s="103">
        <f t="shared" si="5"/>
        <v>1</v>
      </c>
      <c r="AD45" s="104">
        <f t="shared" si="6"/>
        <v>0</v>
      </c>
      <c r="AE45" s="104">
        <f t="shared" si="7"/>
        <v>0</v>
      </c>
      <c r="AF45" s="112" t="str">
        <f t="shared" si="8"/>
        <v>-</v>
      </c>
      <c r="AG45" s="103">
        <f t="shared" si="9"/>
        <v>0</v>
      </c>
      <c r="AH45" s="113" t="s">
        <v>49</v>
      </c>
      <c r="AI45" s="3" t="s">
        <v>676</v>
      </c>
    </row>
    <row r="46" spans="1:35" s="3" customFormat="1" ht="12.75" customHeight="1">
      <c r="A46" s="101" t="s">
        <v>683</v>
      </c>
      <c r="B46" s="102" t="s">
        <v>684</v>
      </c>
      <c r="C46" s="103" t="s">
        <v>685</v>
      </c>
      <c r="D46" s="104" t="s">
        <v>686</v>
      </c>
      <c r="E46" s="104" t="s">
        <v>687</v>
      </c>
      <c r="F46" s="102" t="s">
        <v>43</v>
      </c>
      <c r="G46" s="105" t="s">
        <v>688</v>
      </c>
      <c r="H46" s="106" t="s">
        <v>55</v>
      </c>
      <c r="I46" s="104">
        <v>4357254088</v>
      </c>
      <c r="J46" s="107" t="s">
        <v>163</v>
      </c>
      <c r="K46" s="108" t="s">
        <v>72</v>
      </c>
      <c r="L46" s="70" t="s">
        <v>767</v>
      </c>
      <c r="M46" s="66">
        <v>65</v>
      </c>
      <c r="N46" s="58" t="s">
        <v>767</v>
      </c>
      <c r="O46" s="109" t="s">
        <v>48</v>
      </c>
      <c r="P46" s="108" t="s">
        <v>47</v>
      </c>
      <c r="Q46" s="59"/>
      <c r="R46" s="58"/>
      <c r="S46" s="110" t="s">
        <v>72</v>
      </c>
      <c r="T46" s="96">
        <v>2345</v>
      </c>
      <c r="U46" s="60"/>
      <c r="V46" s="60"/>
      <c r="W46" s="111"/>
      <c r="X46" s="103">
        <f t="shared" si="0"/>
        <v>1</v>
      </c>
      <c r="Y46" s="104">
        <f t="shared" si="1"/>
        <v>1</v>
      </c>
      <c r="Z46" s="104">
        <f t="shared" si="2"/>
        <v>0</v>
      </c>
      <c r="AA46" s="104">
        <f t="shared" si="3"/>
        <v>0</v>
      </c>
      <c r="AB46" s="112" t="str">
        <f t="shared" si="4"/>
        <v>SRSA</v>
      </c>
      <c r="AC46" s="103">
        <f t="shared" si="5"/>
        <v>1</v>
      </c>
      <c r="AD46" s="104">
        <f t="shared" si="6"/>
        <v>0</v>
      </c>
      <c r="AE46" s="104">
        <f t="shared" si="7"/>
        <v>0</v>
      </c>
      <c r="AF46" s="112" t="str">
        <f t="shared" si="8"/>
        <v>-</v>
      </c>
      <c r="AG46" s="103">
        <f t="shared" si="9"/>
        <v>0</v>
      </c>
      <c r="AH46" s="113" t="s">
        <v>49</v>
      </c>
      <c r="AI46" s="3" t="s">
        <v>683</v>
      </c>
    </row>
    <row r="47" spans="1:35" s="3" customFormat="1" ht="12.75" customHeight="1">
      <c r="A47" s="134" t="s">
        <v>739</v>
      </c>
      <c r="B47" s="135" t="s">
        <v>740</v>
      </c>
      <c r="C47" s="136" t="s">
        <v>790</v>
      </c>
      <c r="D47" s="137" t="s">
        <v>742</v>
      </c>
      <c r="E47" s="137" t="s">
        <v>359</v>
      </c>
      <c r="F47" s="135" t="s">
        <v>43</v>
      </c>
      <c r="G47" s="138" t="s">
        <v>360</v>
      </c>
      <c r="H47" s="139" t="s">
        <v>55</v>
      </c>
      <c r="I47" s="137">
        <v>8019363066</v>
      </c>
      <c r="J47" s="140" t="s">
        <v>71</v>
      </c>
      <c r="K47" s="141" t="s">
        <v>72</v>
      </c>
      <c r="L47" s="142" t="s">
        <v>769</v>
      </c>
      <c r="M47" s="143">
        <v>375</v>
      </c>
      <c r="N47" s="144" t="s">
        <v>769</v>
      </c>
      <c r="O47" s="145" t="s">
        <v>48</v>
      </c>
      <c r="P47" s="141" t="s">
        <v>47</v>
      </c>
      <c r="Q47" s="146"/>
      <c r="R47" s="144"/>
      <c r="S47" s="147" t="s">
        <v>72</v>
      </c>
      <c r="T47" s="148">
        <v>6593</v>
      </c>
      <c r="U47" s="149"/>
      <c r="V47" s="149"/>
      <c r="W47" s="150"/>
      <c r="X47" s="136">
        <f t="shared" si="0"/>
        <v>1</v>
      </c>
      <c r="Y47" s="137">
        <f t="shared" si="1"/>
        <v>1</v>
      </c>
      <c r="Z47" s="137">
        <f t="shared" si="2"/>
        <v>0</v>
      </c>
      <c r="AA47" s="137">
        <f t="shared" si="3"/>
        <v>0</v>
      </c>
      <c r="AB47" s="151" t="str">
        <f t="shared" si="4"/>
        <v>SRSA</v>
      </c>
      <c r="AC47" s="136">
        <f t="shared" si="5"/>
        <v>1</v>
      </c>
      <c r="AD47" s="137">
        <f t="shared" si="6"/>
        <v>0</v>
      </c>
      <c r="AE47" s="137">
        <f t="shared" si="7"/>
        <v>0</v>
      </c>
      <c r="AF47" s="151" t="str">
        <f t="shared" si="8"/>
        <v>-</v>
      </c>
      <c r="AG47" s="136">
        <f t="shared" si="9"/>
        <v>0</v>
      </c>
      <c r="AH47" s="152" t="s">
        <v>49</v>
      </c>
      <c r="AI47" s="133" t="e">
        <v>#N/A</v>
      </c>
    </row>
    <row r="48" spans="1:35" s="3" customFormat="1" ht="12.75" customHeight="1">
      <c r="A48" s="101" t="s">
        <v>749</v>
      </c>
      <c r="B48" s="102" t="s">
        <v>750</v>
      </c>
      <c r="C48" s="103" t="s">
        <v>751</v>
      </c>
      <c r="D48" s="104" t="s">
        <v>752</v>
      </c>
      <c r="E48" s="104" t="s">
        <v>753</v>
      </c>
      <c r="F48" s="102" t="s">
        <v>43</v>
      </c>
      <c r="G48" s="105" t="s">
        <v>754</v>
      </c>
      <c r="H48" s="106" t="s">
        <v>755</v>
      </c>
      <c r="I48" s="104">
        <v>4354253813</v>
      </c>
      <c r="J48" s="107" t="s">
        <v>163</v>
      </c>
      <c r="K48" s="108" t="s">
        <v>72</v>
      </c>
      <c r="L48" s="70" t="s">
        <v>767</v>
      </c>
      <c r="M48" s="66">
        <v>525</v>
      </c>
      <c r="N48" s="58" t="s">
        <v>767</v>
      </c>
      <c r="O48" s="109">
        <v>22.475570032573287</v>
      </c>
      <c r="P48" s="108" t="s">
        <v>72</v>
      </c>
      <c r="Q48" s="59"/>
      <c r="R48" s="58"/>
      <c r="S48" s="110" t="s">
        <v>72</v>
      </c>
      <c r="T48" s="96">
        <v>28003</v>
      </c>
      <c r="U48" s="60"/>
      <c r="V48" s="60"/>
      <c r="W48" s="111"/>
      <c r="X48" s="103">
        <f t="shared" si="0"/>
        <v>1</v>
      </c>
      <c r="Y48" s="104">
        <f t="shared" si="1"/>
        <v>1</v>
      </c>
      <c r="Z48" s="104">
        <f t="shared" si="2"/>
        <v>0</v>
      </c>
      <c r="AA48" s="104">
        <f t="shared" si="3"/>
        <v>0</v>
      </c>
      <c r="AB48" s="112" t="str">
        <f t="shared" si="4"/>
        <v>SRSA</v>
      </c>
      <c r="AC48" s="103">
        <f t="shared" si="5"/>
        <v>1</v>
      </c>
      <c r="AD48" s="104">
        <f t="shared" si="6"/>
        <v>1</v>
      </c>
      <c r="AE48" s="104" t="str">
        <f t="shared" si="7"/>
        <v>Initial</v>
      </c>
      <c r="AF48" s="112" t="str">
        <f t="shared" si="8"/>
        <v>-</v>
      </c>
      <c r="AG48" s="103" t="str">
        <f t="shared" si="9"/>
        <v>SRSA</v>
      </c>
      <c r="AH48" s="113" t="s">
        <v>49</v>
      </c>
      <c r="AI48" s="3" t="s">
        <v>749</v>
      </c>
    </row>
    <row r="49" spans="1:35" s="3" customFormat="1" ht="12.75" customHeight="1">
      <c r="A49" s="163" t="s">
        <v>761</v>
      </c>
      <c r="B49" s="164" t="s">
        <v>762</v>
      </c>
      <c r="C49" s="165" t="s">
        <v>763</v>
      </c>
      <c r="D49" s="166" t="s">
        <v>764</v>
      </c>
      <c r="E49" s="166" t="s">
        <v>507</v>
      </c>
      <c r="F49" s="164" t="s">
        <v>43</v>
      </c>
      <c r="G49" s="167" t="s">
        <v>765</v>
      </c>
      <c r="H49" s="168" t="s">
        <v>55</v>
      </c>
      <c r="I49" s="166">
        <v>4352141104</v>
      </c>
      <c r="J49" s="169" t="s">
        <v>71</v>
      </c>
      <c r="K49" s="170" t="s">
        <v>72</v>
      </c>
      <c r="L49" s="171" t="s">
        <v>767</v>
      </c>
      <c r="M49" s="172">
        <v>587</v>
      </c>
      <c r="N49" s="173"/>
      <c r="O49" s="174" t="s">
        <v>48</v>
      </c>
      <c r="P49" s="170" t="s">
        <v>47</v>
      </c>
      <c r="Q49" s="175"/>
      <c r="R49" s="173"/>
      <c r="S49" s="176" t="s">
        <v>72</v>
      </c>
      <c r="T49" s="177">
        <v>7425</v>
      </c>
      <c r="U49" s="178"/>
      <c r="V49" s="178"/>
      <c r="W49" s="179"/>
      <c r="X49" s="165">
        <f t="shared" si="0"/>
        <v>1</v>
      </c>
      <c r="Y49" s="166">
        <f t="shared" si="1"/>
        <v>1</v>
      </c>
      <c r="Z49" s="166">
        <f t="shared" si="2"/>
        <v>0</v>
      </c>
      <c r="AA49" s="166">
        <f t="shared" si="3"/>
        <v>0</v>
      </c>
      <c r="AB49" s="180" t="str">
        <f t="shared" si="4"/>
        <v>SRSA</v>
      </c>
      <c r="AC49" s="103">
        <f t="shared" si="5"/>
        <v>1</v>
      </c>
      <c r="AD49" s="104">
        <f t="shared" si="6"/>
        <v>0</v>
      </c>
      <c r="AE49" s="104">
        <f t="shared" si="7"/>
        <v>0</v>
      </c>
      <c r="AF49" s="112" t="str">
        <f t="shared" si="8"/>
        <v>-</v>
      </c>
      <c r="AG49" s="103">
        <f t="shared" si="9"/>
        <v>0</v>
      </c>
      <c r="AH49" s="113" t="s">
        <v>49</v>
      </c>
      <c r="AI49" s="3" t="s">
        <v>761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2013&amp;C&amp;P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H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26.421875" style="0" bestFit="1" customWidth="1"/>
    <col min="4" max="4" width="20.00390625" style="0" customWidth="1"/>
    <col min="5" max="5" width="7.421875" style="0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8.8515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s="33" customFormat="1" ht="15.75">
      <c r="A1" s="156" t="s">
        <v>777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33" s="32" customFormat="1" ht="18">
      <c r="A2" s="9" t="s">
        <v>766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s="33" customFormat="1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36" t="s">
        <v>11</v>
      </c>
      <c r="L3" s="67" t="s">
        <v>12</v>
      </c>
      <c r="M3" s="37" t="s">
        <v>13</v>
      </c>
      <c r="N3" s="38" t="s">
        <v>14</v>
      </c>
      <c r="O3" s="89" t="s">
        <v>15</v>
      </c>
      <c r="P3" s="39" t="s">
        <v>16</v>
      </c>
      <c r="Q3" s="40" t="s">
        <v>17</v>
      </c>
      <c r="R3" s="41" t="s">
        <v>18</v>
      </c>
      <c r="S3" s="71" t="s">
        <v>19</v>
      </c>
      <c r="T3" s="93" t="s">
        <v>20</v>
      </c>
      <c r="U3" s="42" t="s">
        <v>21</v>
      </c>
      <c r="V3" s="42" t="s">
        <v>22</v>
      </c>
      <c r="W3" s="75" t="s">
        <v>23</v>
      </c>
      <c r="X3" s="43" t="s">
        <v>24</v>
      </c>
      <c r="Y3" s="44" t="s">
        <v>25</v>
      </c>
      <c r="Z3" s="44" t="s">
        <v>778</v>
      </c>
      <c r="AA3" s="45" t="s">
        <v>27</v>
      </c>
      <c r="AB3" s="97" t="s">
        <v>28</v>
      </c>
      <c r="AC3" s="43" t="s">
        <v>29</v>
      </c>
      <c r="AD3" s="44" t="s">
        <v>30</v>
      </c>
      <c r="AE3" s="45" t="s">
        <v>31</v>
      </c>
      <c r="AF3" s="98" t="s">
        <v>32</v>
      </c>
      <c r="AG3" s="43" t="s">
        <v>33</v>
      </c>
      <c r="AH3" s="46" t="s">
        <v>34</v>
      </c>
    </row>
    <row r="4" spans="1:34" s="28" customFormat="1" ht="15.75" thickBot="1">
      <c r="A4" s="79">
        <v>1</v>
      </c>
      <c r="B4" s="79">
        <v>2</v>
      </c>
      <c r="C4" s="16">
        <v>3</v>
      </c>
      <c r="D4" s="17">
        <v>4</v>
      </c>
      <c r="E4" s="17">
        <v>5</v>
      </c>
      <c r="F4" s="84"/>
      <c r="G4" s="18">
        <v>6</v>
      </c>
      <c r="H4" s="19"/>
      <c r="I4" s="20">
        <v>7</v>
      </c>
      <c r="J4" s="86">
        <v>8</v>
      </c>
      <c r="K4" s="17">
        <v>9</v>
      </c>
      <c r="L4" s="68">
        <v>10</v>
      </c>
      <c r="M4" s="21">
        <v>11</v>
      </c>
      <c r="N4" s="22">
        <v>12</v>
      </c>
      <c r="O4" s="90">
        <v>13</v>
      </c>
      <c r="P4" s="23">
        <v>14</v>
      </c>
      <c r="Q4" s="24" t="s">
        <v>35</v>
      </c>
      <c r="R4" s="25" t="s">
        <v>36</v>
      </c>
      <c r="S4" s="72">
        <v>15</v>
      </c>
      <c r="T4" s="94">
        <v>16</v>
      </c>
      <c r="U4" s="26">
        <v>17</v>
      </c>
      <c r="V4" s="26">
        <v>18</v>
      </c>
      <c r="W4" s="76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79">
        <v>20</v>
      </c>
      <c r="AC4" s="27" t="s">
        <v>37</v>
      </c>
      <c r="AD4" s="15" t="s">
        <v>37</v>
      </c>
      <c r="AE4" s="15" t="s">
        <v>37</v>
      </c>
      <c r="AF4" s="79">
        <v>21</v>
      </c>
      <c r="AG4" s="27" t="s">
        <v>37</v>
      </c>
      <c r="AH4" s="15">
        <v>22</v>
      </c>
    </row>
    <row r="5" spans="1:34" s="3" customFormat="1" ht="12.75" customHeight="1">
      <c r="A5" s="181" t="s">
        <v>613</v>
      </c>
      <c r="B5" s="182" t="s">
        <v>614</v>
      </c>
      <c r="C5" s="183" t="s">
        <v>615</v>
      </c>
      <c r="D5" s="184" t="s">
        <v>616</v>
      </c>
      <c r="E5" s="184" t="s">
        <v>617</v>
      </c>
      <c r="F5" s="182" t="s">
        <v>43</v>
      </c>
      <c r="G5" s="185" t="s">
        <v>618</v>
      </c>
      <c r="H5" s="186" t="s">
        <v>619</v>
      </c>
      <c r="I5" s="184">
        <v>4358352261</v>
      </c>
      <c r="J5" s="187" t="s">
        <v>101</v>
      </c>
      <c r="K5" s="188" t="s">
        <v>47</v>
      </c>
      <c r="L5" s="189" t="s">
        <v>767</v>
      </c>
      <c r="M5" s="190">
        <v>3189</v>
      </c>
      <c r="N5" s="191"/>
      <c r="O5" s="192">
        <v>21.86650558743582</v>
      </c>
      <c r="P5" s="188" t="s">
        <v>72</v>
      </c>
      <c r="Q5" s="193"/>
      <c r="R5" s="191"/>
      <c r="S5" s="194" t="s">
        <v>72</v>
      </c>
      <c r="T5" s="195">
        <v>121322</v>
      </c>
      <c r="U5" s="196"/>
      <c r="V5" s="196"/>
      <c r="W5" s="197"/>
      <c r="X5" s="183">
        <f>IF(OR(K5="YES",TRIM(L5)="YES"),1,0)</f>
        <v>1</v>
      </c>
      <c r="Y5" s="184">
        <f>IF(OR(AND(ISNUMBER(M5),AND(M5&gt;0,M5&lt;600)),AND(ISNUMBER(M5),AND(M5&gt;0,N5="YES"))),1,0)</f>
        <v>0</v>
      </c>
      <c r="Z5" s="184">
        <f>IF(AND(OR(K5="YES",TRIM(L5)="YES"),(X5=0)),"Trouble",0)</f>
        <v>0</v>
      </c>
      <c r="AA5" s="184">
        <f>IF(AND(OR(AND(ISNUMBER(M5),AND(M5&gt;0,M5&lt;600)),AND(ISNUMBER(M5),AND(M5&gt;0,N5="YES"))),(Y5=0)),"Trouble",0)</f>
        <v>0</v>
      </c>
      <c r="AB5" s="198" t="str">
        <f>IF(AND(X5=1,Y5=1),"SRSA","-")</f>
        <v>-</v>
      </c>
      <c r="AC5" s="183">
        <f>IF(S5="YES",1,0)</f>
        <v>1</v>
      </c>
      <c r="AD5" s="184">
        <f>IF(OR(AND(ISNUMBER(Q5),Q5&gt;=20),(AND(ISNUMBER(Q5)=FALSE,AND(ISNUMBER(O5),O5&gt;=20)))),1,0)</f>
        <v>1</v>
      </c>
      <c r="AE5" s="184" t="str">
        <f>IF(AND(AC5=1,AD5=1),"Initial",0)</f>
        <v>Initial</v>
      </c>
      <c r="AF5" s="198" t="str">
        <f>IF(AND(AND(AE5="Initial",AG5=0),AND(ISNUMBER(M5),M5&gt;0)),"RLIS","-")</f>
        <v>RLIS</v>
      </c>
      <c r="AG5" s="99">
        <f>IF(AND(AB5="SRSA",AE5="Initial"),"SRSA",0)</f>
        <v>0</v>
      </c>
      <c r="AH5" s="100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13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2" customWidth="1"/>
    <col min="2" max="2" width="10.00390625" style="32" bestFit="1" customWidth="1"/>
    <col min="3" max="3" width="69.421875" style="32" bestFit="1" customWidth="1"/>
    <col min="4" max="4" width="34.28125" style="32" customWidth="1"/>
    <col min="5" max="5" width="29.8515625" style="32" customWidth="1"/>
    <col min="6" max="6" width="7.421875" style="32" hidden="1" customWidth="1"/>
    <col min="7" max="7" width="6.8515625" style="32" customWidth="1"/>
    <col min="8" max="8" width="5.8515625" style="32" hidden="1" customWidth="1"/>
    <col min="9" max="9" width="12.8515625" style="32" bestFit="1" customWidth="1"/>
    <col min="10" max="12" width="6.57421875" style="32" customWidth="1"/>
    <col min="13" max="13" width="10.421875" style="32" bestFit="1" customWidth="1"/>
    <col min="14" max="14" width="9.140625" style="32" customWidth="1"/>
    <col min="15" max="16" width="6.57421875" style="32" customWidth="1"/>
    <col min="17" max="17" width="6.57421875" style="32" hidden="1" customWidth="1"/>
    <col min="18" max="18" width="11.7109375" style="32" hidden="1" customWidth="1"/>
    <col min="19" max="19" width="9.140625" style="32" customWidth="1"/>
    <col min="20" max="20" width="11.57421875" style="32" bestFit="1" customWidth="1"/>
    <col min="21" max="23" width="9.140625" style="32" bestFit="1" customWidth="1"/>
    <col min="24" max="27" width="5.7109375" style="32" hidden="1" customWidth="1"/>
    <col min="28" max="28" width="6.421875" style="32" customWidth="1"/>
    <col min="29" max="31" width="5.7109375" style="32" hidden="1" customWidth="1"/>
    <col min="32" max="32" width="6.421875" style="32" customWidth="1"/>
    <col min="33" max="33" width="6.57421875" style="32" hidden="1" customWidth="1"/>
    <col min="34" max="34" width="14.2812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766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s="33" customFormat="1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36" t="s">
        <v>11</v>
      </c>
      <c r="L3" s="67" t="s">
        <v>12</v>
      </c>
      <c r="M3" s="37" t="s">
        <v>13</v>
      </c>
      <c r="N3" s="38" t="s">
        <v>14</v>
      </c>
      <c r="O3" s="89" t="s">
        <v>15</v>
      </c>
      <c r="P3" s="39" t="s">
        <v>16</v>
      </c>
      <c r="Q3" s="40" t="s">
        <v>17</v>
      </c>
      <c r="R3" s="41" t="s">
        <v>18</v>
      </c>
      <c r="S3" s="71" t="s">
        <v>19</v>
      </c>
      <c r="T3" s="93" t="s">
        <v>20</v>
      </c>
      <c r="U3" s="42" t="s">
        <v>21</v>
      </c>
      <c r="V3" s="42" t="s">
        <v>22</v>
      </c>
      <c r="W3" s="75" t="s">
        <v>23</v>
      </c>
      <c r="X3" s="43" t="s">
        <v>24</v>
      </c>
      <c r="Y3" s="44" t="s">
        <v>25</v>
      </c>
      <c r="Z3" s="44" t="s">
        <v>26</v>
      </c>
      <c r="AA3" s="45" t="s">
        <v>27</v>
      </c>
      <c r="AB3" s="97" t="s">
        <v>28</v>
      </c>
      <c r="AC3" s="43" t="s">
        <v>29</v>
      </c>
      <c r="AD3" s="44" t="s">
        <v>30</v>
      </c>
      <c r="AE3" s="45" t="s">
        <v>31</v>
      </c>
      <c r="AF3" s="98" t="s">
        <v>32</v>
      </c>
      <c r="AG3" s="43" t="s">
        <v>33</v>
      </c>
      <c r="AH3" s="46" t="s">
        <v>34</v>
      </c>
    </row>
    <row r="4" spans="1:34" s="28" customFormat="1" ht="15.75" thickBot="1">
      <c r="A4" s="79">
        <v>1</v>
      </c>
      <c r="B4" s="79">
        <v>2</v>
      </c>
      <c r="C4" s="16">
        <v>3</v>
      </c>
      <c r="D4" s="17">
        <v>4</v>
      </c>
      <c r="E4" s="17">
        <v>5</v>
      </c>
      <c r="F4" s="84"/>
      <c r="G4" s="18">
        <v>6</v>
      </c>
      <c r="H4" s="19"/>
      <c r="I4" s="20">
        <v>7</v>
      </c>
      <c r="J4" s="86">
        <v>8</v>
      </c>
      <c r="K4" s="17">
        <v>9</v>
      </c>
      <c r="L4" s="68">
        <v>10</v>
      </c>
      <c r="M4" s="21">
        <v>11</v>
      </c>
      <c r="N4" s="22">
        <v>12</v>
      </c>
      <c r="O4" s="90">
        <v>13</v>
      </c>
      <c r="P4" s="23">
        <v>14</v>
      </c>
      <c r="Q4" s="24" t="s">
        <v>35</v>
      </c>
      <c r="R4" s="25" t="s">
        <v>36</v>
      </c>
      <c r="S4" s="72">
        <v>15</v>
      </c>
      <c r="T4" s="94">
        <v>16</v>
      </c>
      <c r="U4" s="26">
        <v>17</v>
      </c>
      <c r="V4" s="26">
        <v>18</v>
      </c>
      <c r="W4" s="76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79">
        <v>20</v>
      </c>
      <c r="AC4" s="27" t="s">
        <v>37</v>
      </c>
      <c r="AD4" s="15" t="s">
        <v>37</v>
      </c>
      <c r="AE4" s="15" t="s">
        <v>37</v>
      </c>
      <c r="AF4" s="79">
        <v>21</v>
      </c>
      <c r="AG4" s="27" t="s">
        <v>37</v>
      </c>
      <c r="AH4" s="15">
        <v>22</v>
      </c>
    </row>
    <row r="5" spans="1:34" ht="12.75" customHeight="1">
      <c r="A5" s="80" t="s">
        <v>38</v>
      </c>
      <c r="B5" s="82" t="s">
        <v>39</v>
      </c>
      <c r="C5" s="29" t="s">
        <v>40</v>
      </c>
      <c r="D5" s="30" t="s">
        <v>41</v>
      </c>
      <c r="E5" s="30" t="s">
        <v>42</v>
      </c>
      <c r="F5" s="82" t="s">
        <v>43</v>
      </c>
      <c r="G5" s="63" t="s">
        <v>44</v>
      </c>
      <c r="H5" s="51" t="s">
        <v>45</v>
      </c>
      <c r="I5" s="30">
        <v>8012789460</v>
      </c>
      <c r="J5" s="87" t="s">
        <v>46</v>
      </c>
      <c r="K5" s="52" t="s">
        <v>47</v>
      </c>
      <c r="L5" s="69"/>
      <c r="M5" s="65">
        <v>489</v>
      </c>
      <c r="N5" s="53"/>
      <c r="O5" s="91" t="s">
        <v>48</v>
      </c>
      <c r="P5" s="52" t="s">
        <v>47</v>
      </c>
      <c r="Q5" s="54"/>
      <c r="R5" s="53"/>
      <c r="S5" s="73" t="s">
        <v>47</v>
      </c>
      <c r="T5" s="95">
        <v>14418</v>
      </c>
      <c r="U5" s="55"/>
      <c r="V5" s="55"/>
      <c r="W5" s="77"/>
      <c r="X5" s="29">
        <f aca="true" t="shared" si="0" ref="X5:X36">IF(OR(K5="YES",TRIM(L5)="YES"),1,0)</f>
        <v>0</v>
      </c>
      <c r="Y5" s="30">
        <f aca="true" t="shared" si="1" ref="Y5:Y36">IF(OR(AND(ISNUMBER(M5),AND(M5&gt;0,M5&lt;600)),AND(ISNUMBER(M5),AND(M5&gt;0,N5="YES"))),1,0)</f>
        <v>1</v>
      </c>
      <c r="Z5" s="30">
        <f aca="true" t="shared" si="2" ref="Z5:Z36">IF(AND(OR(K5="YES",TRIM(L5)="YES"),(X5=0)),"Trouble",0)</f>
        <v>0</v>
      </c>
      <c r="AA5" s="30">
        <f aca="true" t="shared" si="3" ref="AA5:AA36">IF(AND(OR(AND(ISNUMBER(M5),AND(M5&gt;0,M5&lt;600)),AND(ISNUMBER(M5),AND(M5&gt;0,N5="YES"))),(Y5=0)),"Trouble",0)</f>
        <v>0</v>
      </c>
      <c r="AB5" s="31" t="str">
        <f aca="true" t="shared" si="4" ref="AB5:AB36">IF(AND(X5=1,Y5=1),"SRSA","-")</f>
        <v>-</v>
      </c>
      <c r="AC5" s="29">
        <f aca="true" t="shared" si="5" ref="AC5:AC36">IF(S5="YES",1,0)</f>
        <v>0</v>
      </c>
      <c r="AD5" s="30">
        <f aca="true" t="shared" si="6" ref="AD5:AD36">IF(OR(AND(ISNUMBER(Q5),Q5&gt;=20),(AND(ISNUMBER(Q5)=FALSE,AND(ISNUMBER(O5),O5&gt;=20)))),1,0)</f>
        <v>0</v>
      </c>
      <c r="AE5" s="30">
        <f aca="true" t="shared" si="7" ref="AE5:AE36">IF(AND(AC5=1,AD5=1),"Initial",0)</f>
        <v>0</v>
      </c>
      <c r="AF5" s="31" t="str">
        <f aca="true" t="shared" si="8" ref="AF5:AF36">IF(AND(AND(AE5="Initial",AG5=0),AND(ISNUMBER(M5),M5&gt;0)),"RLIS","-")</f>
        <v>-</v>
      </c>
      <c r="AG5" s="29">
        <f aca="true" t="shared" si="9" ref="AG5:AG36">IF(AND(AB5="SRSA",AE5="Initial"),"SRSA",0)</f>
        <v>0</v>
      </c>
      <c r="AH5" s="56" t="s">
        <v>49</v>
      </c>
    </row>
    <row r="6" spans="1:34" ht="12.75" customHeight="1">
      <c r="A6" s="81" t="s">
        <v>50</v>
      </c>
      <c r="B6" s="83" t="s">
        <v>51</v>
      </c>
      <c r="C6" s="47" t="s">
        <v>52</v>
      </c>
      <c r="D6" s="48" t="s">
        <v>53</v>
      </c>
      <c r="E6" s="48" t="s">
        <v>42</v>
      </c>
      <c r="F6" s="83" t="s">
        <v>43</v>
      </c>
      <c r="G6" s="64" t="s">
        <v>54</v>
      </c>
      <c r="H6" s="57" t="s">
        <v>55</v>
      </c>
      <c r="I6" s="48">
        <v>8013630946</v>
      </c>
      <c r="J6" s="88" t="s">
        <v>56</v>
      </c>
      <c r="K6" s="50" t="s">
        <v>47</v>
      </c>
      <c r="L6" s="70"/>
      <c r="M6" s="66">
        <v>502</v>
      </c>
      <c r="N6" s="58"/>
      <c r="O6" s="92" t="s">
        <v>48</v>
      </c>
      <c r="P6" s="50" t="s">
        <v>47</v>
      </c>
      <c r="Q6" s="59"/>
      <c r="R6" s="58"/>
      <c r="S6" s="74" t="s">
        <v>47</v>
      </c>
      <c r="T6" s="96">
        <v>14323</v>
      </c>
      <c r="U6" s="61"/>
      <c r="V6" s="61"/>
      <c r="W6" s="78"/>
      <c r="X6" s="47">
        <f t="shared" si="0"/>
        <v>0</v>
      </c>
      <c r="Y6" s="48">
        <f t="shared" si="1"/>
        <v>1</v>
      </c>
      <c r="Z6" s="48">
        <f t="shared" si="2"/>
        <v>0</v>
      </c>
      <c r="AA6" s="48">
        <f t="shared" si="3"/>
        <v>0</v>
      </c>
      <c r="AB6" s="49" t="str">
        <f t="shared" si="4"/>
        <v>-</v>
      </c>
      <c r="AC6" s="47">
        <f t="shared" si="5"/>
        <v>0</v>
      </c>
      <c r="AD6" s="48">
        <f t="shared" si="6"/>
        <v>0</v>
      </c>
      <c r="AE6" s="48">
        <f t="shared" si="7"/>
        <v>0</v>
      </c>
      <c r="AF6" s="49" t="str">
        <f t="shared" si="8"/>
        <v>-</v>
      </c>
      <c r="AG6" s="47">
        <f t="shared" si="9"/>
        <v>0</v>
      </c>
      <c r="AH6" s="62" t="s">
        <v>49</v>
      </c>
    </row>
    <row r="7" spans="1:34" ht="12.75" customHeight="1">
      <c r="A7" s="81" t="s">
        <v>57</v>
      </c>
      <c r="B7" s="83" t="s">
        <v>58</v>
      </c>
      <c r="C7" s="47" t="s">
        <v>59</v>
      </c>
      <c r="D7" s="48" t="s">
        <v>60</v>
      </c>
      <c r="E7" s="48" t="s">
        <v>61</v>
      </c>
      <c r="F7" s="83" t="s">
        <v>43</v>
      </c>
      <c r="G7" s="64" t="s">
        <v>62</v>
      </c>
      <c r="H7" s="57" t="s">
        <v>63</v>
      </c>
      <c r="I7" s="48">
        <v>8017568400</v>
      </c>
      <c r="J7" s="88" t="s">
        <v>64</v>
      </c>
      <c r="K7" s="50" t="s">
        <v>47</v>
      </c>
      <c r="L7" s="70"/>
      <c r="M7" s="66">
        <v>70811</v>
      </c>
      <c r="N7" s="58"/>
      <c r="O7" s="92">
        <v>10.717964095276585</v>
      </c>
      <c r="P7" s="50" t="s">
        <v>47</v>
      </c>
      <c r="Q7" s="59"/>
      <c r="R7" s="58"/>
      <c r="S7" s="74" t="s">
        <v>47</v>
      </c>
      <c r="T7" s="96">
        <v>1100451</v>
      </c>
      <c r="U7" s="61"/>
      <c r="V7" s="61"/>
      <c r="W7" s="78"/>
      <c r="X7" s="47">
        <f t="shared" si="0"/>
        <v>0</v>
      </c>
      <c r="Y7" s="48">
        <f t="shared" si="1"/>
        <v>0</v>
      </c>
      <c r="Z7" s="48">
        <f t="shared" si="2"/>
        <v>0</v>
      </c>
      <c r="AA7" s="48">
        <f t="shared" si="3"/>
        <v>0</v>
      </c>
      <c r="AB7" s="49" t="str">
        <f t="shared" si="4"/>
        <v>-</v>
      </c>
      <c r="AC7" s="47">
        <f t="shared" si="5"/>
        <v>0</v>
      </c>
      <c r="AD7" s="48">
        <f t="shared" si="6"/>
        <v>0</v>
      </c>
      <c r="AE7" s="48">
        <f t="shared" si="7"/>
        <v>0</v>
      </c>
      <c r="AF7" s="49" t="str">
        <f t="shared" si="8"/>
        <v>-</v>
      </c>
      <c r="AG7" s="47">
        <f t="shared" si="9"/>
        <v>0</v>
      </c>
      <c r="AH7" s="62" t="s">
        <v>49</v>
      </c>
    </row>
    <row r="8" spans="1:34" ht="12.75" customHeight="1">
      <c r="A8" s="81" t="s">
        <v>65</v>
      </c>
      <c r="B8" s="83" t="s">
        <v>66</v>
      </c>
      <c r="C8" s="47" t="s">
        <v>67</v>
      </c>
      <c r="D8" s="48" t="s">
        <v>68</v>
      </c>
      <c r="E8" s="48" t="s">
        <v>69</v>
      </c>
      <c r="F8" s="83" t="s">
        <v>43</v>
      </c>
      <c r="G8" s="64" t="s">
        <v>70</v>
      </c>
      <c r="H8" s="57" t="s">
        <v>55</v>
      </c>
      <c r="I8" s="48">
        <v>8017942226</v>
      </c>
      <c r="J8" s="88" t="s">
        <v>71</v>
      </c>
      <c r="K8" s="50" t="s">
        <v>72</v>
      </c>
      <c r="L8" s="70" t="s">
        <v>769</v>
      </c>
      <c r="M8" s="66">
        <v>1741</v>
      </c>
      <c r="N8" s="58" t="s">
        <v>769</v>
      </c>
      <c r="O8" s="92" t="s">
        <v>48</v>
      </c>
      <c r="P8" s="50" t="s">
        <v>47</v>
      </c>
      <c r="Q8" s="59"/>
      <c r="R8" s="58"/>
      <c r="S8" s="74" t="s">
        <v>72</v>
      </c>
      <c r="T8" s="96">
        <v>31553</v>
      </c>
      <c r="U8" s="61"/>
      <c r="V8" s="61"/>
      <c r="W8" s="78"/>
      <c r="X8" s="47">
        <f t="shared" si="0"/>
        <v>1</v>
      </c>
      <c r="Y8" s="48">
        <f t="shared" si="1"/>
        <v>0</v>
      </c>
      <c r="Z8" s="48">
        <f t="shared" si="2"/>
        <v>0</v>
      </c>
      <c r="AA8" s="48">
        <f t="shared" si="3"/>
        <v>0</v>
      </c>
      <c r="AB8" s="49" t="str">
        <f t="shared" si="4"/>
        <v>-</v>
      </c>
      <c r="AC8" s="47">
        <f t="shared" si="5"/>
        <v>1</v>
      </c>
      <c r="AD8" s="48">
        <f t="shared" si="6"/>
        <v>0</v>
      </c>
      <c r="AE8" s="48">
        <f t="shared" si="7"/>
        <v>0</v>
      </c>
      <c r="AF8" s="49" t="str">
        <f t="shared" si="8"/>
        <v>-</v>
      </c>
      <c r="AG8" s="47">
        <f t="shared" si="9"/>
        <v>0</v>
      </c>
      <c r="AH8" s="62" t="s">
        <v>49</v>
      </c>
    </row>
    <row r="9" spans="1:34" ht="12.75" customHeight="1">
      <c r="A9" s="81" t="s">
        <v>73</v>
      </c>
      <c r="B9" s="83" t="s">
        <v>74</v>
      </c>
      <c r="C9" s="47" t="s">
        <v>75</v>
      </c>
      <c r="D9" s="48" t="s">
        <v>76</v>
      </c>
      <c r="E9" s="48" t="s">
        <v>77</v>
      </c>
      <c r="F9" s="83" t="s">
        <v>43</v>
      </c>
      <c r="G9" s="64" t="s">
        <v>78</v>
      </c>
      <c r="H9" s="57" t="s">
        <v>79</v>
      </c>
      <c r="I9" s="48">
        <v>8018393613</v>
      </c>
      <c r="J9" s="88" t="s">
        <v>80</v>
      </c>
      <c r="K9" s="50" t="s">
        <v>47</v>
      </c>
      <c r="L9" s="70"/>
      <c r="M9" s="66">
        <v>2322</v>
      </c>
      <c r="N9" s="58"/>
      <c r="O9" s="92" t="s">
        <v>48</v>
      </c>
      <c r="P9" s="50" t="s">
        <v>47</v>
      </c>
      <c r="Q9" s="59"/>
      <c r="R9" s="58"/>
      <c r="S9" s="74" t="s">
        <v>47</v>
      </c>
      <c r="T9" s="96">
        <v>77567</v>
      </c>
      <c r="U9" s="61"/>
      <c r="V9" s="61"/>
      <c r="W9" s="78"/>
      <c r="X9" s="47">
        <f t="shared" si="0"/>
        <v>0</v>
      </c>
      <c r="Y9" s="48">
        <f t="shared" si="1"/>
        <v>0</v>
      </c>
      <c r="Z9" s="48">
        <f t="shared" si="2"/>
        <v>0</v>
      </c>
      <c r="AA9" s="48">
        <f t="shared" si="3"/>
        <v>0</v>
      </c>
      <c r="AB9" s="49" t="str">
        <f t="shared" si="4"/>
        <v>-</v>
      </c>
      <c r="AC9" s="47">
        <f t="shared" si="5"/>
        <v>0</v>
      </c>
      <c r="AD9" s="48">
        <f t="shared" si="6"/>
        <v>0</v>
      </c>
      <c r="AE9" s="48">
        <f t="shared" si="7"/>
        <v>0</v>
      </c>
      <c r="AF9" s="49" t="str">
        <f t="shared" si="8"/>
        <v>-</v>
      </c>
      <c r="AG9" s="47">
        <f t="shared" si="9"/>
        <v>0</v>
      </c>
      <c r="AH9" s="62" t="s">
        <v>49</v>
      </c>
    </row>
    <row r="10" spans="1:34" ht="12.75" customHeight="1">
      <c r="A10" s="81" t="s">
        <v>81</v>
      </c>
      <c r="B10" s="83" t="s">
        <v>82</v>
      </c>
      <c r="C10" s="47" t="s">
        <v>83</v>
      </c>
      <c r="D10" s="48" t="s">
        <v>84</v>
      </c>
      <c r="E10" s="48" t="s">
        <v>61</v>
      </c>
      <c r="F10" s="83" t="s">
        <v>43</v>
      </c>
      <c r="G10" s="64" t="s">
        <v>62</v>
      </c>
      <c r="H10" s="57" t="s">
        <v>55</v>
      </c>
      <c r="I10" s="48">
        <v>8018853972</v>
      </c>
      <c r="J10" s="88" t="s">
        <v>46</v>
      </c>
      <c r="K10" s="50" t="s">
        <v>47</v>
      </c>
      <c r="L10" s="70"/>
      <c r="M10" s="66">
        <v>258</v>
      </c>
      <c r="N10" s="58"/>
      <c r="O10" s="92" t="s">
        <v>48</v>
      </c>
      <c r="P10" s="50" t="s">
        <v>47</v>
      </c>
      <c r="Q10" s="59"/>
      <c r="R10" s="58"/>
      <c r="S10" s="74" t="s">
        <v>47</v>
      </c>
      <c r="T10" s="96">
        <v>8257</v>
      </c>
      <c r="U10" s="61"/>
      <c r="V10" s="61"/>
      <c r="W10" s="78"/>
      <c r="X10" s="47">
        <f t="shared" si="0"/>
        <v>0</v>
      </c>
      <c r="Y10" s="48">
        <f t="shared" si="1"/>
        <v>1</v>
      </c>
      <c r="Z10" s="48">
        <f t="shared" si="2"/>
        <v>0</v>
      </c>
      <c r="AA10" s="48">
        <f t="shared" si="3"/>
        <v>0</v>
      </c>
      <c r="AB10" s="49" t="str">
        <f t="shared" si="4"/>
        <v>-</v>
      </c>
      <c r="AC10" s="47">
        <f t="shared" si="5"/>
        <v>0</v>
      </c>
      <c r="AD10" s="48">
        <f t="shared" si="6"/>
        <v>0</v>
      </c>
      <c r="AE10" s="48">
        <f t="shared" si="7"/>
        <v>0</v>
      </c>
      <c r="AF10" s="49" t="str">
        <f t="shared" si="8"/>
        <v>-</v>
      </c>
      <c r="AG10" s="47">
        <f t="shared" si="9"/>
        <v>0</v>
      </c>
      <c r="AH10" s="62" t="s">
        <v>85</v>
      </c>
    </row>
    <row r="11" spans="1:34" ht="12.75" customHeight="1">
      <c r="A11" s="81" t="s">
        <v>88</v>
      </c>
      <c r="B11" s="83" t="s">
        <v>89</v>
      </c>
      <c r="C11" s="47" t="s">
        <v>90</v>
      </c>
      <c r="D11" s="48" t="s">
        <v>91</v>
      </c>
      <c r="E11" s="48" t="s">
        <v>92</v>
      </c>
      <c r="F11" s="83" t="s">
        <v>43</v>
      </c>
      <c r="G11" s="64" t="s">
        <v>93</v>
      </c>
      <c r="H11" s="57" t="s">
        <v>55</v>
      </c>
      <c r="I11" s="48">
        <v>4357538811</v>
      </c>
      <c r="J11" s="88" t="s">
        <v>56</v>
      </c>
      <c r="K11" s="50" t="s">
        <v>47</v>
      </c>
      <c r="L11" s="70" t="s">
        <v>767</v>
      </c>
      <c r="M11" s="66">
        <v>180</v>
      </c>
      <c r="N11" s="58"/>
      <c r="O11" s="92" t="s">
        <v>48</v>
      </c>
      <c r="P11" s="50" t="s">
        <v>47</v>
      </c>
      <c r="Q11" s="59"/>
      <c r="R11" s="58"/>
      <c r="S11" s="74" t="s">
        <v>47</v>
      </c>
      <c r="T11" s="96">
        <v>2186</v>
      </c>
      <c r="U11" s="61"/>
      <c r="V11" s="61"/>
      <c r="W11" s="78"/>
      <c r="X11" s="47">
        <f t="shared" si="0"/>
        <v>1</v>
      </c>
      <c r="Y11" s="48">
        <f t="shared" si="1"/>
        <v>1</v>
      </c>
      <c r="Z11" s="48">
        <f t="shared" si="2"/>
        <v>0</v>
      </c>
      <c r="AA11" s="48">
        <f t="shared" si="3"/>
        <v>0</v>
      </c>
      <c r="AB11" s="49" t="str">
        <f t="shared" si="4"/>
        <v>SRSA</v>
      </c>
      <c r="AC11" s="47">
        <f t="shared" si="5"/>
        <v>0</v>
      </c>
      <c r="AD11" s="48">
        <f t="shared" si="6"/>
        <v>0</v>
      </c>
      <c r="AE11" s="48">
        <f t="shared" si="7"/>
        <v>0</v>
      </c>
      <c r="AF11" s="49" t="str">
        <f t="shared" si="8"/>
        <v>-</v>
      </c>
      <c r="AG11" s="47">
        <f t="shared" si="9"/>
        <v>0</v>
      </c>
      <c r="AH11" s="62" t="s">
        <v>49</v>
      </c>
    </row>
    <row r="12" spans="1:34" ht="12.75" customHeight="1">
      <c r="A12" s="81" t="s">
        <v>94</v>
      </c>
      <c r="B12" s="83" t="s">
        <v>95</v>
      </c>
      <c r="C12" s="47" t="s">
        <v>96</v>
      </c>
      <c r="D12" s="48" t="s">
        <v>97</v>
      </c>
      <c r="E12" s="48" t="s">
        <v>98</v>
      </c>
      <c r="F12" s="83" t="s">
        <v>43</v>
      </c>
      <c r="G12" s="64" t="s">
        <v>99</v>
      </c>
      <c r="H12" s="57" t="s">
        <v>100</v>
      </c>
      <c r="I12" s="48">
        <v>4354382291</v>
      </c>
      <c r="J12" s="88" t="s">
        <v>101</v>
      </c>
      <c r="K12" s="50" t="s">
        <v>47</v>
      </c>
      <c r="L12" s="70" t="s">
        <v>767</v>
      </c>
      <c r="M12" s="66">
        <v>1544</v>
      </c>
      <c r="N12" s="58" t="s">
        <v>767</v>
      </c>
      <c r="O12" s="92">
        <v>13.291536050156742</v>
      </c>
      <c r="P12" s="50" t="s">
        <v>47</v>
      </c>
      <c r="Q12" s="59"/>
      <c r="R12" s="58"/>
      <c r="S12" s="74" t="s">
        <v>72</v>
      </c>
      <c r="T12" s="96">
        <v>50993</v>
      </c>
      <c r="U12" s="61"/>
      <c r="V12" s="61"/>
      <c r="W12" s="78"/>
      <c r="X12" s="47">
        <f t="shared" si="0"/>
        <v>1</v>
      </c>
      <c r="Y12" s="48">
        <f t="shared" si="1"/>
        <v>1</v>
      </c>
      <c r="Z12" s="48">
        <f t="shared" si="2"/>
        <v>0</v>
      </c>
      <c r="AA12" s="48">
        <f t="shared" si="3"/>
        <v>0</v>
      </c>
      <c r="AB12" s="49" t="str">
        <f t="shared" si="4"/>
        <v>SRSA</v>
      </c>
      <c r="AC12" s="47">
        <f t="shared" si="5"/>
        <v>1</v>
      </c>
      <c r="AD12" s="48">
        <f t="shared" si="6"/>
        <v>0</v>
      </c>
      <c r="AE12" s="48">
        <f t="shared" si="7"/>
        <v>0</v>
      </c>
      <c r="AF12" s="49" t="str">
        <f t="shared" si="8"/>
        <v>-</v>
      </c>
      <c r="AG12" s="47">
        <f t="shared" si="9"/>
        <v>0</v>
      </c>
      <c r="AH12" s="62" t="s">
        <v>49</v>
      </c>
    </row>
    <row r="13" spans="1:34" ht="12.75" customHeight="1">
      <c r="A13" s="81" t="s">
        <v>102</v>
      </c>
      <c r="B13" s="83" t="s">
        <v>103</v>
      </c>
      <c r="C13" s="47" t="s">
        <v>104</v>
      </c>
      <c r="D13" s="48" t="s">
        <v>105</v>
      </c>
      <c r="E13" s="48" t="s">
        <v>106</v>
      </c>
      <c r="F13" s="83" t="s">
        <v>43</v>
      </c>
      <c r="G13" s="64" t="s">
        <v>107</v>
      </c>
      <c r="H13" s="57" t="s">
        <v>55</v>
      </c>
      <c r="I13" s="48">
        <v>8015760070</v>
      </c>
      <c r="J13" s="88" t="s">
        <v>46</v>
      </c>
      <c r="K13" s="50" t="s">
        <v>47</v>
      </c>
      <c r="L13" s="70"/>
      <c r="M13" s="66">
        <v>230</v>
      </c>
      <c r="N13" s="58"/>
      <c r="O13" s="92" t="s">
        <v>48</v>
      </c>
      <c r="P13" s="50" t="s">
        <v>47</v>
      </c>
      <c r="Q13" s="59"/>
      <c r="R13" s="58"/>
      <c r="S13" s="74" t="s">
        <v>47</v>
      </c>
      <c r="T13" s="96">
        <v>5062</v>
      </c>
      <c r="U13" s="61"/>
      <c r="V13" s="61"/>
      <c r="W13" s="78"/>
      <c r="X13" s="47">
        <f t="shared" si="0"/>
        <v>0</v>
      </c>
      <c r="Y13" s="48">
        <f t="shared" si="1"/>
        <v>1</v>
      </c>
      <c r="Z13" s="48">
        <f t="shared" si="2"/>
        <v>0</v>
      </c>
      <c r="AA13" s="48">
        <f t="shared" si="3"/>
        <v>0</v>
      </c>
      <c r="AB13" s="49" t="str">
        <f t="shared" si="4"/>
        <v>-</v>
      </c>
      <c r="AC13" s="47">
        <f t="shared" si="5"/>
        <v>0</v>
      </c>
      <c r="AD13" s="48">
        <f t="shared" si="6"/>
        <v>0</v>
      </c>
      <c r="AE13" s="48">
        <f t="shared" si="7"/>
        <v>0</v>
      </c>
      <c r="AF13" s="49" t="str">
        <f t="shared" si="8"/>
        <v>-</v>
      </c>
      <c r="AG13" s="47">
        <f t="shared" si="9"/>
        <v>0</v>
      </c>
      <c r="AH13" s="62" t="s">
        <v>49</v>
      </c>
    </row>
    <row r="14" spans="1:34" ht="12.75" customHeight="1">
      <c r="A14" s="81" t="s">
        <v>108</v>
      </c>
      <c r="B14" s="83" t="s">
        <v>109</v>
      </c>
      <c r="C14" s="47" t="s">
        <v>110</v>
      </c>
      <c r="D14" s="48" t="s">
        <v>111</v>
      </c>
      <c r="E14" s="48" t="s">
        <v>112</v>
      </c>
      <c r="F14" s="83" t="s">
        <v>43</v>
      </c>
      <c r="G14" s="64" t="s">
        <v>113</v>
      </c>
      <c r="H14" s="57" t="s">
        <v>114</v>
      </c>
      <c r="I14" s="48">
        <v>4357344800</v>
      </c>
      <c r="J14" s="88" t="s">
        <v>101</v>
      </c>
      <c r="K14" s="50" t="s">
        <v>47</v>
      </c>
      <c r="L14" s="70" t="s">
        <v>767</v>
      </c>
      <c r="M14" s="66">
        <v>11001</v>
      </c>
      <c r="N14" s="58" t="s">
        <v>767</v>
      </c>
      <c r="O14" s="92">
        <v>11.339522546419097</v>
      </c>
      <c r="P14" s="50" t="s">
        <v>47</v>
      </c>
      <c r="Q14" s="59"/>
      <c r="R14" s="58"/>
      <c r="S14" s="74" t="s">
        <v>72</v>
      </c>
      <c r="T14" s="96">
        <v>277360</v>
      </c>
      <c r="U14" s="61"/>
      <c r="V14" s="61"/>
      <c r="W14" s="78"/>
      <c r="X14" s="47">
        <f t="shared" si="0"/>
        <v>1</v>
      </c>
      <c r="Y14" s="48">
        <f t="shared" si="1"/>
        <v>1</v>
      </c>
      <c r="Z14" s="48">
        <f t="shared" si="2"/>
        <v>0</v>
      </c>
      <c r="AA14" s="48">
        <f t="shared" si="3"/>
        <v>0</v>
      </c>
      <c r="AB14" s="49" t="str">
        <f t="shared" si="4"/>
        <v>SRSA</v>
      </c>
      <c r="AC14" s="47">
        <f t="shared" si="5"/>
        <v>1</v>
      </c>
      <c r="AD14" s="48">
        <f t="shared" si="6"/>
        <v>0</v>
      </c>
      <c r="AE14" s="48">
        <f t="shared" si="7"/>
        <v>0</v>
      </c>
      <c r="AF14" s="49" t="str">
        <f t="shared" si="8"/>
        <v>-</v>
      </c>
      <c r="AG14" s="47">
        <f t="shared" si="9"/>
        <v>0</v>
      </c>
      <c r="AH14" s="62" t="s">
        <v>49</v>
      </c>
    </row>
    <row r="15" spans="1:34" ht="12.75" customHeight="1">
      <c r="A15" s="81" t="s">
        <v>115</v>
      </c>
      <c r="B15" s="83" t="s">
        <v>116</v>
      </c>
      <c r="C15" s="47" t="s">
        <v>117</v>
      </c>
      <c r="D15" s="48" t="s">
        <v>118</v>
      </c>
      <c r="E15" s="48" t="s">
        <v>92</v>
      </c>
      <c r="F15" s="83" t="s">
        <v>43</v>
      </c>
      <c r="G15" s="64" t="s">
        <v>119</v>
      </c>
      <c r="H15" s="57" t="s">
        <v>120</v>
      </c>
      <c r="I15" s="48">
        <v>4357523925</v>
      </c>
      <c r="J15" s="88" t="s">
        <v>64</v>
      </c>
      <c r="K15" s="50" t="s">
        <v>47</v>
      </c>
      <c r="L15" s="70"/>
      <c r="M15" s="66">
        <v>15890</v>
      </c>
      <c r="N15" s="58"/>
      <c r="O15" s="92">
        <v>11.082190988489792</v>
      </c>
      <c r="P15" s="50" t="s">
        <v>47</v>
      </c>
      <c r="Q15" s="59"/>
      <c r="R15" s="58"/>
      <c r="S15" s="74" t="s">
        <v>47</v>
      </c>
      <c r="T15" s="96">
        <v>308104</v>
      </c>
      <c r="U15" s="61"/>
      <c r="V15" s="61"/>
      <c r="W15" s="78"/>
      <c r="X15" s="47">
        <f t="shared" si="0"/>
        <v>0</v>
      </c>
      <c r="Y15" s="48">
        <f t="shared" si="1"/>
        <v>0</v>
      </c>
      <c r="Z15" s="48">
        <f t="shared" si="2"/>
        <v>0</v>
      </c>
      <c r="AA15" s="48">
        <f t="shared" si="3"/>
        <v>0</v>
      </c>
      <c r="AB15" s="49" t="str">
        <f t="shared" si="4"/>
        <v>-</v>
      </c>
      <c r="AC15" s="47">
        <f t="shared" si="5"/>
        <v>0</v>
      </c>
      <c r="AD15" s="48">
        <f t="shared" si="6"/>
        <v>0</v>
      </c>
      <c r="AE15" s="48">
        <f t="shared" si="7"/>
        <v>0</v>
      </c>
      <c r="AF15" s="49" t="str">
        <f t="shared" si="8"/>
        <v>-</v>
      </c>
      <c r="AG15" s="47">
        <f t="shared" si="9"/>
        <v>0</v>
      </c>
      <c r="AH15" s="62" t="s">
        <v>49</v>
      </c>
    </row>
    <row r="16" spans="1:34" ht="12.75" customHeight="1">
      <c r="A16" s="81" t="s">
        <v>121</v>
      </c>
      <c r="B16" s="83" t="s">
        <v>122</v>
      </c>
      <c r="C16" s="47" t="s">
        <v>123</v>
      </c>
      <c r="D16" s="48" t="s">
        <v>124</v>
      </c>
      <c r="E16" s="48" t="s">
        <v>42</v>
      </c>
      <c r="F16" s="83" t="s">
        <v>43</v>
      </c>
      <c r="G16" s="64" t="s">
        <v>125</v>
      </c>
      <c r="H16" s="57" t="s">
        <v>126</v>
      </c>
      <c r="I16" s="48">
        <v>8014742066</v>
      </c>
      <c r="J16" s="88" t="s">
        <v>46</v>
      </c>
      <c r="K16" s="50" t="s">
        <v>47</v>
      </c>
      <c r="L16" s="70"/>
      <c r="M16" s="66">
        <v>530</v>
      </c>
      <c r="N16" s="58"/>
      <c r="O16" s="92" t="s">
        <v>48</v>
      </c>
      <c r="P16" s="50" t="s">
        <v>47</v>
      </c>
      <c r="Q16" s="59"/>
      <c r="R16" s="58"/>
      <c r="S16" s="74" t="s">
        <v>47</v>
      </c>
      <c r="T16" s="96">
        <v>8400</v>
      </c>
      <c r="U16" s="61"/>
      <c r="V16" s="61"/>
      <c r="W16" s="78"/>
      <c r="X16" s="47">
        <f t="shared" si="0"/>
        <v>0</v>
      </c>
      <c r="Y16" s="48">
        <f t="shared" si="1"/>
        <v>1</v>
      </c>
      <c r="Z16" s="48">
        <f t="shared" si="2"/>
        <v>0</v>
      </c>
      <c r="AA16" s="48">
        <f t="shared" si="3"/>
        <v>0</v>
      </c>
      <c r="AB16" s="49" t="str">
        <f t="shared" si="4"/>
        <v>-</v>
      </c>
      <c r="AC16" s="47">
        <f t="shared" si="5"/>
        <v>0</v>
      </c>
      <c r="AD16" s="48">
        <f t="shared" si="6"/>
        <v>0</v>
      </c>
      <c r="AE16" s="48">
        <f t="shared" si="7"/>
        <v>0</v>
      </c>
      <c r="AF16" s="49" t="str">
        <f t="shared" si="8"/>
        <v>-</v>
      </c>
      <c r="AG16" s="47">
        <f t="shared" si="9"/>
        <v>0</v>
      </c>
      <c r="AH16" s="62" t="s">
        <v>49</v>
      </c>
    </row>
    <row r="17" spans="1:34" ht="12.75" customHeight="1">
      <c r="A17" s="81" t="s">
        <v>127</v>
      </c>
      <c r="B17" s="83" t="s">
        <v>128</v>
      </c>
      <c r="C17" s="47" t="s">
        <v>129</v>
      </c>
      <c r="D17" s="48" t="s">
        <v>130</v>
      </c>
      <c r="E17" s="48" t="s">
        <v>106</v>
      </c>
      <c r="F17" s="83" t="s">
        <v>43</v>
      </c>
      <c r="G17" s="64" t="s">
        <v>131</v>
      </c>
      <c r="H17" s="57" t="s">
        <v>55</v>
      </c>
      <c r="I17" s="48">
        <v>8018265000</v>
      </c>
      <c r="J17" s="88" t="s">
        <v>80</v>
      </c>
      <c r="K17" s="50" t="s">
        <v>47</v>
      </c>
      <c r="L17" s="70"/>
      <c r="M17" s="66">
        <v>33528</v>
      </c>
      <c r="N17" s="58"/>
      <c r="O17" s="92">
        <v>12.657595508825349</v>
      </c>
      <c r="P17" s="50" t="s">
        <v>47</v>
      </c>
      <c r="Q17" s="59"/>
      <c r="R17" s="58"/>
      <c r="S17" s="74" t="s">
        <v>47</v>
      </c>
      <c r="T17" s="96">
        <v>733844</v>
      </c>
      <c r="U17" s="61"/>
      <c r="V17" s="61"/>
      <c r="W17" s="78"/>
      <c r="X17" s="47">
        <f t="shared" si="0"/>
        <v>0</v>
      </c>
      <c r="Y17" s="48">
        <f t="shared" si="1"/>
        <v>0</v>
      </c>
      <c r="Z17" s="48">
        <f t="shared" si="2"/>
        <v>0</v>
      </c>
      <c r="AA17" s="48">
        <f t="shared" si="3"/>
        <v>0</v>
      </c>
      <c r="AB17" s="49" t="str">
        <f t="shared" si="4"/>
        <v>-</v>
      </c>
      <c r="AC17" s="47">
        <f t="shared" si="5"/>
        <v>0</v>
      </c>
      <c r="AD17" s="48">
        <f t="shared" si="6"/>
        <v>0</v>
      </c>
      <c r="AE17" s="48">
        <f t="shared" si="7"/>
        <v>0</v>
      </c>
      <c r="AF17" s="49" t="str">
        <f t="shared" si="8"/>
        <v>-</v>
      </c>
      <c r="AG17" s="47">
        <f t="shared" si="9"/>
        <v>0</v>
      </c>
      <c r="AH17" s="62" t="s">
        <v>49</v>
      </c>
    </row>
    <row r="18" spans="1:34" ht="12.75" customHeight="1">
      <c r="A18" s="81" t="s">
        <v>132</v>
      </c>
      <c r="B18" s="83" t="s">
        <v>133</v>
      </c>
      <c r="C18" s="47" t="s">
        <v>134</v>
      </c>
      <c r="D18" s="48" t="s">
        <v>135</v>
      </c>
      <c r="E18" s="48" t="s">
        <v>136</v>
      </c>
      <c r="F18" s="83" t="s">
        <v>43</v>
      </c>
      <c r="G18" s="64" t="s">
        <v>137</v>
      </c>
      <c r="H18" s="57" t="s">
        <v>138</v>
      </c>
      <c r="I18" s="48">
        <v>4356371732</v>
      </c>
      <c r="J18" s="88" t="s">
        <v>101</v>
      </c>
      <c r="K18" s="50" t="s">
        <v>47</v>
      </c>
      <c r="L18" s="70" t="s">
        <v>767</v>
      </c>
      <c r="M18" s="66">
        <v>3435</v>
      </c>
      <c r="N18" s="58"/>
      <c r="O18" s="92">
        <v>16.865969108121575</v>
      </c>
      <c r="P18" s="50" t="s">
        <v>47</v>
      </c>
      <c r="Q18" s="59"/>
      <c r="R18" s="58"/>
      <c r="S18" s="74" t="s">
        <v>72</v>
      </c>
      <c r="T18" s="96">
        <v>183275</v>
      </c>
      <c r="U18" s="61"/>
      <c r="V18" s="61"/>
      <c r="W18" s="78"/>
      <c r="X18" s="47">
        <f t="shared" si="0"/>
        <v>1</v>
      </c>
      <c r="Y18" s="48">
        <f t="shared" si="1"/>
        <v>0</v>
      </c>
      <c r="Z18" s="48">
        <f t="shared" si="2"/>
        <v>0</v>
      </c>
      <c r="AA18" s="48">
        <f t="shared" si="3"/>
        <v>0</v>
      </c>
      <c r="AB18" s="49" t="str">
        <f t="shared" si="4"/>
        <v>-</v>
      </c>
      <c r="AC18" s="47">
        <f t="shared" si="5"/>
        <v>1</v>
      </c>
      <c r="AD18" s="48">
        <f t="shared" si="6"/>
        <v>0</v>
      </c>
      <c r="AE18" s="48">
        <f t="shared" si="7"/>
        <v>0</v>
      </c>
      <c r="AF18" s="49" t="str">
        <f t="shared" si="8"/>
        <v>-</v>
      </c>
      <c r="AG18" s="47">
        <f t="shared" si="9"/>
        <v>0</v>
      </c>
      <c r="AH18" s="62" t="s">
        <v>49</v>
      </c>
    </row>
    <row r="19" spans="1:34" ht="12.75" customHeight="1">
      <c r="A19" s="81" t="s">
        <v>141</v>
      </c>
      <c r="B19" s="83" t="s">
        <v>142</v>
      </c>
      <c r="C19" s="47" t="s">
        <v>143</v>
      </c>
      <c r="D19" s="48" t="s">
        <v>144</v>
      </c>
      <c r="E19" s="48" t="s">
        <v>77</v>
      </c>
      <c r="F19" s="83" t="s">
        <v>43</v>
      </c>
      <c r="G19" s="64" t="s">
        <v>78</v>
      </c>
      <c r="H19" s="57" t="s">
        <v>55</v>
      </c>
      <c r="I19" s="48">
        <v>8015722709</v>
      </c>
      <c r="J19" s="88" t="s">
        <v>46</v>
      </c>
      <c r="K19" s="50" t="s">
        <v>47</v>
      </c>
      <c r="L19" s="70"/>
      <c r="M19" s="66">
        <v>675</v>
      </c>
      <c r="N19" s="58"/>
      <c r="O19" s="92" t="s">
        <v>48</v>
      </c>
      <c r="P19" s="50" t="s">
        <v>47</v>
      </c>
      <c r="Q19" s="59"/>
      <c r="R19" s="58"/>
      <c r="S19" s="74" t="s">
        <v>47</v>
      </c>
      <c r="T19" s="96">
        <v>8779</v>
      </c>
      <c r="U19" s="61"/>
      <c r="V19" s="61"/>
      <c r="W19" s="78"/>
      <c r="X19" s="47">
        <f t="shared" si="0"/>
        <v>0</v>
      </c>
      <c r="Y19" s="48">
        <f t="shared" si="1"/>
        <v>0</v>
      </c>
      <c r="Z19" s="48">
        <f t="shared" si="2"/>
        <v>0</v>
      </c>
      <c r="AA19" s="48">
        <f t="shared" si="3"/>
        <v>0</v>
      </c>
      <c r="AB19" s="49" t="str">
        <f t="shared" si="4"/>
        <v>-</v>
      </c>
      <c r="AC19" s="47">
        <f t="shared" si="5"/>
        <v>0</v>
      </c>
      <c r="AD19" s="48">
        <f t="shared" si="6"/>
        <v>0</v>
      </c>
      <c r="AE19" s="48">
        <f t="shared" si="7"/>
        <v>0</v>
      </c>
      <c r="AF19" s="49" t="str">
        <f t="shared" si="8"/>
        <v>-</v>
      </c>
      <c r="AG19" s="47">
        <f t="shared" si="9"/>
        <v>0</v>
      </c>
      <c r="AH19" s="62" t="s">
        <v>49</v>
      </c>
    </row>
    <row r="20" spans="1:34" ht="12.75" customHeight="1">
      <c r="A20" s="81" t="s">
        <v>145</v>
      </c>
      <c r="B20" s="83" t="s">
        <v>146</v>
      </c>
      <c r="C20" s="47" t="s">
        <v>147</v>
      </c>
      <c r="D20" s="48" t="s">
        <v>148</v>
      </c>
      <c r="E20" s="48" t="s">
        <v>42</v>
      </c>
      <c r="F20" s="83" t="s">
        <v>43</v>
      </c>
      <c r="G20" s="64" t="s">
        <v>149</v>
      </c>
      <c r="H20" s="57" t="s">
        <v>55</v>
      </c>
      <c r="I20" s="48">
        <v>8015968489</v>
      </c>
      <c r="J20" s="88" t="s">
        <v>56</v>
      </c>
      <c r="K20" s="50" t="s">
        <v>47</v>
      </c>
      <c r="L20" s="70"/>
      <c r="M20" s="66">
        <v>218</v>
      </c>
      <c r="N20" s="58"/>
      <c r="O20" s="92" t="s">
        <v>48</v>
      </c>
      <c r="P20" s="50" t="s">
        <v>47</v>
      </c>
      <c r="Q20" s="59"/>
      <c r="R20" s="58"/>
      <c r="S20" s="74" t="s">
        <v>47</v>
      </c>
      <c r="T20" s="96">
        <v>4589</v>
      </c>
      <c r="U20" s="61"/>
      <c r="V20" s="61"/>
      <c r="W20" s="78"/>
      <c r="X20" s="47">
        <f t="shared" si="0"/>
        <v>0</v>
      </c>
      <c r="Y20" s="48">
        <f t="shared" si="1"/>
        <v>1</v>
      </c>
      <c r="Z20" s="48">
        <f t="shared" si="2"/>
        <v>0</v>
      </c>
      <c r="AA20" s="48">
        <f t="shared" si="3"/>
        <v>0</v>
      </c>
      <c r="AB20" s="49" t="str">
        <f t="shared" si="4"/>
        <v>-</v>
      </c>
      <c r="AC20" s="47">
        <f t="shared" si="5"/>
        <v>0</v>
      </c>
      <c r="AD20" s="48">
        <f t="shared" si="6"/>
        <v>0</v>
      </c>
      <c r="AE20" s="48">
        <f t="shared" si="7"/>
        <v>0</v>
      </c>
      <c r="AF20" s="49" t="str">
        <f t="shared" si="8"/>
        <v>-</v>
      </c>
      <c r="AG20" s="47">
        <f t="shared" si="9"/>
        <v>0</v>
      </c>
      <c r="AH20" s="62" t="s">
        <v>49</v>
      </c>
    </row>
    <row r="21" spans="1:34" ht="12.75" customHeight="1">
      <c r="A21" s="81" t="s">
        <v>150</v>
      </c>
      <c r="B21" s="83" t="s">
        <v>151</v>
      </c>
      <c r="C21" s="47" t="s">
        <v>152</v>
      </c>
      <c r="D21" s="48" t="s">
        <v>153</v>
      </c>
      <c r="E21" s="48" t="s">
        <v>154</v>
      </c>
      <c r="F21" s="83" t="s">
        <v>43</v>
      </c>
      <c r="G21" s="64" t="s">
        <v>155</v>
      </c>
      <c r="H21" s="57" t="s">
        <v>55</v>
      </c>
      <c r="I21" s="48">
        <v>8017543376</v>
      </c>
      <c r="J21" s="88" t="s">
        <v>71</v>
      </c>
      <c r="K21" s="50" t="s">
        <v>72</v>
      </c>
      <c r="L21" s="70" t="s">
        <v>769</v>
      </c>
      <c r="M21" s="66">
        <v>456</v>
      </c>
      <c r="N21" s="58" t="s">
        <v>769</v>
      </c>
      <c r="O21" s="92" t="s">
        <v>48</v>
      </c>
      <c r="P21" s="50" t="s">
        <v>47</v>
      </c>
      <c r="Q21" s="59"/>
      <c r="R21" s="58"/>
      <c r="S21" s="74" t="s">
        <v>72</v>
      </c>
      <c r="T21" s="96">
        <v>10006</v>
      </c>
      <c r="U21" s="61"/>
      <c r="V21" s="61"/>
      <c r="W21" s="78"/>
      <c r="X21" s="47">
        <f t="shared" si="0"/>
        <v>1</v>
      </c>
      <c r="Y21" s="48">
        <f t="shared" si="1"/>
        <v>1</v>
      </c>
      <c r="Z21" s="48">
        <f t="shared" si="2"/>
        <v>0</v>
      </c>
      <c r="AA21" s="48">
        <f t="shared" si="3"/>
        <v>0</v>
      </c>
      <c r="AB21" s="49" t="str">
        <f t="shared" si="4"/>
        <v>SRSA</v>
      </c>
      <c r="AC21" s="47">
        <f t="shared" si="5"/>
        <v>1</v>
      </c>
      <c r="AD21" s="48">
        <f t="shared" si="6"/>
        <v>0</v>
      </c>
      <c r="AE21" s="48">
        <f t="shared" si="7"/>
        <v>0</v>
      </c>
      <c r="AF21" s="49" t="str">
        <f t="shared" si="8"/>
        <v>-</v>
      </c>
      <c r="AG21" s="47">
        <f t="shared" si="9"/>
        <v>0</v>
      </c>
      <c r="AH21" s="62" t="s">
        <v>49</v>
      </c>
    </row>
    <row r="22" spans="1:34" ht="12.75" customHeight="1">
      <c r="A22" s="81" t="s">
        <v>156</v>
      </c>
      <c r="B22" s="83" t="s">
        <v>157</v>
      </c>
      <c r="C22" s="47" t="s">
        <v>158</v>
      </c>
      <c r="D22" s="48" t="s">
        <v>159</v>
      </c>
      <c r="E22" s="48" t="s">
        <v>160</v>
      </c>
      <c r="F22" s="83" t="s">
        <v>43</v>
      </c>
      <c r="G22" s="64" t="s">
        <v>161</v>
      </c>
      <c r="H22" s="57" t="s">
        <v>162</v>
      </c>
      <c r="I22" s="48">
        <v>4357843174</v>
      </c>
      <c r="J22" s="88" t="s">
        <v>163</v>
      </c>
      <c r="K22" s="50" t="s">
        <v>72</v>
      </c>
      <c r="L22" s="70" t="s">
        <v>767</v>
      </c>
      <c r="M22" s="66">
        <v>181</v>
      </c>
      <c r="N22" s="58" t="s">
        <v>767</v>
      </c>
      <c r="O22" s="92">
        <v>7.537688442211055</v>
      </c>
      <c r="P22" s="50" t="s">
        <v>47</v>
      </c>
      <c r="Q22" s="59"/>
      <c r="R22" s="58"/>
      <c r="S22" s="74" t="s">
        <v>72</v>
      </c>
      <c r="T22" s="96">
        <v>6507</v>
      </c>
      <c r="U22" s="61"/>
      <c r="V22" s="61"/>
      <c r="W22" s="78"/>
      <c r="X22" s="47">
        <f t="shared" si="0"/>
        <v>1</v>
      </c>
      <c r="Y22" s="48">
        <f t="shared" si="1"/>
        <v>1</v>
      </c>
      <c r="Z22" s="48">
        <f t="shared" si="2"/>
        <v>0</v>
      </c>
      <c r="AA22" s="48">
        <f t="shared" si="3"/>
        <v>0</v>
      </c>
      <c r="AB22" s="49" t="str">
        <f t="shared" si="4"/>
        <v>SRSA</v>
      </c>
      <c r="AC22" s="47">
        <f t="shared" si="5"/>
        <v>1</v>
      </c>
      <c r="AD22" s="48">
        <f t="shared" si="6"/>
        <v>0</v>
      </c>
      <c r="AE22" s="48">
        <f t="shared" si="7"/>
        <v>0</v>
      </c>
      <c r="AF22" s="49" t="str">
        <f t="shared" si="8"/>
        <v>-</v>
      </c>
      <c r="AG22" s="47">
        <f t="shared" si="9"/>
        <v>0</v>
      </c>
      <c r="AH22" s="62" t="s">
        <v>49</v>
      </c>
    </row>
    <row r="23" spans="1:34" ht="12.75" customHeight="1">
      <c r="A23" s="81" t="s">
        <v>164</v>
      </c>
      <c r="B23" s="83" t="s">
        <v>165</v>
      </c>
      <c r="C23" s="47" t="s">
        <v>166</v>
      </c>
      <c r="D23" s="48" t="s">
        <v>167</v>
      </c>
      <c r="E23" s="48" t="s">
        <v>168</v>
      </c>
      <c r="F23" s="83" t="s">
        <v>43</v>
      </c>
      <c r="G23" s="64" t="s">
        <v>169</v>
      </c>
      <c r="H23" s="57" t="s">
        <v>55</v>
      </c>
      <c r="I23" s="48">
        <v>8014090700</v>
      </c>
      <c r="J23" s="88" t="s">
        <v>56</v>
      </c>
      <c r="K23" s="50" t="s">
        <v>47</v>
      </c>
      <c r="L23" s="70"/>
      <c r="M23" s="66">
        <v>1094</v>
      </c>
      <c r="N23" s="58"/>
      <c r="O23" s="92" t="s">
        <v>48</v>
      </c>
      <c r="P23" s="50" t="s">
        <v>47</v>
      </c>
      <c r="Q23" s="59"/>
      <c r="R23" s="58"/>
      <c r="S23" s="74" t="s">
        <v>47</v>
      </c>
      <c r="T23" s="96">
        <v>16522</v>
      </c>
      <c r="U23" s="61"/>
      <c r="V23" s="61"/>
      <c r="W23" s="78"/>
      <c r="X23" s="47">
        <f t="shared" si="0"/>
        <v>0</v>
      </c>
      <c r="Y23" s="48">
        <f t="shared" si="1"/>
        <v>0</v>
      </c>
      <c r="Z23" s="48">
        <f t="shared" si="2"/>
        <v>0</v>
      </c>
      <c r="AA23" s="48">
        <f t="shared" si="3"/>
        <v>0</v>
      </c>
      <c r="AB23" s="49" t="str">
        <f t="shared" si="4"/>
        <v>-</v>
      </c>
      <c r="AC23" s="47">
        <f t="shared" si="5"/>
        <v>0</v>
      </c>
      <c r="AD23" s="48">
        <f t="shared" si="6"/>
        <v>0</v>
      </c>
      <c r="AE23" s="48">
        <f t="shared" si="7"/>
        <v>0</v>
      </c>
      <c r="AF23" s="49" t="str">
        <f t="shared" si="8"/>
        <v>-</v>
      </c>
      <c r="AG23" s="47">
        <f t="shared" si="9"/>
        <v>0</v>
      </c>
      <c r="AH23" s="62" t="s">
        <v>49</v>
      </c>
    </row>
    <row r="24" spans="1:34" ht="12.75" customHeight="1">
      <c r="A24" s="81" t="s">
        <v>170</v>
      </c>
      <c r="B24" s="83" t="s">
        <v>171</v>
      </c>
      <c r="C24" s="47" t="s">
        <v>172</v>
      </c>
      <c r="D24" s="48" t="s">
        <v>173</v>
      </c>
      <c r="E24" s="48" t="s">
        <v>174</v>
      </c>
      <c r="F24" s="83" t="s">
        <v>43</v>
      </c>
      <c r="G24" s="64" t="s">
        <v>175</v>
      </c>
      <c r="H24" s="57" t="s">
        <v>176</v>
      </c>
      <c r="I24" s="48">
        <v>8014025261</v>
      </c>
      <c r="J24" s="88" t="s">
        <v>64</v>
      </c>
      <c r="K24" s="50" t="s">
        <v>47</v>
      </c>
      <c r="L24" s="70"/>
      <c r="M24" s="66">
        <v>68342</v>
      </c>
      <c r="N24" s="58"/>
      <c r="O24" s="92">
        <v>9.333174154695106</v>
      </c>
      <c r="P24" s="50" t="s">
        <v>47</v>
      </c>
      <c r="Q24" s="59"/>
      <c r="R24" s="58"/>
      <c r="S24" s="74" t="s">
        <v>47</v>
      </c>
      <c r="T24" s="96">
        <v>1270853</v>
      </c>
      <c r="U24" s="61"/>
      <c r="V24" s="61"/>
      <c r="W24" s="78"/>
      <c r="X24" s="47">
        <f t="shared" si="0"/>
        <v>0</v>
      </c>
      <c r="Y24" s="48">
        <f t="shared" si="1"/>
        <v>0</v>
      </c>
      <c r="Z24" s="48">
        <f t="shared" si="2"/>
        <v>0</v>
      </c>
      <c r="AA24" s="48">
        <f t="shared" si="3"/>
        <v>0</v>
      </c>
      <c r="AB24" s="49" t="str">
        <f t="shared" si="4"/>
        <v>-</v>
      </c>
      <c r="AC24" s="47">
        <f t="shared" si="5"/>
        <v>0</v>
      </c>
      <c r="AD24" s="48">
        <f t="shared" si="6"/>
        <v>0</v>
      </c>
      <c r="AE24" s="48">
        <f t="shared" si="7"/>
        <v>0</v>
      </c>
      <c r="AF24" s="49" t="str">
        <f t="shared" si="8"/>
        <v>-</v>
      </c>
      <c r="AG24" s="47">
        <f t="shared" si="9"/>
        <v>0</v>
      </c>
      <c r="AH24" s="62" t="s">
        <v>49</v>
      </c>
    </row>
    <row r="25" spans="1:34" ht="12.75" customHeight="1">
      <c r="A25" s="81" t="s">
        <v>177</v>
      </c>
      <c r="B25" s="83" t="s">
        <v>178</v>
      </c>
      <c r="C25" s="47" t="s">
        <v>179</v>
      </c>
      <c r="D25" s="48" t="s">
        <v>180</v>
      </c>
      <c r="E25" s="48" t="s">
        <v>42</v>
      </c>
      <c r="F25" s="83" t="s">
        <v>43</v>
      </c>
      <c r="G25" s="64" t="s">
        <v>181</v>
      </c>
      <c r="H25" s="57" t="s">
        <v>55</v>
      </c>
      <c r="I25" s="48">
        <v>8013471750</v>
      </c>
      <c r="J25" s="88" t="s">
        <v>56</v>
      </c>
      <c r="K25" s="50" t="s">
        <v>47</v>
      </c>
      <c r="L25" s="70"/>
      <c r="M25" s="66">
        <v>425</v>
      </c>
      <c r="N25" s="58"/>
      <c r="O25" s="92" t="s">
        <v>48</v>
      </c>
      <c r="P25" s="50" t="s">
        <v>47</v>
      </c>
      <c r="Q25" s="59"/>
      <c r="R25" s="58"/>
      <c r="S25" s="74" t="s">
        <v>47</v>
      </c>
      <c r="T25" s="96">
        <v>18208</v>
      </c>
      <c r="U25" s="61"/>
      <c r="V25" s="61"/>
      <c r="W25" s="78"/>
      <c r="X25" s="47">
        <f t="shared" si="0"/>
        <v>0</v>
      </c>
      <c r="Y25" s="48">
        <f t="shared" si="1"/>
        <v>1</v>
      </c>
      <c r="Z25" s="48">
        <f t="shared" si="2"/>
        <v>0</v>
      </c>
      <c r="AA25" s="48">
        <f t="shared" si="3"/>
        <v>0</v>
      </c>
      <c r="AB25" s="49" t="str">
        <f t="shared" si="4"/>
        <v>-</v>
      </c>
      <c r="AC25" s="47">
        <f t="shared" si="5"/>
        <v>0</v>
      </c>
      <c r="AD25" s="48">
        <f t="shared" si="6"/>
        <v>0</v>
      </c>
      <c r="AE25" s="48">
        <f t="shared" si="7"/>
        <v>0</v>
      </c>
      <c r="AF25" s="49" t="str">
        <f t="shared" si="8"/>
        <v>-</v>
      </c>
      <c r="AG25" s="47">
        <f t="shared" si="9"/>
        <v>0</v>
      </c>
      <c r="AH25" s="62" t="s">
        <v>49</v>
      </c>
    </row>
    <row r="26" spans="1:34" ht="12.75" customHeight="1">
      <c r="A26" s="81" t="s">
        <v>182</v>
      </c>
      <c r="B26" s="83" t="s">
        <v>183</v>
      </c>
      <c r="C26" s="47" t="s">
        <v>184</v>
      </c>
      <c r="D26" s="48" t="s">
        <v>185</v>
      </c>
      <c r="E26" s="48" t="s">
        <v>186</v>
      </c>
      <c r="F26" s="83" t="s">
        <v>43</v>
      </c>
      <c r="G26" s="64" t="s">
        <v>187</v>
      </c>
      <c r="H26" s="57" t="s">
        <v>188</v>
      </c>
      <c r="I26" s="48">
        <v>4357381240</v>
      </c>
      <c r="J26" s="88" t="s">
        <v>101</v>
      </c>
      <c r="K26" s="50" t="s">
        <v>47</v>
      </c>
      <c r="L26" s="70" t="s">
        <v>767</v>
      </c>
      <c r="M26" s="66">
        <v>4829</v>
      </c>
      <c r="N26" s="58" t="s">
        <v>767</v>
      </c>
      <c r="O26" s="92">
        <v>13.25080238422742</v>
      </c>
      <c r="P26" s="50" t="s">
        <v>47</v>
      </c>
      <c r="Q26" s="59"/>
      <c r="R26" s="58"/>
      <c r="S26" s="74" t="s">
        <v>72</v>
      </c>
      <c r="T26" s="96">
        <v>192047</v>
      </c>
      <c r="U26" s="61"/>
      <c r="V26" s="61"/>
      <c r="W26" s="78"/>
      <c r="X26" s="47">
        <f t="shared" si="0"/>
        <v>1</v>
      </c>
      <c r="Y26" s="48">
        <f t="shared" si="1"/>
        <v>1</v>
      </c>
      <c r="Z26" s="48">
        <f t="shared" si="2"/>
        <v>0</v>
      </c>
      <c r="AA26" s="48">
        <f t="shared" si="3"/>
        <v>0</v>
      </c>
      <c r="AB26" s="49" t="str">
        <f t="shared" si="4"/>
        <v>SRSA</v>
      </c>
      <c r="AC26" s="47">
        <f t="shared" si="5"/>
        <v>1</v>
      </c>
      <c r="AD26" s="48">
        <f t="shared" si="6"/>
        <v>0</v>
      </c>
      <c r="AE26" s="48">
        <f t="shared" si="7"/>
        <v>0</v>
      </c>
      <c r="AF26" s="49" t="str">
        <f t="shared" si="8"/>
        <v>-</v>
      </c>
      <c r="AG26" s="47">
        <f t="shared" si="9"/>
        <v>0</v>
      </c>
      <c r="AH26" s="62" t="s">
        <v>49</v>
      </c>
    </row>
    <row r="27" spans="1:34" ht="12.75" customHeight="1">
      <c r="A27" s="81" t="s">
        <v>189</v>
      </c>
      <c r="B27" s="83" t="s">
        <v>190</v>
      </c>
      <c r="C27" s="47" t="s">
        <v>191</v>
      </c>
      <c r="D27" s="48" t="s">
        <v>192</v>
      </c>
      <c r="E27" s="48" t="s">
        <v>193</v>
      </c>
      <c r="F27" s="83" t="s">
        <v>43</v>
      </c>
      <c r="G27" s="64" t="s">
        <v>194</v>
      </c>
      <c r="H27" s="57" t="s">
        <v>55</v>
      </c>
      <c r="I27" s="48">
        <v>8013025988</v>
      </c>
      <c r="J27" s="88" t="s">
        <v>71</v>
      </c>
      <c r="K27" s="50" t="s">
        <v>72</v>
      </c>
      <c r="L27" s="70" t="s">
        <v>769</v>
      </c>
      <c r="M27" s="66">
        <v>750</v>
      </c>
      <c r="N27" s="58" t="s">
        <v>769</v>
      </c>
      <c r="O27" s="92" t="s">
        <v>48</v>
      </c>
      <c r="P27" s="50" t="s">
        <v>47</v>
      </c>
      <c r="Q27" s="59"/>
      <c r="R27" s="58"/>
      <c r="S27" s="74" t="s">
        <v>72</v>
      </c>
      <c r="T27" s="96">
        <v>8702</v>
      </c>
      <c r="U27" s="61"/>
      <c r="V27" s="61"/>
      <c r="W27" s="78"/>
      <c r="X27" s="47">
        <f t="shared" si="0"/>
        <v>1</v>
      </c>
      <c r="Y27" s="48">
        <f t="shared" si="1"/>
        <v>0</v>
      </c>
      <c r="Z27" s="48">
        <f t="shared" si="2"/>
        <v>0</v>
      </c>
      <c r="AA27" s="48">
        <f t="shared" si="3"/>
        <v>0</v>
      </c>
      <c r="AB27" s="49" t="str">
        <f t="shared" si="4"/>
        <v>-</v>
      </c>
      <c r="AC27" s="47">
        <f t="shared" si="5"/>
        <v>1</v>
      </c>
      <c r="AD27" s="48">
        <f t="shared" si="6"/>
        <v>0</v>
      </c>
      <c r="AE27" s="48">
        <f t="shared" si="7"/>
        <v>0</v>
      </c>
      <c r="AF27" s="49" t="str">
        <f t="shared" si="8"/>
        <v>-</v>
      </c>
      <c r="AG27" s="47">
        <f t="shared" si="9"/>
        <v>0</v>
      </c>
      <c r="AH27" s="62" t="s">
        <v>49</v>
      </c>
    </row>
    <row r="28" spans="1:34" ht="12.75" customHeight="1">
      <c r="A28" s="81" t="s">
        <v>195</v>
      </c>
      <c r="B28" s="83" t="s">
        <v>196</v>
      </c>
      <c r="C28" s="47" t="s">
        <v>197</v>
      </c>
      <c r="D28" s="48" t="s">
        <v>198</v>
      </c>
      <c r="E28" s="48" t="s">
        <v>199</v>
      </c>
      <c r="F28" s="83" t="s">
        <v>43</v>
      </c>
      <c r="G28" s="64" t="s">
        <v>200</v>
      </c>
      <c r="H28" s="57" t="s">
        <v>55</v>
      </c>
      <c r="I28" s="48">
        <v>8018868181</v>
      </c>
      <c r="J28" s="88" t="s">
        <v>71</v>
      </c>
      <c r="K28" s="50" t="s">
        <v>72</v>
      </c>
      <c r="L28" s="70" t="s">
        <v>769</v>
      </c>
      <c r="M28" s="66">
        <v>325</v>
      </c>
      <c r="N28" s="58" t="s">
        <v>769</v>
      </c>
      <c r="O28" s="92" t="s">
        <v>48</v>
      </c>
      <c r="P28" s="50" t="s">
        <v>47</v>
      </c>
      <c r="Q28" s="59"/>
      <c r="R28" s="58"/>
      <c r="S28" s="74" t="s">
        <v>72</v>
      </c>
      <c r="T28" s="96">
        <v>8806</v>
      </c>
      <c r="U28" s="61"/>
      <c r="V28" s="61"/>
      <c r="W28" s="78"/>
      <c r="X28" s="47">
        <f t="shared" si="0"/>
        <v>1</v>
      </c>
      <c r="Y28" s="48">
        <f t="shared" si="1"/>
        <v>1</v>
      </c>
      <c r="Z28" s="48">
        <f t="shared" si="2"/>
        <v>0</v>
      </c>
      <c r="AA28" s="48">
        <f t="shared" si="3"/>
        <v>0</v>
      </c>
      <c r="AB28" s="49" t="str">
        <f t="shared" si="4"/>
        <v>SRSA</v>
      </c>
      <c r="AC28" s="47">
        <f t="shared" si="5"/>
        <v>1</v>
      </c>
      <c r="AD28" s="48">
        <f t="shared" si="6"/>
        <v>0</v>
      </c>
      <c r="AE28" s="48">
        <f t="shared" si="7"/>
        <v>0</v>
      </c>
      <c r="AF28" s="49" t="str">
        <f t="shared" si="8"/>
        <v>-</v>
      </c>
      <c r="AG28" s="47">
        <f t="shared" si="9"/>
        <v>0</v>
      </c>
      <c r="AH28" s="62" t="s">
        <v>49</v>
      </c>
    </row>
    <row r="29" spans="1:34" ht="12.75" customHeight="1">
      <c r="A29" s="81" t="s">
        <v>201</v>
      </c>
      <c r="B29" s="83" t="s">
        <v>202</v>
      </c>
      <c r="C29" s="47" t="s">
        <v>203</v>
      </c>
      <c r="D29" s="48" t="s">
        <v>204</v>
      </c>
      <c r="E29" s="48" t="s">
        <v>92</v>
      </c>
      <c r="F29" s="83" t="s">
        <v>43</v>
      </c>
      <c r="G29" s="64" t="s">
        <v>205</v>
      </c>
      <c r="H29" s="57" t="s">
        <v>55</v>
      </c>
      <c r="I29" s="48">
        <v>4357973088</v>
      </c>
      <c r="J29" s="88" t="s">
        <v>56</v>
      </c>
      <c r="K29" s="50" t="s">
        <v>47</v>
      </c>
      <c r="L29" s="70" t="s">
        <v>767</v>
      </c>
      <c r="M29" s="66">
        <v>304</v>
      </c>
      <c r="N29" s="58"/>
      <c r="O29" s="92" t="s">
        <v>48</v>
      </c>
      <c r="P29" s="50" t="s">
        <v>47</v>
      </c>
      <c r="Q29" s="59"/>
      <c r="R29" s="58"/>
      <c r="S29" s="74" t="s">
        <v>47</v>
      </c>
      <c r="T29" s="96">
        <v>6237</v>
      </c>
      <c r="U29" s="61"/>
      <c r="V29" s="61"/>
      <c r="W29" s="78"/>
      <c r="X29" s="47">
        <f t="shared" si="0"/>
        <v>1</v>
      </c>
      <c r="Y29" s="48">
        <f t="shared" si="1"/>
        <v>1</v>
      </c>
      <c r="Z29" s="48">
        <f t="shared" si="2"/>
        <v>0</v>
      </c>
      <c r="AA29" s="48">
        <f t="shared" si="3"/>
        <v>0</v>
      </c>
      <c r="AB29" s="49" t="str">
        <f t="shared" si="4"/>
        <v>SRSA</v>
      </c>
      <c r="AC29" s="47">
        <f t="shared" si="5"/>
        <v>0</v>
      </c>
      <c r="AD29" s="48">
        <f t="shared" si="6"/>
        <v>0</v>
      </c>
      <c r="AE29" s="48">
        <f t="shared" si="7"/>
        <v>0</v>
      </c>
      <c r="AF29" s="49" t="str">
        <f t="shared" si="8"/>
        <v>-</v>
      </c>
      <c r="AG29" s="47">
        <f t="shared" si="9"/>
        <v>0</v>
      </c>
      <c r="AH29" s="62" t="s">
        <v>49</v>
      </c>
    </row>
    <row r="30" spans="1:34" ht="12.75" customHeight="1">
      <c r="A30" s="81" t="s">
        <v>206</v>
      </c>
      <c r="B30" s="83" t="s">
        <v>207</v>
      </c>
      <c r="C30" s="47" t="s">
        <v>208</v>
      </c>
      <c r="D30" s="48" t="s">
        <v>209</v>
      </c>
      <c r="E30" s="48" t="s">
        <v>210</v>
      </c>
      <c r="F30" s="83" t="s">
        <v>43</v>
      </c>
      <c r="G30" s="64" t="s">
        <v>211</v>
      </c>
      <c r="H30" s="57" t="s">
        <v>212</v>
      </c>
      <c r="I30" s="48">
        <v>4356879846</v>
      </c>
      <c r="J30" s="88" t="s">
        <v>163</v>
      </c>
      <c r="K30" s="50" t="s">
        <v>72</v>
      </c>
      <c r="L30" s="70" t="s">
        <v>767</v>
      </c>
      <c r="M30" s="66">
        <v>2311</v>
      </c>
      <c r="N30" s="58" t="s">
        <v>767</v>
      </c>
      <c r="O30" s="92">
        <v>15.080645161290324</v>
      </c>
      <c r="P30" s="50" t="s">
        <v>47</v>
      </c>
      <c r="Q30" s="59"/>
      <c r="R30" s="58"/>
      <c r="S30" s="74" t="s">
        <v>72</v>
      </c>
      <c r="T30" s="96">
        <v>100086</v>
      </c>
      <c r="U30" s="61"/>
      <c r="V30" s="61"/>
      <c r="W30" s="78"/>
      <c r="X30" s="47">
        <f t="shared" si="0"/>
        <v>1</v>
      </c>
      <c r="Y30" s="48">
        <f t="shared" si="1"/>
        <v>1</v>
      </c>
      <c r="Z30" s="48">
        <f t="shared" si="2"/>
        <v>0</v>
      </c>
      <c r="AA30" s="48">
        <f t="shared" si="3"/>
        <v>0</v>
      </c>
      <c r="AB30" s="49" t="str">
        <f t="shared" si="4"/>
        <v>SRSA</v>
      </c>
      <c r="AC30" s="47">
        <f t="shared" si="5"/>
        <v>1</v>
      </c>
      <c r="AD30" s="48">
        <f t="shared" si="6"/>
        <v>0</v>
      </c>
      <c r="AE30" s="48">
        <f t="shared" si="7"/>
        <v>0</v>
      </c>
      <c r="AF30" s="49" t="str">
        <f t="shared" si="8"/>
        <v>-</v>
      </c>
      <c r="AG30" s="47">
        <f t="shared" si="9"/>
        <v>0</v>
      </c>
      <c r="AH30" s="62" t="s">
        <v>49</v>
      </c>
    </row>
    <row r="31" spans="1:34" ht="12.75" customHeight="1">
      <c r="A31" s="81" t="s">
        <v>213</v>
      </c>
      <c r="B31" s="83" t="s">
        <v>214</v>
      </c>
      <c r="C31" s="47" t="s">
        <v>215</v>
      </c>
      <c r="D31" s="48" t="s">
        <v>216</v>
      </c>
      <c r="E31" s="48" t="s">
        <v>199</v>
      </c>
      <c r="F31" s="83" t="s">
        <v>43</v>
      </c>
      <c r="G31" s="64" t="s">
        <v>200</v>
      </c>
      <c r="H31" s="57" t="s">
        <v>55</v>
      </c>
      <c r="I31" s="48">
        <v>8017035416</v>
      </c>
      <c r="J31" s="88" t="s">
        <v>46</v>
      </c>
      <c r="K31" s="50" t="s">
        <v>47</v>
      </c>
      <c r="L31" s="70"/>
      <c r="M31" s="66">
        <v>579</v>
      </c>
      <c r="N31" s="58"/>
      <c r="O31" s="92" t="s">
        <v>48</v>
      </c>
      <c r="P31" s="50" t="s">
        <v>47</v>
      </c>
      <c r="Q31" s="59"/>
      <c r="R31" s="58"/>
      <c r="S31" s="74" t="s">
        <v>47</v>
      </c>
      <c r="T31" s="96">
        <v>14866</v>
      </c>
      <c r="U31" s="61"/>
      <c r="V31" s="61"/>
      <c r="W31" s="78"/>
      <c r="X31" s="47">
        <f t="shared" si="0"/>
        <v>0</v>
      </c>
      <c r="Y31" s="48">
        <f t="shared" si="1"/>
        <v>1</v>
      </c>
      <c r="Z31" s="48">
        <f t="shared" si="2"/>
        <v>0</v>
      </c>
      <c r="AA31" s="48">
        <f t="shared" si="3"/>
        <v>0</v>
      </c>
      <c r="AB31" s="49" t="str">
        <f t="shared" si="4"/>
        <v>-</v>
      </c>
      <c r="AC31" s="47">
        <f t="shared" si="5"/>
        <v>0</v>
      </c>
      <c r="AD31" s="48">
        <f t="shared" si="6"/>
        <v>0</v>
      </c>
      <c r="AE31" s="48">
        <f t="shared" si="7"/>
        <v>0</v>
      </c>
      <c r="AF31" s="49" t="str">
        <f t="shared" si="8"/>
        <v>-</v>
      </c>
      <c r="AG31" s="47">
        <f t="shared" si="9"/>
        <v>0</v>
      </c>
      <c r="AH31" s="62" t="s">
        <v>49</v>
      </c>
    </row>
    <row r="32" spans="1:34" ht="12.75" customHeight="1">
      <c r="A32" s="81" t="s">
        <v>217</v>
      </c>
      <c r="B32" s="83" t="s">
        <v>218</v>
      </c>
      <c r="C32" s="47" t="s">
        <v>219</v>
      </c>
      <c r="D32" s="48" t="s">
        <v>220</v>
      </c>
      <c r="E32" s="48" t="s">
        <v>221</v>
      </c>
      <c r="F32" s="83" t="s">
        <v>43</v>
      </c>
      <c r="G32" s="64" t="s">
        <v>222</v>
      </c>
      <c r="H32" s="57" t="s">
        <v>55</v>
      </c>
      <c r="I32" s="48">
        <v>8014175444</v>
      </c>
      <c r="J32" s="88" t="s">
        <v>46</v>
      </c>
      <c r="K32" s="50" t="s">
        <v>47</v>
      </c>
      <c r="L32" s="70"/>
      <c r="M32" s="66">
        <v>1012</v>
      </c>
      <c r="N32" s="58"/>
      <c r="O32" s="92" t="s">
        <v>48</v>
      </c>
      <c r="P32" s="50" t="s">
        <v>47</v>
      </c>
      <c r="Q32" s="59"/>
      <c r="R32" s="58"/>
      <c r="S32" s="74" t="s">
        <v>47</v>
      </c>
      <c r="T32" s="96">
        <v>27412</v>
      </c>
      <c r="U32" s="61"/>
      <c r="V32" s="61"/>
      <c r="W32" s="78"/>
      <c r="X32" s="47">
        <f t="shared" si="0"/>
        <v>0</v>
      </c>
      <c r="Y32" s="48">
        <f t="shared" si="1"/>
        <v>0</v>
      </c>
      <c r="Z32" s="48">
        <f t="shared" si="2"/>
        <v>0</v>
      </c>
      <c r="AA32" s="48">
        <f t="shared" si="3"/>
        <v>0</v>
      </c>
      <c r="AB32" s="49" t="str">
        <f t="shared" si="4"/>
        <v>-</v>
      </c>
      <c r="AC32" s="47">
        <f t="shared" si="5"/>
        <v>0</v>
      </c>
      <c r="AD32" s="48">
        <f t="shared" si="6"/>
        <v>0</v>
      </c>
      <c r="AE32" s="48">
        <f t="shared" si="7"/>
        <v>0</v>
      </c>
      <c r="AF32" s="49" t="str">
        <f t="shared" si="8"/>
        <v>-</v>
      </c>
      <c r="AG32" s="47">
        <f t="shared" si="9"/>
        <v>0</v>
      </c>
      <c r="AH32" s="62" t="s">
        <v>49</v>
      </c>
    </row>
    <row r="33" spans="1:34" ht="12.75" customHeight="1">
      <c r="A33" s="81" t="s">
        <v>223</v>
      </c>
      <c r="B33" s="83" t="s">
        <v>224</v>
      </c>
      <c r="C33" s="47" t="s">
        <v>225</v>
      </c>
      <c r="D33" s="48" t="s">
        <v>226</v>
      </c>
      <c r="E33" s="48" t="s">
        <v>42</v>
      </c>
      <c r="F33" s="83" t="s">
        <v>43</v>
      </c>
      <c r="G33" s="64" t="s">
        <v>227</v>
      </c>
      <c r="H33" s="57" t="s">
        <v>55</v>
      </c>
      <c r="I33" s="48">
        <v>8015481538</v>
      </c>
      <c r="J33" s="88" t="s">
        <v>56</v>
      </c>
      <c r="K33" s="50" t="s">
        <v>47</v>
      </c>
      <c r="L33" s="70"/>
      <c r="M33" s="66"/>
      <c r="N33" s="58"/>
      <c r="O33" s="92" t="s">
        <v>48</v>
      </c>
      <c r="P33" s="50" t="s">
        <v>47</v>
      </c>
      <c r="Q33" s="59"/>
      <c r="R33" s="58"/>
      <c r="S33" s="74" t="s">
        <v>47</v>
      </c>
      <c r="T33" s="96"/>
      <c r="U33" s="61"/>
      <c r="V33" s="61"/>
      <c r="W33" s="78"/>
      <c r="X33" s="47">
        <f t="shared" si="0"/>
        <v>0</v>
      </c>
      <c r="Y33" s="48">
        <f t="shared" si="1"/>
        <v>0</v>
      </c>
      <c r="Z33" s="48">
        <f t="shared" si="2"/>
        <v>0</v>
      </c>
      <c r="AA33" s="48">
        <f t="shared" si="3"/>
        <v>0</v>
      </c>
      <c r="AB33" s="49" t="str">
        <f t="shared" si="4"/>
        <v>-</v>
      </c>
      <c r="AC33" s="47">
        <f t="shared" si="5"/>
        <v>0</v>
      </c>
      <c r="AD33" s="48">
        <f t="shared" si="6"/>
        <v>0</v>
      </c>
      <c r="AE33" s="48">
        <f t="shared" si="7"/>
        <v>0</v>
      </c>
      <c r="AF33" s="49" t="str">
        <f t="shared" si="8"/>
        <v>-</v>
      </c>
      <c r="AG33" s="47">
        <f t="shared" si="9"/>
        <v>0</v>
      </c>
      <c r="AH33" s="62" t="s">
        <v>228</v>
      </c>
    </row>
    <row r="34" spans="1:34" ht="12.75" customHeight="1">
      <c r="A34" s="81" t="s">
        <v>229</v>
      </c>
      <c r="B34" s="83" t="s">
        <v>230</v>
      </c>
      <c r="C34" s="47" t="s">
        <v>231</v>
      </c>
      <c r="D34" s="48" t="s">
        <v>232</v>
      </c>
      <c r="E34" s="48" t="s">
        <v>233</v>
      </c>
      <c r="F34" s="83" t="s">
        <v>43</v>
      </c>
      <c r="G34" s="64" t="s">
        <v>234</v>
      </c>
      <c r="H34" s="57" t="s">
        <v>55</v>
      </c>
      <c r="I34" s="48">
        <v>4358823062</v>
      </c>
      <c r="J34" s="88" t="s">
        <v>71</v>
      </c>
      <c r="K34" s="50" t="s">
        <v>72</v>
      </c>
      <c r="L34" s="70" t="s">
        <v>767</v>
      </c>
      <c r="M34" s="66">
        <v>678</v>
      </c>
      <c r="N34" s="58" t="s">
        <v>767</v>
      </c>
      <c r="O34" s="92" t="s">
        <v>48</v>
      </c>
      <c r="P34" s="50" t="s">
        <v>47</v>
      </c>
      <c r="Q34" s="59"/>
      <c r="R34" s="58"/>
      <c r="S34" s="74" t="s">
        <v>72</v>
      </c>
      <c r="T34" s="96">
        <v>13213</v>
      </c>
      <c r="U34" s="61"/>
      <c r="V34" s="61"/>
      <c r="W34" s="78"/>
      <c r="X34" s="47">
        <f t="shared" si="0"/>
        <v>1</v>
      </c>
      <c r="Y34" s="48">
        <f t="shared" si="1"/>
        <v>1</v>
      </c>
      <c r="Z34" s="48">
        <f t="shared" si="2"/>
        <v>0</v>
      </c>
      <c r="AA34" s="48">
        <f t="shared" si="3"/>
        <v>0</v>
      </c>
      <c r="AB34" s="49" t="str">
        <f t="shared" si="4"/>
        <v>SRSA</v>
      </c>
      <c r="AC34" s="47">
        <f t="shared" si="5"/>
        <v>1</v>
      </c>
      <c r="AD34" s="48">
        <f t="shared" si="6"/>
        <v>0</v>
      </c>
      <c r="AE34" s="48">
        <f t="shared" si="7"/>
        <v>0</v>
      </c>
      <c r="AF34" s="49" t="str">
        <f t="shared" si="8"/>
        <v>-</v>
      </c>
      <c r="AG34" s="47">
        <f t="shared" si="9"/>
        <v>0</v>
      </c>
      <c r="AH34" s="62" t="s">
        <v>49</v>
      </c>
    </row>
    <row r="35" spans="1:34" ht="12.75" customHeight="1">
      <c r="A35" s="81" t="s">
        <v>235</v>
      </c>
      <c r="B35" s="83" t="s">
        <v>236</v>
      </c>
      <c r="C35" s="47" t="s">
        <v>237</v>
      </c>
      <c r="D35" s="48" t="s">
        <v>238</v>
      </c>
      <c r="E35" s="48" t="s">
        <v>92</v>
      </c>
      <c r="F35" s="83" t="s">
        <v>43</v>
      </c>
      <c r="G35" s="64" t="s">
        <v>93</v>
      </c>
      <c r="H35" s="57" t="s">
        <v>55</v>
      </c>
      <c r="I35" s="48">
        <v>4357134255</v>
      </c>
      <c r="J35" s="88" t="s">
        <v>56</v>
      </c>
      <c r="K35" s="50" t="s">
        <v>47</v>
      </c>
      <c r="L35" s="70" t="s">
        <v>768</v>
      </c>
      <c r="M35" s="66">
        <v>229</v>
      </c>
      <c r="N35" s="58"/>
      <c r="O35" s="92" t="s">
        <v>48</v>
      </c>
      <c r="P35" s="50" t="s">
        <v>47</v>
      </c>
      <c r="Q35" s="59"/>
      <c r="R35" s="58"/>
      <c r="S35" s="74" t="s">
        <v>47</v>
      </c>
      <c r="T35" s="96">
        <v>6910</v>
      </c>
      <c r="U35" s="61"/>
      <c r="V35" s="61"/>
      <c r="W35" s="78"/>
      <c r="X35" s="47">
        <f t="shared" si="0"/>
        <v>1</v>
      </c>
      <c r="Y35" s="48">
        <f t="shared" si="1"/>
        <v>1</v>
      </c>
      <c r="Z35" s="48">
        <f t="shared" si="2"/>
        <v>0</v>
      </c>
      <c r="AA35" s="48">
        <f t="shared" si="3"/>
        <v>0</v>
      </c>
      <c r="AB35" s="49" t="str">
        <f t="shared" si="4"/>
        <v>SRSA</v>
      </c>
      <c r="AC35" s="47">
        <f t="shared" si="5"/>
        <v>0</v>
      </c>
      <c r="AD35" s="48">
        <f t="shared" si="6"/>
        <v>0</v>
      </c>
      <c r="AE35" s="48">
        <f t="shared" si="7"/>
        <v>0</v>
      </c>
      <c r="AF35" s="49" t="str">
        <f t="shared" si="8"/>
        <v>-</v>
      </c>
      <c r="AG35" s="47">
        <f t="shared" si="9"/>
        <v>0</v>
      </c>
      <c r="AH35" s="62" t="s">
        <v>49</v>
      </c>
    </row>
    <row r="36" spans="1:34" ht="12.75" customHeight="1">
      <c r="A36" s="81" t="s">
        <v>239</v>
      </c>
      <c r="B36" s="83" t="s">
        <v>240</v>
      </c>
      <c r="C36" s="47" t="s">
        <v>241</v>
      </c>
      <c r="D36" s="48" t="s">
        <v>242</v>
      </c>
      <c r="E36" s="48" t="s">
        <v>243</v>
      </c>
      <c r="F36" s="83" t="s">
        <v>43</v>
      </c>
      <c r="G36" s="64" t="s">
        <v>244</v>
      </c>
      <c r="H36" s="57" t="s">
        <v>55</v>
      </c>
      <c r="I36" s="48">
        <v>8014373100</v>
      </c>
      <c r="J36" s="88" t="s">
        <v>56</v>
      </c>
      <c r="K36" s="50" t="s">
        <v>47</v>
      </c>
      <c r="L36" s="70"/>
      <c r="M36" s="66">
        <v>768</v>
      </c>
      <c r="N36" s="58"/>
      <c r="O36" s="92" t="s">
        <v>48</v>
      </c>
      <c r="P36" s="50" t="s">
        <v>47</v>
      </c>
      <c r="Q36" s="59"/>
      <c r="R36" s="58"/>
      <c r="S36" s="74" t="s">
        <v>47</v>
      </c>
      <c r="T36" s="96">
        <v>19013</v>
      </c>
      <c r="U36" s="61"/>
      <c r="V36" s="61"/>
      <c r="W36" s="78"/>
      <c r="X36" s="47">
        <f t="shared" si="0"/>
        <v>0</v>
      </c>
      <c r="Y36" s="48">
        <f t="shared" si="1"/>
        <v>0</v>
      </c>
      <c r="Z36" s="48">
        <f t="shared" si="2"/>
        <v>0</v>
      </c>
      <c r="AA36" s="48">
        <f t="shared" si="3"/>
        <v>0</v>
      </c>
      <c r="AB36" s="49" t="str">
        <f t="shared" si="4"/>
        <v>-</v>
      </c>
      <c r="AC36" s="47">
        <f t="shared" si="5"/>
        <v>0</v>
      </c>
      <c r="AD36" s="48">
        <f t="shared" si="6"/>
        <v>0</v>
      </c>
      <c r="AE36" s="48">
        <f t="shared" si="7"/>
        <v>0</v>
      </c>
      <c r="AF36" s="49" t="str">
        <f t="shared" si="8"/>
        <v>-</v>
      </c>
      <c r="AG36" s="47">
        <f t="shared" si="9"/>
        <v>0</v>
      </c>
      <c r="AH36" s="62" t="s">
        <v>49</v>
      </c>
    </row>
    <row r="37" spans="1:34" ht="12.75" customHeight="1">
      <c r="A37" s="81" t="s">
        <v>245</v>
      </c>
      <c r="B37" s="83" t="s">
        <v>246</v>
      </c>
      <c r="C37" s="47" t="s">
        <v>247</v>
      </c>
      <c r="D37" s="48" t="s">
        <v>248</v>
      </c>
      <c r="E37" s="48" t="s">
        <v>249</v>
      </c>
      <c r="F37" s="83" t="s">
        <v>43</v>
      </c>
      <c r="G37" s="64" t="s">
        <v>250</v>
      </c>
      <c r="H37" s="57" t="s">
        <v>251</v>
      </c>
      <c r="I37" s="48">
        <v>4356768821</v>
      </c>
      <c r="J37" s="88" t="s">
        <v>163</v>
      </c>
      <c r="K37" s="50" t="s">
        <v>72</v>
      </c>
      <c r="L37" s="70" t="s">
        <v>767</v>
      </c>
      <c r="M37" s="66">
        <v>948</v>
      </c>
      <c r="N37" s="58" t="s">
        <v>767</v>
      </c>
      <c r="O37" s="92">
        <v>16.48675171736997</v>
      </c>
      <c r="P37" s="50" t="s">
        <v>47</v>
      </c>
      <c r="Q37" s="59"/>
      <c r="R37" s="58"/>
      <c r="S37" s="74" t="s">
        <v>72</v>
      </c>
      <c r="T37" s="96">
        <v>40117</v>
      </c>
      <c r="U37" s="61"/>
      <c r="V37" s="61"/>
      <c r="W37" s="78"/>
      <c r="X37" s="47">
        <f aca="true" t="shared" si="10" ref="X37:X68">IF(OR(K37="YES",TRIM(L37)="YES"),1,0)</f>
        <v>1</v>
      </c>
      <c r="Y37" s="48">
        <f aca="true" t="shared" si="11" ref="Y37:Y68">IF(OR(AND(ISNUMBER(M37),AND(M37&gt;0,M37&lt;600)),AND(ISNUMBER(M37),AND(M37&gt;0,N37="YES"))),1,0)</f>
        <v>1</v>
      </c>
      <c r="Z37" s="48">
        <f aca="true" t="shared" si="12" ref="Z37:Z68">IF(AND(OR(K37="YES",TRIM(L37)="YES"),(X37=0)),"Trouble",0)</f>
        <v>0</v>
      </c>
      <c r="AA37" s="48">
        <f aca="true" t="shared" si="13" ref="AA37:AA68">IF(AND(OR(AND(ISNUMBER(M37),AND(M37&gt;0,M37&lt;600)),AND(ISNUMBER(M37),AND(M37&gt;0,N37="YES"))),(Y37=0)),"Trouble",0)</f>
        <v>0</v>
      </c>
      <c r="AB37" s="49" t="str">
        <f aca="true" t="shared" si="14" ref="AB37:AB68">IF(AND(X37=1,Y37=1),"SRSA","-")</f>
        <v>SRSA</v>
      </c>
      <c r="AC37" s="47">
        <f aca="true" t="shared" si="15" ref="AC37:AC68">IF(S37="YES",1,0)</f>
        <v>1</v>
      </c>
      <c r="AD37" s="48">
        <f aca="true" t="shared" si="16" ref="AD37:AD68">IF(OR(AND(ISNUMBER(Q37),Q37&gt;=20),(AND(ISNUMBER(Q37)=FALSE,AND(ISNUMBER(O37),O37&gt;=20)))),1,0)</f>
        <v>0</v>
      </c>
      <c r="AE37" s="48">
        <f aca="true" t="shared" si="17" ref="AE37:AE68">IF(AND(AC37=1,AD37=1),"Initial",0)</f>
        <v>0</v>
      </c>
      <c r="AF37" s="49" t="str">
        <f aca="true" t="shared" si="18" ref="AF37:AF68">IF(AND(AND(AE37="Initial",AG37=0),AND(ISNUMBER(M37),M37&gt;0)),"RLIS","-")</f>
        <v>-</v>
      </c>
      <c r="AG37" s="47">
        <f aca="true" t="shared" si="19" ref="AG37:AG68">IF(AND(AB37="SRSA",AE37="Initial"),"SRSA",0)</f>
        <v>0</v>
      </c>
      <c r="AH37" s="62" t="s">
        <v>49</v>
      </c>
    </row>
    <row r="38" spans="1:34" ht="12.75" customHeight="1">
      <c r="A38" s="81" t="s">
        <v>252</v>
      </c>
      <c r="B38" s="83" t="s">
        <v>253</v>
      </c>
      <c r="C38" s="47" t="s">
        <v>254</v>
      </c>
      <c r="D38" s="48" t="s">
        <v>255</v>
      </c>
      <c r="E38" s="48" t="s">
        <v>256</v>
      </c>
      <c r="F38" s="83" t="s">
        <v>43</v>
      </c>
      <c r="G38" s="64" t="s">
        <v>257</v>
      </c>
      <c r="H38" s="57" t="s">
        <v>55</v>
      </c>
      <c r="I38" s="48">
        <v>4358675558</v>
      </c>
      <c r="J38" s="88" t="s">
        <v>258</v>
      </c>
      <c r="K38" s="50" t="s">
        <v>47</v>
      </c>
      <c r="L38" s="70" t="s">
        <v>767</v>
      </c>
      <c r="M38" s="66">
        <v>674</v>
      </c>
      <c r="N38" s="58"/>
      <c r="O38" s="92" t="s">
        <v>48</v>
      </c>
      <c r="P38" s="50" t="s">
        <v>47</v>
      </c>
      <c r="Q38" s="59"/>
      <c r="R38" s="58"/>
      <c r="S38" s="74" t="s">
        <v>72</v>
      </c>
      <c r="T38" s="96">
        <v>9800</v>
      </c>
      <c r="U38" s="61"/>
      <c r="V38" s="61"/>
      <c r="W38" s="78"/>
      <c r="X38" s="47">
        <f t="shared" si="10"/>
        <v>1</v>
      </c>
      <c r="Y38" s="48">
        <f t="shared" si="11"/>
        <v>0</v>
      </c>
      <c r="Z38" s="48">
        <f t="shared" si="12"/>
        <v>0</v>
      </c>
      <c r="AA38" s="48">
        <f t="shared" si="13"/>
        <v>0</v>
      </c>
      <c r="AB38" s="49" t="str">
        <f t="shared" si="14"/>
        <v>-</v>
      </c>
      <c r="AC38" s="47">
        <f t="shared" si="15"/>
        <v>1</v>
      </c>
      <c r="AD38" s="48">
        <f t="shared" si="16"/>
        <v>0</v>
      </c>
      <c r="AE38" s="48">
        <f t="shared" si="17"/>
        <v>0</v>
      </c>
      <c r="AF38" s="49" t="str">
        <f t="shared" si="18"/>
        <v>-</v>
      </c>
      <c r="AG38" s="47">
        <f t="shared" si="19"/>
        <v>0</v>
      </c>
      <c r="AH38" s="62" t="s">
        <v>49</v>
      </c>
    </row>
    <row r="39" spans="1:34" ht="12.75" customHeight="1">
      <c r="A39" s="81" t="s">
        <v>259</v>
      </c>
      <c r="B39" s="83" t="s">
        <v>260</v>
      </c>
      <c r="C39" s="47" t="s">
        <v>261</v>
      </c>
      <c r="D39" s="48" t="s">
        <v>262</v>
      </c>
      <c r="E39" s="48" t="s">
        <v>263</v>
      </c>
      <c r="F39" s="83" t="s">
        <v>43</v>
      </c>
      <c r="G39" s="64" t="s">
        <v>264</v>
      </c>
      <c r="H39" s="57" t="s">
        <v>55</v>
      </c>
      <c r="I39" s="48">
        <v>4356732232</v>
      </c>
      <c r="J39" s="88" t="s">
        <v>56</v>
      </c>
      <c r="K39" s="50" t="s">
        <v>47</v>
      </c>
      <c r="L39" s="70"/>
      <c r="M39" s="66">
        <v>985</v>
      </c>
      <c r="N39" s="58"/>
      <c r="O39" s="92" t="s">
        <v>48</v>
      </c>
      <c r="P39" s="50" t="s">
        <v>47</v>
      </c>
      <c r="Q39" s="59"/>
      <c r="R39" s="58"/>
      <c r="S39" s="74" t="s">
        <v>47</v>
      </c>
      <c r="T39" s="96">
        <v>9931</v>
      </c>
      <c r="U39" s="61"/>
      <c r="V39" s="61"/>
      <c r="W39" s="78"/>
      <c r="X39" s="47">
        <f t="shared" si="10"/>
        <v>0</v>
      </c>
      <c r="Y39" s="48">
        <f t="shared" si="11"/>
        <v>0</v>
      </c>
      <c r="Z39" s="48">
        <f t="shared" si="12"/>
        <v>0</v>
      </c>
      <c r="AA39" s="48">
        <f t="shared" si="13"/>
        <v>0</v>
      </c>
      <c r="AB39" s="49" t="str">
        <f t="shared" si="14"/>
        <v>-</v>
      </c>
      <c r="AC39" s="47">
        <f t="shared" si="15"/>
        <v>0</v>
      </c>
      <c r="AD39" s="48">
        <f t="shared" si="16"/>
        <v>0</v>
      </c>
      <c r="AE39" s="48">
        <f t="shared" si="17"/>
        <v>0</v>
      </c>
      <c r="AF39" s="49" t="str">
        <f t="shared" si="18"/>
        <v>-</v>
      </c>
      <c r="AG39" s="47">
        <f t="shared" si="19"/>
        <v>0</v>
      </c>
      <c r="AH39" s="62" t="s">
        <v>49</v>
      </c>
    </row>
    <row r="40" spans="1:34" ht="12.75" customHeight="1">
      <c r="A40" s="81" t="s">
        <v>265</v>
      </c>
      <c r="B40" s="83" t="s">
        <v>266</v>
      </c>
      <c r="C40" s="47" t="s">
        <v>267</v>
      </c>
      <c r="D40" s="48" t="s">
        <v>268</v>
      </c>
      <c r="E40" s="48" t="s">
        <v>269</v>
      </c>
      <c r="F40" s="83" t="s">
        <v>43</v>
      </c>
      <c r="G40" s="64" t="s">
        <v>270</v>
      </c>
      <c r="H40" s="57" t="s">
        <v>55</v>
      </c>
      <c r="I40" s="48">
        <v>8013932950</v>
      </c>
      <c r="J40" s="88" t="s">
        <v>46</v>
      </c>
      <c r="K40" s="50" t="s">
        <v>47</v>
      </c>
      <c r="L40" s="70"/>
      <c r="M40" s="66">
        <v>447</v>
      </c>
      <c r="N40" s="58"/>
      <c r="O40" s="92" t="s">
        <v>48</v>
      </c>
      <c r="P40" s="50" t="s">
        <v>47</v>
      </c>
      <c r="Q40" s="59"/>
      <c r="R40" s="58"/>
      <c r="S40" s="74" t="s">
        <v>47</v>
      </c>
      <c r="T40" s="96">
        <v>6368</v>
      </c>
      <c r="U40" s="61"/>
      <c r="V40" s="61"/>
      <c r="W40" s="78"/>
      <c r="X40" s="47">
        <f t="shared" si="10"/>
        <v>0</v>
      </c>
      <c r="Y40" s="48">
        <f t="shared" si="11"/>
        <v>1</v>
      </c>
      <c r="Z40" s="48">
        <f t="shared" si="12"/>
        <v>0</v>
      </c>
      <c r="AA40" s="48">
        <f t="shared" si="13"/>
        <v>0</v>
      </c>
      <c r="AB40" s="49" t="str">
        <f t="shared" si="14"/>
        <v>-</v>
      </c>
      <c r="AC40" s="47">
        <f t="shared" si="15"/>
        <v>0</v>
      </c>
      <c r="AD40" s="48">
        <f t="shared" si="16"/>
        <v>0</v>
      </c>
      <c r="AE40" s="48">
        <f t="shared" si="17"/>
        <v>0</v>
      </c>
      <c r="AF40" s="49" t="str">
        <f t="shared" si="18"/>
        <v>-</v>
      </c>
      <c r="AG40" s="47">
        <f t="shared" si="19"/>
        <v>0</v>
      </c>
      <c r="AH40" s="62" t="s">
        <v>49</v>
      </c>
    </row>
    <row r="41" spans="1:34" ht="12.75" customHeight="1">
      <c r="A41" s="81" t="s">
        <v>271</v>
      </c>
      <c r="B41" s="83" t="s">
        <v>272</v>
      </c>
      <c r="C41" s="47" t="s">
        <v>273</v>
      </c>
      <c r="D41" s="48" t="s">
        <v>274</v>
      </c>
      <c r="E41" s="48" t="s">
        <v>275</v>
      </c>
      <c r="F41" s="83" t="s">
        <v>43</v>
      </c>
      <c r="G41" s="64" t="s">
        <v>276</v>
      </c>
      <c r="H41" s="57" t="s">
        <v>277</v>
      </c>
      <c r="I41" s="48">
        <v>4352595317</v>
      </c>
      <c r="J41" s="88" t="s">
        <v>258</v>
      </c>
      <c r="K41" s="50" t="s">
        <v>47</v>
      </c>
      <c r="L41" s="70" t="s">
        <v>767</v>
      </c>
      <c r="M41" s="66">
        <v>1441</v>
      </c>
      <c r="N41" s="58" t="s">
        <v>767</v>
      </c>
      <c r="O41" s="92">
        <v>22.00247218788628</v>
      </c>
      <c r="P41" s="50" t="s">
        <v>72</v>
      </c>
      <c r="Q41" s="59"/>
      <c r="R41" s="58"/>
      <c r="S41" s="74" t="s">
        <v>72</v>
      </c>
      <c r="T41" s="96">
        <v>82554</v>
      </c>
      <c r="U41" s="61"/>
      <c r="V41" s="61"/>
      <c r="W41" s="78"/>
      <c r="X41" s="47">
        <f t="shared" si="10"/>
        <v>1</v>
      </c>
      <c r="Y41" s="48">
        <f t="shared" si="11"/>
        <v>1</v>
      </c>
      <c r="Z41" s="48">
        <f t="shared" si="12"/>
        <v>0</v>
      </c>
      <c r="AA41" s="48">
        <f t="shared" si="13"/>
        <v>0</v>
      </c>
      <c r="AB41" s="49" t="str">
        <f t="shared" si="14"/>
        <v>SRSA</v>
      </c>
      <c r="AC41" s="47">
        <f t="shared" si="15"/>
        <v>1</v>
      </c>
      <c r="AD41" s="48">
        <f t="shared" si="16"/>
        <v>1</v>
      </c>
      <c r="AE41" s="48" t="str">
        <f t="shared" si="17"/>
        <v>Initial</v>
      </c>
      <c r="AF41" s="49" t="str">
        <f t="shared" si="18"/>
        <v>-</v>
      </c>
      <c r="AG41" s="47" t="str">
        <f t="shared" si="19"/>
        <v>SRSA</v>
      </c>
      <c r="AH41" s="62" t="s">
        <v>49</v>
      </c>
    </row>
    <row r="42" spans="1:34" ht="12.75" customHeight="1">
      <c r="A42" s="81" t="s">
        <v>278</v>
      </c>
      <c r="B42" s="83" t="s">
        <v>279</v>
      </c>
      <c r="C42" s="47" t="s">
        <v>280</v>
      </c>
      <c r="D42" s="48" t="s">
        <v>281</v>
      </c>
      <c r="E42" s="48" t="s">
        <v>42</v>
      </c>
      <c r="F42" s="83" t="s">
        <v>43</v>
      </c>
      <c r="G42" s="64" t="s">
        <v>282</v>
      </c>
      <c r="H42" s="57" t="s">
        <v>283</v>
      </c>
      <c r="I42" s="48">
        <v>3856465000</v>
      </c>
      <c r="J42" s="88" t="s">
        <v>80</v>
      </c>
      <c r="K42" s="50" t="s">
        <v>47</v>
      </c>
      <c r="L42" s="70"/>
      <c r="M42" s="66">
        <v>67600</v>
      </c>
      <c r="N42" s="58"/>
      <c r="O42" s="92">
        <v>21.700968906339053</v>
      </c>
      <c r="P42" s="50" t="s">
        <v>72</v>
      </c>
      <c r="Q42" s="59"/>
      <c r="R42" s="58"/>
      <c r="S42" s="74" t="s">
        <v>47</v>
      </c>
      <c r="T42" s="96">
        <v>2280495</v>
      </c>
      <c r="U42" s="61"/>
      <c r="V42" s="61"/>
      <c r="W42" s="78"/>
      <c r="X42" s="47">
        <f t="shared" si="10"/>
        <v>0</v>
      </c>
      <c r="Y42" s="48">
        <f t="shared" si="11"/>
        <v>0</v>
      </c>
      <c r="Z42" s="48">
        <f t="shared" si="12"/>
        <v>0</v>
      </c>
      <c r="AA42" s="48">
        <f t="shared" si="13"/>
        <v>0</v>
      </c>
      <c r="AB42" s="49" t="str">
        <f t="shared" si="14"/>
        <v>-</v>
      </c>
      <c r="AC42" s="47">
        <f t="shared" si="15"/>
        <v>0</v>
      </c>
      <c r="AD42" s="48">
        <f t="shared" si="16"/>
        <v>1</v>
      </c>
      <c r="AE42" s="48">
        <f t="shared" si="17"/>
        <v>0</v>
      </c>
      <c r="AF42" s="49" t="str">
        <f t="shared" si="18"/>
        <v>-</v>
      </c>
      <c r="AG42" s="47">
        <f t="shared" si="19"/>
        <v>0</v>
      </c>
      <c r="AH42" s="62" t="s">
        <v>49</v>
      </c>
    </row>
    <row r="43" spans="1:34" ht="12.75" customHeight="1">
      <c r="A43" s="81" t="s">
        <v>284</v>
      </c>
      <c r="B43" s="83" t="s">
        <v>285</v>
      </c>
      <c r="C43" s="47" t="s">
        <v>286</v>
      </c>
      <c r="D43" s="48" t="s">
        <v>287</v>
      </c>
      <c r="E43" s="48" t="s">
        <v>42</v>
      </c>
      <c r="F43" s="83" t="s">
        <v>43</v>
      </c>
      <c r="G43" s="64" t="s">
        <v>181</v>
      </c>
      <c r="H43" s="57" t="s">
        <v>55</v>
      </c>
      <c r="I43" s="48">
        <v>8015316100</v>
      </c>
      <c r="J43" s="88" t="s">
        <v>56</v>
      </c>
      <c r="K43" s="50" t="s">
        <v>47</v>
      </c>
      <c r="L43" s="70"/>
      <c r="M43" s="66">
        <v>127</v>
      </c>
      <c r="N43" s="58"/>
      <c r="O43" s="92" t="s">
        <v>48</v>
      </c>
      <c r="P43" s="50" t="s">
        <v>47</v>
      </c>
      <c r="Q43" s="59"/>
      <c r="R43" s="58"/>
      <c r="S43" s="74" t="s">
        <v>47</v>
      </c>
      <c r="T43" s="96">
        <v>6466</v>
      </c>
      <c r="U43" s="61"/>
      <c r="V43" s="61"/>
      <c r="W43" s="78"/>
      <c r="X43" s="47">
        <f t="shared" si="10"/>
        <v>0</v>
      </c>
      <c r="Y43" s="48">
        <f t="shared" si="11"/>
        <v>1</v>
      </c>
      <c r="Z43" s="48">
        <f t="shared" si="12"/>
        <v>0</v>
      </c>
      <c r="AA43" s="48">
        <f t="shared" si="13"/>
        <v>0</v>
      </c>
      <c r="AB43" s="49" t="str">
        <f t="shared" si="14"/>
        <v>-</v>
      </c>
      <c r="AC43" s="47">
        <f t="shared" si="15"/>
        <v>0</v>
      </c>
      <c r="AD43" s="48">
        <f t="shared" si="16"/>
        <v>0</v>
      </c>
      <c r="AE43" s="48">
        <f t="shared" si="17"/>
        <v>0</v>
      </c>
      <c r="AF43" s="49" t="str">
        <f t="shared" si="18"/>
        <v>-</v>
      </c>
      <c r="AG43" s="47">
        <f t="shared" si="19"/>
        <v>0</v>
      </c>
      <c r="AH43" s="62" t="s">
        <v>49</v>
      </c>
    </row>
    <row r="44" spans="1:34" ht="12.75" customHeight="1">
      <c r="A44" s="81" t="s">
        <v>288</v>
      </c>
      <c r="B44" s="83" t="s">
        <v>289</v>
      </c>
      <c r="C44" s="47" t="s">
        <v>290</v>
      </c>
      <c r="D44" s="48" t="s">
        <v>291</v>
      </c>
      <c r="E44" s="48" t="s">
        <v>292</v>
      </c>
      <c r="F44" s="83" t="s">
        <v>43</v>
      </c>
      <c r="G44" s="64" t="s">
        <v>293</v>
      </c>
      <c r="H44" s="57" t="s">
        <v>55</v>
      </c>
      <c r="I44" s="48">
        <v>8012829066</v>
      </c>
      <c r="J44" s="88" t="s">
        <v>46</v>
      </c>
      <c r="K44" s="50" t="s">
        <v>47</v>
      </c>
      <c r="L44" s="70"/>
      <c r="M44" s="66">
        <v>813</v>
      </c>
      <c r="N44" s="58"/>
      <c r="O44" s="92" t="s">
        <v>48</v>
      </c>
      <c r="P44" s="50" t="s">
        <v>47</v>
      </c>
      <c r="Q44" s="59"/>
      <c r="R44" s="58"/>
      <c r="S44" s="74" t="s">
        <v>47</v>
      </c>
      <c r="T44" s="96">
        <v>15576</v>
      </c>
      <c r="U44" s="61"/>
      <c r="V44" s="61"/>
      <c r="W44" s="78"/>
      <c r="X44" s="47">
        <f t="shared" si="10"/>
        <v>0</v>
      </c>
      <c r="Y44" s="48">
        <f t="shared" si="11"/>
        <v>0</v>
      </c>
      <c r="Z44" s="48">
        <f t="shared" si="12"/>
        <v>0</v>
      </c>
      <c r="AA44" s="48">
        <f t="shared" si="13"/>
        <v>0</v>
      </c>
      <c r="AB44" s="49" t="str">
        <f t="shared" si="14"/>
        <v>-</v>
      </c>
      <c r="AC44" s="47">
        <f t="shared" si="15"/>
        <v>0</v>
      </c>
      <c r="AD44" s="48">
        <f t="shared" si="16"/>
        <v>0</v>
      </c>
      <c r="AE44" s="48">
        <f t="shared" si="17"/>
        <v>0</v>
      </c>
      <c r="AF44" s="49" t="str">
        <f t="shared" si="18"/>
        <v>-</v>
      </c>
      <c r="AG44" s="47">
        <f t="shared" si="19"/>
        <v>0</v>
      </c>
      <c r="AH44" s="62" t="s">
        <v>49</v>
      </c>
    </row>
    <row r="45" spans="1:34" ht="12.75" customHeight="1">
      <c r="A45" s="81" t="s">
        <v>294</v>
      </c>
      <c r="B45" s="83" t="s">
        <v>295</v>
      </c>
      <c r="C45" s="47" t="s">
        <v>296</v>
      </c>
      <c r="D45" s="48" t="s">
        <v>297</v>
      </c>
      <c r="E45" s="48" t="s">
        <v>298</v>
      </c>
      <c r="F45" s="83" t="s">
        <v>43</v>
      </c>
      <c r="G45" s="64" t="s">
        <v>299</v>
      </c>
      <c r="H45" s="57" t="s">
        <v>55</v>
      </c>
      <c r="I45" s="48">
        <v>8014764676</v>
      </c>
      <c r="J45" s="88" t="s">
        <v>46</v>
      </c>
      <c r="K45" s="50" t="s">
        <v>47</v>
      </c>
      <c r="L45" s="70"/>
      <c r="M45" s="66">
        <v>567</v>
      </c>
      <c r="N45" s="58"/>
      <c r="O45" s="92" t="s">
        <v>48</v>
      </c>
      <c r="P45" s="50" t="s">
        <v>47</v>
      </c>
      <c r="Q45" s="59"/>
      <c r="R45" s="58"/>
      <c r="S45" s="74" t="s">
        <v>47</v>
      </c>
      <c r="T45" s="96">
        <v>8063</v>
      </c>
      <c r="U45" s="61"/>
      <c r="V45" s="61"/>
      <c r="W45" s="78"/>
      <c r="X45" s="47">
        <f t="shared" si="10"/>
        <v>0</v>
      </c>
      <c r="Y45" s="48">
        <f t="shared" si="11"/>
        <v>1</v>
      </c>
      <c r="Z45" s="48">
        <f t="shared" si="12"/>
        <v>0</v>
      </c>
      <c r="AA45" s="48">
        <f t="shared" si="13"/>
        <v>0</v>
      </c>
      <c r="AB45" s="49" t="str">
        <f t="shared" si="14"/>
        <v>-</v>
      </c>
      <c r="AC45" s="47">
        <f t="shared" si="15"/>
        <v>0</v>
      </c>
      <c r="AD45" s="48">
        <f t="shared" si="16"/>
        <v>0</v>
      </c>
      <c r="AE45" s="48">
        <f t="shared" si="17"/>
        <v>0</v>
      </c>
      <c r="AF45" s="49" t="str">
        <f t="shared" si="18"/>
        <v>-</v>
      </c>
      <c r="AG45" s="47">
        <f t="shared" si="19"/>
        <v>0</v>
      </c>
      <c r="AH45" s="62" t="s">
        <v>85</v>
      </c>
    </row>
    <row r="46" spans="1:34" ht="12.75" customHeight="1">
      <c r="A46" s="81" t="s">
        <v>300</v>
      </c>
      <c r="B46" s="83" t="s">
        <v>301</v>
      </c>
      <c r="C46" s="47" t="s">
        <v>302</v>
      </c>
      <c r="D46" s="48" t="s">
        <v>303</v>
      </c>
      <c r="E46" s="48" t="s">
        <v>304</v>
      </c>
      <c r="F46" s="83" t="s">
        <v>43</v>
      </c>
      <c r="G46" s="64" t="s">
        <v>119</v>
      </c>
      <c r="H46" s="57" t="s">
        <v>55</v>
      </c>
      <c r="I46" s="48">
        <v>4357537377</v>
      </c>
      <c r="J46" s="88" t="s">
        <v>46</v>
      </c>
      <c r="K46" s="50" t="s">
        <v>47</v>
      </c>
      <c r="L46" s="70" t="s">
        <v>767</v>
      </c>
      <c r="M46" s="66">
        <v>155</v>
      </c>
      <c r="N46" s="58"/>
      <c r="O46" s="92" t="s">
        <v>48</v>
      </c>
      <c r="P46" s="50" t="s">
        <v>47</v>
      </c>
      <c r="Q46" s="59"/>
      <c r="R46" s="58"/>
      <c r="S46" s="74" t="s">
        <v>47</v>
      </c>
      <c r="T46" s="96">
        <v>3645</v>
      </c>
      <c r="U46" s="61"/>
      <c r="V46" s="61"/>
      <c r="W46" s="78"/>
      <c r="X46" s="47">
        <f t="shared" si="10"/>
        <v>1</v>
      </c>
      <c r="Y46" s="48">
        <f t="shared" si="11"/>
        <v>1</v>
      </c>
      <c r="Z46" s="48">
        <f t="shared" si="12"/>
        <v>0</v>
      </c>
      <c r="AA46" s="48">
        <f t="shared" si="13"/>
        <v>0</v>
      </c>
      <c r="AB46" s="49" t="str">
        <f t="shared" si="14"/>
        <v>SRSA</v>
      </c>
      <c r="AC46" s="47">
        <f t="shared" si="15"/>
        <v>0</v>
      </c>
      <c r="AD46" s="48">
        <f t="shared" si="16"/>
        <v>0</v>
      </c>
      <c r="AE46" s="48">
        <f t="shared" si="17"/>
        <v>0</v>
      </c>
      <c r="AF46" s="49" t="str">
        <f t="shared" si="18"/>
        <v>-</v>
      </c>
      <c r="AG46" s="47">
        <f t="shared" si="19"/>
        <v>0</v>
      </c>
      <c r="AH46" s="62" t="s">
        <v>49</v>
      </c>
    </row>
    <row r="47" spans="1:34" ht="12.75" customHeight="1">
      <c r="A47" s="81" t="s">
        <v>305</v>
      </c>
      <c r="B47" s="83" t="s">
        <v>306</v>
      </c>
      <c r="C47" s="47" t="s">
        <v>307</v>
      </c>
      <c r="D47" s="48" t="s">
        <v>308</v>
      </c>
      <c r="E47" s="48" t="s">
        <v>309</v>
      </c>
      <c r="F47" s="83" t="s">
        <v>43</v>
      </c>
      <c r="G47" s="64" t="s">
        <v>310</v>
      </c>
      <c r="H47" s="57" t="s">
        <v>212</v>
      </c>
      <c r="I47" s="48">
        <v>4355862804</v>
      </c>
      <c r="J47" s="88" t="s">
        <v>311</v>
      </c>
      <c r="K47" s="50" t="s">
        <v>47</v>
      </c>
      <c r="L47" s="70" t="s">
        <v>767</v>
      </c>
      <c r="M47" s="66">
        <v>8519</v>
      </c>
      <c r="N47" s="58"/>
      <c r="O47" s="92">
        <v>23.194473518944942</v>
      </c>
      <c r="P47" s="50" t="s">
        <v>72</v>
      </c>
      <c r="Q47" s="59"/>
      <c r="R47" s="58"/>
      <c r="S47" s="74" t="s">
        <v>47</v>
      </c>
      <c r="T47" s="96">
        <v>298353</v>
      </c>
      <c r="U47" s="61"/>
      <c r="V47" s="61"/>
      <c r="W47" s="78"/>
      <c r="X47" s="47">
        <f t="shared" si="10"/>
        <v>1</v>
      </c>
      <c r="Y47" s="48">
        <f t="shared" si="11"/>
        <v>0</v>
      </c>
      <c r="Z47" s="48">
        <f t="shared" si="12"/>
        <v>0</v>
      </c>
      <c r="AA47" s="48">
        <f t="shared" si="13"/>
        <v>0</v>
      </c>
      <c r="AB47" s="49" t="str">
        <f t="shared" si="14"/>
        <v>-</v>
      </c>
      <c r="AC47" s="47">
        <f t="shared" si="15"/>
        <v>0</v>
      </c>
      <c r="AD47" s="48">
        <f t="shared" si="16"/>
        <v>1</v>
      </c>
      <c r="AE47" s="48">
        <f t="shared" si="17"/>
        <v>0</v>
      </c>
      <c r="AF47" s="49" t="str">
        <f t="shared" si="18"/>
        <v>-</v>
      </c>
      <c r="AG47" s="47">
        <f t="shared" si="19"/>
        <v>0</v>
      </c>
      <c r="AH47" s="62" t="s">
        <v>49</v>
      </c>
    </row>
    <row r="48" spans="1:34" ht="12.75" customHeight="1">
      <c r="A48" s="81" t="s">
        <v>312</v>
      </c>
      <c r="B48" s="83" t="s">
        <v>313</v>
      </c>
      <c r="C48" s="47" t="s">
        <v>314</v>
      </c>
      <c r="D48" s="48" t="s">
        <v>315</v>
      </c>
      <c r="E48" s="48" t="s">
        <v>292</v>
      </c>
      <c r="F48" s="83" t="s">
        <v>43</v>
      </c>
      <c r="G48" s="64" t="s">
        <v>293</v>
      </c>
      <c r="H48" s="57" t="s">
        <v>55</v>
      </c>
      <c r="I48" s="48">
        <v>8012565970</v>
      </c>
      <c r="J48" s="88" t="s">
        <v>46</v>
      </c>
      <c r="K48" s="50" t="s">
        <v>47</v>
      </c>
      <c r="L48" s="70"/>
      <c r="M48" s="66">
        <v>238</v>
      </c>
      <c r="N48" s="58"/>
      <c r="O48" s="92" t="s">
        <v>48</v>
      </c>
      <c r="P48" s="50" t="s">
        <v>47</v>
      </c>
      <c r="Q48" s="59"/>
      <c r="R48" s="58"/>
      <c r="S48" s="74" t="s">
        <v>47</v>
      </c>
      <c r="T48" s="96">
        <v>4194</v>
      </c>
      <c r="U48" s="61"/>
      <c r="V48" s="61"/>
      <c r="W48" s="78"/>
      <c r="X48" s="47">
        <f t="shared" si="10"/>
        <v>0</v>
      </c>
      <c r="Y48" s="48">
        <f t="shared" si="11"/>
        <v>1</v>
      </c>
      <c r="Z48" s="48">
        <f t="shared" si="12"/>
        <v>0</v>
      </c>
      <c r="AA48" s="48">
        <f t="shared" si="13"/>
        <v>0</v>
      </c>
      <c r="AB48" s="49" t="str">
        <f t="shared" si="14"/>
        <v>-</v>
      </c>
      <c r="AC48" s="47">
        <f t="shared" si="15"/>
        <v>0</v>
      </c>
      <c r="AD48" s="48">
        <f t="shared" si="16"/>
        <v>0</v>
      </c>
      <c r="AE48" s="48">
        <f t="shared" si="17"/>
        <v>0</v>
      </c>
      <c r="AF48" s="49" t="str">
        <f t="shared" si="18"/>
        <v>-</v>
      </c>
      <c r="AG48" s="47">
        <f t="shared" si="19"/>
        <v>0</v>
      </c>
      <c r="AH48" s="62" t="s">
        <v>49</v>
      </c>
    </row>
    <row r="49" spans="1:34" ht="12.75" customHeight="1">
      <c r="A49" s="81" t="s">
        <v>316</v>
      </c>
      <c r="B49" s="83" t="s">
        <v>317</v>
      </c>
      <c r="C49" s="47" t="s">
        <v>318</v>
      </c>
      <c r="D49" s="48" t="s">
        <v>319</v>
      </c>
      <c r="E49" s="48" t="s">
        <v>320</v>
      </c>
      <c r="F49" s="83" t="s">
        <v>43</v>
      </c>
      <c r="G49" s="64" t="s">
        <v>321</v>
      </c>
      <c r="H49" s="57" t="s">
        <v>55</v>
      </c>
      <c r="I49" s="48">
        <v>8017965646</v>
      </c>
      <c r="J49" s="88" t="s">
        <v>46</v>
      </c>
      <c r="K49" s="50" t="s">
        <v>47</v>
      </c>
      <c r="L49" s="70"/>
      <c r="M49" s="66">
        <v>184</v>
      </c>
      <c r="N49" s="58"/>
      <c r="O49" s="92" t="s">
        <v>48</v>
      </c>
      <c r="P49" s="50" t="s">
        <v>47</v>
      </c>
      <c r="Q49" s="59"/>
      <c r="R49" s="58"/>
      <c r="S49" s="74" t="s">
        <v>47</v>
      </c>
      <c r="T49" s="96">
        <v>2682</v>
      </c>
      <c r="U49" s="61"/>
      <c r="V49" s="61"/>
      <c r="W49" s="78"/>
      <c r="X49" s="47">
        <f t="shared" si="10"/>
        <v>0</v>
      </c>
      <c r="Y49" s="48">
        <f t="shared" si="11"/>
        <v>1</v>
      </c>
      <c r="Z49" s="48">
        <f t="shared" si="12"/>
        <v>0</v>
      </c>
      <c r="AA49" s="48">
        <f t="shared" si="13"/>
        <v>0</v>
      </c>
      <c r="AB49" s="49" t="str">
        <f t="shared" si="14"/>
        <v>-</v>
      </c>
      <c r="AC49" s="47">
        <f t="shared" si="15"/>
        <v>0</v>
      </c>
      <c r="AD49" s="48">
        <f t="shared" si="16"/>
        <v>0</v>
      </c>
      <c r="AE49" s="48">
        <f t="shared" si="17"/>
        <v>0</v>
      </c>
      <c r="AF49" s="49" t="str">
        <f t="shared" si="18"/>
        <v>-</v>
      </c>
      <c r="AG49" s="47">
        <f t="shared" si="19"/>
        <v>0</v>
      </c>
      <c r="AH49" s="62" t="s">
        <v>49</v>
      </c>
    </row>
    <row r="50" spans="1:34" ht="12.75" customHeight="1">
      <c r="A50" s="81" t="s">
        <v>322</v>
      </c>
      <c r="B50" s="83" t="s">
        <v>323</v>
      </c>
      <c r="C50" s="47" t="s">
        <v>324</v>
      </c>
      <c r="D50" s="48" t="s">
        <v>325</v>
      </c>
      <c r="E50" s="48" t="s">
        <v>292</v>
      </c>
      <c r="F50" s="83" t="s">
        <v>43</v>
      </c>
      <c r="G50" s="64" t="s">
        <v>326</v>
      </c>
      <c r="H50" s="57" t="s">
        <v>327</v>
      </c>
      <c r="I50" s="48">
        <v>8015678100</v>
      </c>
      <c r="J50" s="88" t="s">
        <v>80</v>
      </c>
      <c r="K50" s="50" t="s">
        <v>47</v>
      </c>
      <c r="L50" s="70"/>
      <c r="M50" s="66">
        <v>52043</v>
      </c>
      <c r="N50" s="58"/>
      <c r="O50" s="92">
        <v>9.775684931506849</v>
      </c>
      <c r="P50" s="50" t="s">
        <v>47</v>
      </c>
      <c r="Q50" s="59"/>
      <c r="R50" s="58"/>
      <c r="S50" s="74" t="s">
        <v>47</v>
      </c>
      <c r="T50" s="96">
        <v>778801</v>
      </c>
      <c r="U50" s="61"/>
      <c r="V50" s="61"/>
      <c r="W50" s="78"/>
      <c r="X50" s="47">
        <f t="shared" si="10"/>
        <v>0</v>
      </c>
      <c r="Y50" s="48">
        <f t="shared" si="11"/>
        <v>0</v>
      </c>
      <c r="Z50" s="48">
        <f t="shared" si="12"/>
        <v>0</v>
      </c>
      <c r="AA50" s="48">
        <f t="shared" si="13"/>
        <v>0</v>
      </c>
      <c r="AB50" s="49" t="str">
        <f t="shared" si="14"/>
        <v>-</v>
      </c>
      <c r="AC50" s="47">
        <f t="shared" si="15"/>
        <v>0</v>
      </c>
      <c r="AD50" s="48">
        <f t="shared" si="16"/>
        <v>0</v>
      </c>
      <c r="AE50" s="48">
        <f t="shared" si="17"/>
        <v>0</v>
      </c>
      <c r="AF50" s="49" t="str">
        <f t="shared" si="18"/>
        <v>-</v>
      </c>
      <c r="AG50" s="47">
        <f t="shared" si="19"/>
        <v>0</v>
      </c>
      <c r="AH50" s="62" t="s">
        <v>49</v>
      </c>
    </row>
    <row r="51" spans="1:34" ht="12.75" customHeight="1">
      <c r="A51" s="81" t="s">
        <v>328</v>
      </c>
      <c r="B51" s="83" t="s">
        <v>329</v>
      </c>
      <c r="C51" s="47" t="s">
        <v>330</v>
      </c>
      <c r="D51" s="48" t="s">
        <v>331</v>
      </c>
      <c r="E51" s="48" t="s">
        <v>332</v>
      </c>
      <c r="F51" s="83" t="s">
        <v>43</v>
      </c>
      <c r="G51" s="64" t="s">
        <v>333</v>
      </c>
      <c r="H51" s="57" t="s">
        <v>334</v>
      </c>
      <c r="I51" s="48">
        <v>4356231940</v>
      </c>
      <c r="J51" s="88" t="s">
        <v>80</v>
      </c>
      <c r="K51" s="50" t="s">
        <v>47</v>
      </c>
      <c r="L51" s="70"/>
      <c r="M51" s="66">
        <v>2283</v>
      </c>
      <c r="N51" s="58" t="s">
        <v>767</v>
      </c>
      <c r="O51" s="92">
        <v>16.107899807321775</v>
      </c>
      <c r="P51" s="50" t="s">
        <v>47</v>
      </c>
      <c r="Q51" s="59"/>
      <c r="R51" s="58"/>
      <c r="S51" s="74" t="s">
        <v>47</v>
      </c>
      <c r="T51" s="96">
        <v>59262</v>
      </c>
      <c r="U51" s="61"/>
      <c r="V51" s="61"/>
      <c r="W51" s="78"/>
      <c r="X51" s="47">
        <f t="shared" si="10"/>
        <v>0</v>
      </c>
      <c r="Y51" s="48">
        <f t="shared" si="11"/>
        <v>1</v>
      </c>
      <c r="Z51" s="48">
        <f t="shared" si="12"/>
        <v>0</v>
      </c>
      <c r="AA51" s="48">
        <f t="shared" si="13"/>
        <v>0</v>
      </c>
      <c r="AB51" s="49" t="str">
        <f t="shared" si="14"/>
        <v>-</v>
      </c>
      <c r="AC51" s="47">
        <f t="shared" si="15"/>
        <v>0</v>
      </c>
      <c r="AD51" s="48">
        <f t="shared" si="16"/>
        <v>0</v>
      </c>
      <c r="AE51" s="48">
        <f t="shared" si="17"/>
        <v>0</v>
      </c>
      <c r="AF51" s="49" t="str">
        <f t="shared" si="18"/>
        <v>-</v>
      </c>
      <c r="AG51" s="47">
        <f t="shared" si="19"/>
        <v>0</v>
      </c>
      <c r="AH51" s="62" t="s">
        <v>49</v>
      </c>
    </row>
    <row r="52" spans="1:34" ht="12.75" customHeight="1">
      <c r="A52" s="81" t="s">
        <v>335</v>
      </c>
      <c r="B52" s="83" t="s">
        <v>336</v>
      </c>
      <c r="C52" s="47" t="s">
        <v>337</v>
      </c>
      <c r="D52" s="48" t="s">
        <v>338</v>
      </c>
      <c r="E52" s="48" t="s">
        <v>339</v>
      </c>
      <c r="F52" s="83" t="s">
        <v>43</v>
      </c>
      <c r="G52" s="64" t="s">
        <v>340</v>
      </c>
      <c r="H52" s="57" t="s">
        <v>341</v>
      </c>
      <c r="I52" s="48">
        <v>4356442555</v>
      </c>
      <c r="J52" s="88" t="s">
        <v>101</v>
      </c>
      <c r="K52" s="50" t="s">
        <v>47</v>
      </c>
      <c r="L52" s="70" t="s">
        <v>767</v>
      </c>
      <c r="M52" s="66">
        <v>1209</v>
      </c>
      <c r="N52" s="58" t="s">
        <v>767</v>
      </c>
      <c r="O52" s="92">
        <v>17.17741935483871</v>
      </c>
      <c r="P52" s="50" t="s">
        <v>47</v>
      </c>
      <c r="Q52" s="59"/>
      <c r="R52" s="58"/>
      <c r="S52" s="74" t="s">
        <v>72</v>
      </c>
      <c r="T52" s="96">
        <v>66165</v>
      </c>
      <c r="U52" s="61"/>
      <c r="V52" s="61"/>
      <c r="W52" s="78"/>
      <c r="X52" s="47">
        <f t="shared" si="10"/>
        <v>1</v>
      </c>
      <c r="Y52" s="48">
        <f t="shared" si="11"/>
        <v>1</v>
      </c>
      <c r="Z52" s="48">
        <f t="shared" si="12"/>
        <v>0</v>
      </c>
      <c r="AA52" s="48">
        <f t="shared" si="13"/>
        <v>0</v>
      </c>
      <c r="AB52" s="49" t="str">
        <f t="shared" si="14"/>
        <v>SRSA</v>
      </c>
      <c r="AC52" s="47">
        <f t="shared" si="15"/>
        <v>1</v>
      </c>
      <c r="AD52" s="48">
        <f t="shared" si="16"/>
        <v>0</v>
      </c>
      <c r="AE52" s="48">
        <f t="shared" si="17"/>
        <v>0</v>
      </c>
      <c r="AF52" s="49" t="str">
        <f t="shared" si="18"/>
        <v>-</v>
      </c>
      <c r="AG52" s="47">
        <f t="shared" si="19"/>
        <v>0</v>
      </c>
      <c r="AH52" s="62" t="s">
        <v>49</v>
      </c>
    </row>
    <row r="53" spans="1:34" ht="12.75" customHeight="1">
      <c r="A53" s="81" t="s">
        <v>342</v>
      </c>
      <c r="B53" s="83" t="s">
        <v>343</v>
      </c>
      <c r="C53" s="47" t="s">
        <v>344</v>
      </c>
      <c r="D53" s="48" t="s">
        <v>345</v>
      </c>
      <c r="E53" s="48" t="s">
        <v>346</v>
      </c>
      <c r="F53" s="83" t="s">
        <v>43</v>
      </c>
      <c r="G53" s="64" t="s">
        <v>347</v>
      </c>
      <c r="H53" s="57" t="s">
        <v>55</v>
      </c>
      <c r="I53" s="48">
        <v>8012359000</v>
      </c>
      <c r="J53" s="88" t="s">
        <v>46</v>
      </c>
      <c r="K53" s="50" t="s">
        <v>47</v>
      </c>
      <c r="L53" s="70"/>
      <c r="M53" s="66">
        <v>614</v>
      </c>
      <c r="N53" s="58"/>
      <c r="O53" s="92" t="s">
        <v>48</v>
      </c>
      <c r="P53" s="50" t="s">
        <v>47</v>
      </c>
      <c r="Q53" s="59"/>
      <c r="R53" s="58"/>
      <c r="S53" s="74" t="s">
        <v>47</v>
      </c>
      <c r="T53" s="96">
        <v>6953</v>
      </c>
      <c r="U53" s="61"/>
      <c r="V53" s="61"/>
      <c r="W53" s="78"/>
      <c r="X53" s="47">
        <f t="shared" si="10"/>
        <v>0</v>
      </c>
      <c r="Y53" s="48">
        <f t="shared" si="11"/>
        <v>0</v>
      </c>
      <c r="Z53" s="48">
        <f t="shared" si="12"/>
        <v>0</v>
      </c>
      <c r="AA53" s="48">
        <f t="shared" si="13"/>
        <v>0</v>
      </c>
      <c r="AB53" s="49" t="str">
        <f t="shared" si="14"/>
        <v>-</v>
      </c>
      <c r="AC53" s="47">
        <f t="shared" si="15"/>
        <v>0</v>
      </c>
      <c r="AD53" s="48">
        <f t="shared" si="16"/>
        <v>0</v>
      </c>
      <c r="AE53" s="48">
        <f t="shared" si="17"/>
        <v>0</v>
      </c>
      <c r="AF53" s="49" t="str">
        <f t="shared" si="18"/>
        <v>-</v>
      </c>
      <c r="AG53" s="47">
        <f t="shared" si="19"/>
        <v>0</v>
      </c>
      <c r="AH53" s="62" t="s">
        <v>49</v>
      </c>
    </row>
    <row r="54" spans="1:34" ht="12.75" customHeight="1">
      <c r="A54" s="81" t="s">
        <v>348</v>
      </c>
      <c r="B54" s="83" t="s">
        <v>349</v>
      </c>
      <c r="C54" s="47" t="s">
        <v>350</v>
      </c>
      <c r="D54" s="48" t="s">
        <v>351</v>
      </c>
      <c r="E54" s="48" t="s">
        <v>352</v>
      </c>
      <c r="F54" s="83" t="s">
        <v>43</v>
      </c>
      <c r="G54" s="64" t="s">
        <v>353</v>
      </c>
      <c r="H54" s="57" t="s">
        <v>55</v>
      </c>
      <c r="I54" s="48">
        <v>8013316788</v>
      </c>
      <c r="J54" s="88" t="s">
        <v>71</v>
      </c>
      <c r="K54" s="50" t="s">
        <v>72</v>
      </c>
      <c r="L54" s="70" t="s">
        <v>769</v>
      </c>
      <c r="M54" s="66">
        <v>841</v>
      </c>
      <c r="N54" s="58" t="s">
        <v>769</v>
      </c>
      <c r="O54" s="92" t="s">
        <v>48</v>
      </c>
      <c r="P54" s="50" t="s">
        <v>47</v>
      </c>
      <c r="Q54" s="59"/>
      <c r="R54" s="58"/>
      <c r="S54" s="74" t="s">
        <v>72</v>
      </c>
      <c r="T54" s="96">
        <v>11927</v>
      </c>
      <c r="U54" s="61"/>
      <c r="V54" s="61"/>
      <c r="W54" s="78"/>
      <c r="X54" s="47">
        <f t="shared" si="10"/>
        <v>1</v>
      </c>
      <c r="Y54" s="48">
        <f t="shared" si="11"/>
        <v>0</v>
      </c>
      <c r="Z54" s="48">
        <f t="shared" si="12"/>
        <v>0</v>
      </c>
      <c r="AA54" s="48">
        <f t="shared" si="13"/>
        <v>0</v>
      </c>
      <c r="AB54" s="49" t="str">
        <f t="shared" si="14"/>
        <v>-</v>
      </c>
      <c r="AC54" s="47">
        <f t="shared" si="15"/>
        <v>1</v>
      </c>
      <c r="AD54" s="48">
        <f t="shared" si="16"/>
        <v>0</v>
      </c>
      <c r="AE54" s="48">
        <f t="shared" si="17"/>
        <v>0</v>
      </c>
      <c r="AF54" s="49" t="str">
        <f t="shared" si="18"/>
        <v>-</v>
      </c>
      <c r="AG54" s="47">
        <f t="shared" si="19"/>
        <v>0</v>
      </c>
      <c r="AH54" s="62" t="s">
        <v>49</v>
      </c>
    </row>
    <row r="55" spans="1:34" ht="12.75" customHeight="1">
      <c r="A55" s="81" t="s">
        <v>355</v>
      </c>
      <c r="B55" s="83" t="s">
        <v>356</v>
      </c>
      <c r="C55" s="47" t="s">
        <v>357</v>
      </c>
      <c r="D55" s="48" t="s">
        <v>358</v>
      </c>
      <c r="E55" s="48" t="s">
        <v>359</v>
      </c>
      <c r="F55" s="83" t="s">
        <v>43</v>
      </c>
      <c r="G55" s="64" t="s">
        <v>360</v>
      </c>
      <c r="H55" s="57" t="s">
        <v>55</v>
      </c>
      <c r="I55" s="48">
        <v>8019360555</v>
      </c>
      <c r="J55" s="88" t="s">
        <v>71</v>
      </c>
      <c r="K55" s="50" t="s">
        <v>72</v>
      </c>
      <c r="L55" s="70" t="s">
        <v>769</v>
      </c>
      <c r="M55" s="66">
        <v>1092</v>
      </c>
      <c r="N55" s="58" t="s">
        <v>769</v>
      </c>
      <c r="O55" s="92" t="s">
        <v>48</v>
      </c>
      <c r="P55" s="50" t="s">
        <v>47</v>
      </c>
      <c r="Q55" s="59"/>
      <c r="R55" s="58"/>
      <c r="S55" s="74" t="s">
        <v>72</v>
      </c>
      <c r="T55" s="96">
        <v>15069</v>
      </c>
      <c r="U55" s="61"/>
      <c r="V55" s="61"/>
      <c r="W55" s="78"/>
      <c r="X55" s="47">
        <f t="shared" si="10"/>
        <v>1</v>
      </c>
      <c r="Y55" s="48">
        <f t="shared" si="11"/>
        <v>0</v>
      </c>
      <c r="Z55" s="48">
        <f t="shared" si="12"/>
        <v>0</v>
      </c>
      <c r="AA55" s="48">
        <f t="shared" si="13"/>
        <v>0</v>
      </c>
      <c r="AB55" s="49" t="str">
        <f t="shared" si="14"/>
        <v>-</v>
      </c>
      <c r="AC55" s="47">
        <f t="shared" si="15"/>
        <v>1</v>
      </c>
      <c r="AD55" s="48">
        <f t="shared" si="16"/>
        <v>0</v>
      </c>
      <c r="AE55" s="48">
        <f t="shared" si="17"/>
        <v>0</v>
      </c>
      <c r="AF55" s="49" t="str">
        <f t="shared" si="18"/>
        <v>-</v>
      </c>
      <c r="AG55" s="47">
        <f t="shared" si="19"/>
        <v>0</v>
      </c>
      <c r="AH55" s="62" t="s">
        <v>49</v>
      </c>
    </row>
    <row r="56" spans="1:34" ht="12.75" customHeight="1">
      <c r="A56" s="81" t="s">
        <v>361</v>
      </c>
      <c r="B56" s="83" t="s">
        <v>362</v>
      </c>
      <c r="C56" s="47" t="s">
        <v>363</v>
      </c>
      <c r="D56" s="48" t="s">
        <v>364</v>
      </c>
      <c r="E56" s="48" t="s">
        <v>365</v>
      </c>
      <c r="F56" s="83" t="s">
        <v>43</v>
      </c>
      <c r="G56" s="64" t="s">
        <v>366</v>
      </c>
      <c r="H56" s="57" t="s">
        <v>55</v>
      </c>
      <c r="I56" s="48">
        <v>8014654434</v>
      </c>
      <c r="J56" s="88" t="s">
        <v>71</v>
      </c>
      <c r="K56" s="50" t="s">
        <v>72</v>
      </c>
      <c r="L56" s="70" t="s">
        <v>769</v>
      </c>
      <c r="M56" s="66">
        <v>423</v>
      </c>
      <c r="N56" s="58" t="s">
        <v>769</v>
      </c>
      <c r="O56" s="92" t="s">
        <v>48</v>
      </c>
      <c r="P56" s="50" t="s">
        <v>47</v>
      </c>
      <c r="Q56" s="59"/>
      <c r="R56" s="58"/>
      <c r="S56" s="74" t="s">
        <v>72</v>
      </c>
      <c r="T56" s="96">
        <v>4962</v>
      </c>
      <c r="U56" s="61"/>
      <c r="V56" s="61"/>
      <c r="W56" s="78"/>
      <c r="X56" s="47">
        <f t="shared" si="10"/>
        <v>1</v>
      </c>
      <c r="Y56" s="48">
        <f t="shared" si="11"/>
        <v>1</v>
      </c>
      <c r="Z56" s="48">
        <f t="shared" si="12"/>
        <v>0</v>
      </c>
      <c r="AA56" s="48">
        <f t="shared" si="13"/>
        <v>0</v>
      </c>
      <c r="AB56" s="49" t="str">
        <f t="shared" si="14"/>
        <v>SRSA</v>
      </c>
      <c r="AC56" s="47">
        <f t="shared" si="15"/>
        <v>1</v>
      </c>
      <c r="AD56" s="48">
        <f t="shared" si="16"/>
        <v>0</v>
      </c>
      <c r="AE56" s="48">
        <f t="shared" si="17"/>
        <v>0</v>
      </c>
      <c r="AF56" s="49" t="str">
        <f t="shared" si="18"/>
        <v>-</v>
      </c>
      <c r="AG56" s="47">
        <f t="shared" si="19"/>
        <v>0</v>
      </c>
      <c r="AH56" s="62" t="s">
        <v>49</v>
      </c>
    </row>
    <row r="57" spans="1:34" ht="12.75" customHeight="1">
      <c r="A57" s="81" t="s">
        <v>367</v>
      </c>
      <c r="B57" s="83" t="s">
        <v>368</v>
      </c>
      <c r="C57" s="47" t="s">
        <v>369</v>
      </c>
      <c r="D57" s="48" t="s">
        <v>370</v>
      </c>
      <c r="E57" s="48" t="s">
        <v>320</v>
      </c>
      <c r="F57" s="83" t="s">
        <v>43</v>
      </c>
      <c r="G57" s="64" t="s">
        <v>321</v>
      </c>
      <c r="H57" s="57" t="s">
        <v>55</v>
      </c>
      <c r="I57" s="48">
        <v>8017562039</v>
      </c>
      <c r="J57" s="88" t="s">
        <v>46</v>
      </c>
      <c r="K57" s="50" t="s">
        <v>47</v>
      </c>
      <c r="L57" s="70"/>
      <c r="M57" s="66">
        <v>645</v>
      </c>
      <c r="N57" s="58"/>
      <c r="O57" s="92" t="s">
        <v>48</v>
      </c>
      <c r="P57" s="50" t="s">
        <v>47</v>
      </c>
      <c r="Q57" s="59"/>
      <c r="R57" s="58"/>
      <c r="S57" s="74" t="s">
        <v>47</v>
      </c>
      <c r="T57" s="96">
        <v>9522</v>
      </c>
      <c r="U57" s="61"/>
      <c r="V57" s="61"/>
      <c r="W57" s="78"/>
      <c r="X57" s="47">
        <f t="shared" si="10"/>
        <v>0</v>
      </c>
      <c r="Y57" s="48">
        <f t="shared" si="11"/>
        <v>0</v>
      </c>
      <c r="Z57" s="48">
        <f t="shared" si="12"/>
        <v>0</v>
      </c>
      <c r="AA57" s="48">
        <f t="shared" si="13"/>
        <v>0</v>
      </c>
      <c r="AB57" s="49" t="str">
        <f t="shared" si="14"/>
        <v>-</v>
      </c>
      <c r="AC57" s="47">
        <f t="shared" si="15"/>
        <v>0</v>
      </c>
      <c r="AD57" s="48">
        <f t="shared" si="16"/>
        <v>0</v>
      </c>
      <c r="AE57" s="48">
        <f t="shared" si="17"/>
        <v>0</v>
      </c>
      <c r="AF57" s="49" t="str">
        <f t="shared" si="18"/>
        <v>-</v>
      </c>
      <c r="AG57" s="47">
        <f t="shared" si="19"/>
        <v>0</v>
      </c>
      <c r="AH57" s="62" t="s">
        <v>49</v>
      </c>
    </row>
    <row r="58" spans="1:34" ht="12.75" customHeight="1">
      <c r="A58" s="81" t="s">
        <v>371</v>
      </c>
      <c r="B58" s="83" t="s">
        <v>372</v>
      </c>
      <c r="C58" s="47" t="s">
        <v>373</v>
      </c>
      <c r="D58" s="48" t="s">
        <v>374</v>
      </c>
      <c r="E58" s="48" t="s">
        <v>92</v>
      </c>
      <c r="F58" s="83" t="s">
        <v>43</v>
      </c>
      <c r="G58" s="64" t="s">
        <v>93</v>
      </c>
      <c r="H58" s="57" t="s">
        <v>375</v>
      </c>
      <c r="I58" s="48">
        <v>4357552300</v>
      </c>
      <c r="J58" s="88" t="s">
        <v>56</v>
      </c>
      <c r="K58" s="50" t="s">
        <v>47</v>
      </c>
      <c r="L58" s="70"/>
      <c r="M58" s="66">
        <v>6063</v>
      </c>
      <c r="N58" s="58"/>
      <c r="O58" s="92">
        <v>23.358187553771153</v>
      </c>
      <c r="P58" s="50" t="s">
        <v>72</v>
      </c>
      <c r="Q58" s="59"/>
      <c r="R58" s="58"/>
      <c r="S58" s="74" t="s">
        <v>47</v>
      </c>
      <c r="T58" s="96">
        <v>262951</v>
      </c>
      <c r="U58" s="61"/>
      <c r="V58" s="61"/>
      <c r="W58" s="78"/>
      <c r="X58" s="47">
        <f t="shared" si="10"/>
        <v>0</v>
      </c>
      <c r="Y58" s="48">
        <f t="shared" si="11"/>
        <v>0</v>
      </c>
      <c r="Z58" s="48">
        <f t="shared" si="12"/>
        <v>0</v>
      </c>
      <c r="AA58" s="48">
        <f t="shared" si="13"/>
        <v>0</v>
      </c>
      <c r="AB58" s="49" t="str">
        <f t="shared" si="14"/>
        <v>-</v>
      </c>
      <c r="AC58" s="47">
        <f t="shared" si="15"/>
        <v>0</v>
      </c>
      <c r="AD58" s="48">
        <f t="shared" si="16"/>
        <v>1</v>
      </c>
      <c r="AE58" s="48">
        <f t="shared" si="17"/>
        <v>0</v>
      </c>
      <c r="AF58" s="49" t="str">
        <f t="shared" si="18"/>
        <v>-</v>
      </c>
      <c r="AG58" s="47">
        <f t="shared" si="19"/>
        <v>0</v>
      </c>
      <c r="AH58" s="62" t="s">
        <v>49</v>
      </c>
    </row>
    <row r="59" spans="1:34" ht="12.75" customHeight="1">
      <c r="A59" s="81" t="s">
        <v>376</v>
      </c>
      <c r="B59" s="83" t="s">
        <v>377</v>
      </c>
      <c r="C59" s="47" t="s">
        <v>378</v>
      </c>
      <c r="D59" s="48" t="s">
        <v>379</v>
      </c>
      <c r="E59" s="48" t="s">
        <v>168</v>
      </c>
      <c r="F59" s="83" t="s">
        <v>43</v>
      </c>
      <c r="G59" s="64" t="s">
        <v>354</v>
      </c>
      <c r="H59" s="57" t="s">
        <v>55</v>
      </c>
      <c r="I59" s="48">
        <v>8018270150</v>
      </c>
      <c r="J59" s="88" t="s">
        <v>46</v>
      </c>
      <c r="K59" s="50" t="s">
        <v>47</v>
      </c>
      <c r="L59" s="70"/>
      <c r="M59" s="66">
        <v>491</v>
      </c>
      <c r="N59" s="58"/>
      <c r="O59" s="92" t="s">
        <v>48</v>
      </c>
      <c r="P59" s="50" t="s">
        <v>47</v>
      </c>
      <c r="Q59" s="59"/>
      <c r="R59" s="58"/>
      <c r="S59" s="74" t="s">
        <v>47</v>
      </c>
      <c r="T59" s="96">
        <v>7390</v>
      </c>
      <c r="U59" s="61"/>
      <c r="V59" s="61"/>
      <c r="W59" s="78"/>
      <c r="X59" s="47">
        <f t="shared" si="10"/>
        <v>0</v>
      </c>
      <c r="Y59" s="48">
        <f t="shared" si="11"/>
        <v>1</v>
      </c>
      <c r="Z59" s="48">
        <f t="shared" si="12"/>
        <v>0</v>
      </c>
      <c r="AA59" s="48">
        <f t="shared" si="13"/>
        <v>0</v>
      </c>
      <c r="AB59" s="49" t="str">
        <f t="shared" si="14"/>
        <v>-</v>
      </c>
      <c r="AC59" s="47">
        <f t="shared" si="15"/>
        <v>0</v>
      </c>
      <c r="AD59" s="48">
        <f t="shared" si="16"/>
        <v>0</v>
      </c>
      <c r="AE59" s="48">
        <f t="shared" si="17"/>
        <v>0</v>
      </c>
      <c r="AF59" s="49" t="str">
        <f t="shared" si="18"/>
        <v>-</v>
      </c>
      <c r="AG59" s="47">
        <f t="shared" si="19"/>
        <v>0</v>
      </c>
      <c r="AH59" s="62" t="s">
        <v>49</v>
      </c>
    </row>
    <row r="60" spans="1:34" ht="12.75" customHeight="1">
      <c r="A60" s="81" t="s">
        <v>380</v>
      </c>
      <c r="B60" s="83" t="s">
        <v>381</v>
      </c>
      <c r="C60" s="47" t="s">
        <v>382</v>
      </c>
      <c r="D60" s="48" t="s">
        <v>383</v>
      </c>
      <c r="E60" s="48" t="s">
        <v>384</v>
      </c>
      <c r="F60" s="83" t="s">
        <v>43</v>
      </c>
      <c r="G60" s="64" t="s">
        <v>385</v>
      </c>
      <c r="H60" s="57" t="s">
        <v>55</v>
      </c>
      <c r="I60" s="48">
        <v>8014917600</v>
      </c>
      <c r="J60" s="88" t="s">
        <v>71</v>
      </c>
      <c r="K60" s="50" t="s">
        <v>72</v>
      </c>
      <c r="L60" s="70" t="s">
        <v>769</v>
      </c>
      <c r="M60" s="66">
        <v>597</v>
      </c>
      <c r="N60" s="58" t="s">
        <v>769</v>
      </c>
      <c r="O60" s="92" t="s">
        <v>48</v>
      </c>
      <c r="P60" s="50" t="s">
        <v>47</v>
      </c>
      <c r="Q60" s="59"/>
      <c r="R60" s="58"/>
      <c r="S60" s="74" t="s">
        <v>72</v>
      </c>
      <c r="T60" s="96">
        <v>11743</v>
      </c>
      <c r="U60" s="61"/>
      <c r="V60" s="61"/>
      <c r="W60" s="78"/>
      <c r="X60" s="47">
        <f t="shared" si="10"/>
        <v>1</v>
      </c>
      <c r="Y60" s="48">
        <f t="shared" si="11"/>
        <v>1</v>
      </c>
      <c r="Z60" s="48">
        <f t="shared" si="12"/>
        <v>0</v>
      </c>
      <c r="AA60" s="48">
        <f t="shared" si="13"/>
        <v>0</v>
      </c>
      <c r="AB60" s="49" t="str">
        <f t="shared" si="14"/>
        <v>SRSA</v>
      </c>
      <c r="AC60" s="47">
        <f t="shared" si="15"/>
        <v>1</v>
      </c>
      <c r="AD60" s="48">
        <f t="shared" si="16"/>
        <v>0</v>
      </c>
      <c r="AE60" s="48">
        <f t="shared" si="17"/>
        <v>0</v>
      </c>
      <c r="AF60" s="49" t="str">
        <f t="shared" si="18"/>
        <v>-</v>
      </c>
      <c r="AG60" s="47">
        <f t="shared" si="19"/>
        <v>0</v>
      </c>
      <c r="AH60" s="62" t="s">
        <v>49</v>
      </c>
    </row>
    <row r="61" spans="1:34" ht="12.75" customHeight="1">
      <c r="A61" s="81" t="s">
        <v>386</v>
      </c>
      <c r="B61" s="83" t="s">
        <v>387</v>
      </c>
      <c r="C61" s="47" t="s">
        <v>388</v>
      </c>
      <c r="D61" s="48" t="s">
        <v>389</v>
      </c>
      <c r="E61" s="48" t="s">
        <v>390</v>
      </c>
      <c r="F61" s="83" t="s">
        <v>43</v>
      </c>
      <c r="G61" s="64" t="s">
        <v>391</v>
      </c>
      <c r="H61" s="57" t="s">
        <v>392</v>
      </c>
      <c r="I61" s="48">
        <v>4358641000</v>
      </c>
      <c r="J61" s="88" t="s">
        <v>101</v>
      </c>
      <c r="K61" s="50" t="s">
        <v>47</v>
      </c>
      <c r="L61" s="70" t="s">
        <v>767</v>
      </c>
      <c r="M61" s="66">
        <v>2782</v>
      </c>
      <c r="N61" s="58" t="s">
        <v>767</v>
      </c>
      <c r="O61" s="92">
        <v>20.19621109607578</v>
      </c>
      <c r="P61" s="50" t="s">
        <v>72</v>
      </c>
      <c r="Q61" s="59"/>
      <c r="R61" s="58"/>
      <c r="S61" s="74" t="s">
        <v>72</v>
      </c>
      <c r="T61" s="96">
        <v>127674</v>
      </c>
      <c r="U61" s="61"/>
      <c r="V61" s="61"/>
      <c r="W61" s="78"/>
      <c r="X61" s="47">
        <f t="shared" si="10"/>
        <v>1</v>
      </c>
      <c r="Y61" s="48">
        <f t="shared" si="11"/>
        <v>1</v>
      </c>
      <c r="Z61" s="48">
        <f t="shared" si="12"/>
        <v>0</v>
      </c>
      <c r="AA61" s="48">
        <f t="shared" si="13"/>
        <v>0</v>
      </c>
      <c r="AB61" s="49" t="str">
        <f t="shared" si="14"/>
        <v>SRSA</v>
      </c>
      <c r="AC61" s="47">
        <f t="shared" si="15"/>
        <v>1</v>
      </c>
      <c r="AD61" s="48">
        <f t="shared" si="16"/>
        <v>1</v>
      </c>
      <c r="AE61" s="48" t="str">
        <f t="shared" si="17"/>
        <v>Initial</v>
      </c>
      <c r="AF61" s="49" t="str">
        <f t="shared" si="18"/>
        <v>-</v>
      </c>
      <c r="AG61" s="47" t="str">
        <f t="shared" si="19"/>
        <v>SRSA</v>
      </c>
      <c r="AH61" s="62" t="s">
        <v>49</v>
      </c>
    </row>
    <row r="62" spans="1:34" ht="12.75" customHeight="1">
      <c r="A62" s="81" t="s">
        <v>393</v>
      </c>
      <c r="B62" s="83" t="s">
        <v>394</v>
      </c>
      <c r="C62" s="47" t="s">
        <v>395</v>
      </c>
      <c r="D62" s="48" t="s">
        <v>396</v>
      </c>
      <c r="E62" s="48" t="s">
        <v>275</v>
      </c>
      <c r="F62" s="83" t="s">
        <v>43</v>
      </c>
      <c r="G62" s="64" t="s">
        <v>276</v>
      </c>
      <c r="H62" s="57" t="s">
        <v>55</v>
      </c>
      <c r="I62" s="48">
        <v>4352592277</v>
      </c>
      <c r="J62" s="88" t="s">
        <v>258</v>
      </c>
      <c r="K62" s="50" t="s">
        <v>47</v>
      </c>
      <c r="L62" s="70" t="s">
        <v>767</v>
      </c>
      <c r="M62" s="66">
        <v>105</v>
      </c>
      <c r="N62" s="58" t="s">
        <v>767</v>
      </c>
      <c r="O62" s="92" t="s">
        <v>48</v>
      </c>
      <c r="P62" s="50" t="s">
        <v>47</v>
      </c>
      <c r="Q62" s="59"/>
      <c r="R62" s="58"/>
      <c r="S62" s="74" t="s">
        <v>72</v>
      </c>
      <c r="T62" s="96">
        <v>1134</v>
      </c>
      <c r="U62" s="61"/>
      <c r="V62" s="61"/>
      <c r="W62" s="78"/>
      <c r="X62" s="47">
        <f t="shared" si="10"/>
        <v>1</v>
      </c>
      <c r="Y62" s="48">
        <f t="shared" si="11"/>
        <v>1</v>
      </c>
      <c r="Z62" s="48">
        <f t="shared" si="12"/>
        <v>0</v>
      </c>
      <c r="AA62" s="48">
        <f t="shared" si="13"/>
        <v>0</v>
      </c>
      <c r="AB62" s="49" t="str">
        <f t="shared" si="14"/>
        <v>SRSA</v>
      </c>
      <c r="AC62" s="47">
        <f t="shared" si="15"/>
        <v>1</v>
      </c>
      <c r="AD62" s="48">
        <f t="shared" si="16"/>
        <v>0</v>
      </c>
      <c r="AE62" s="48">
        <f t="shared" si="17"/>
        <v>0</v>
      </c>
      <c r="AF62" s="49" t="str">
        <f t="shared" si="18"/>
        <v>-</v>
      </c>
      <c r="AG62" s="47">
        <f t="shared" si="19"/>
        <v>0</v>
      </c>
      <c r="AH62" s="62" t="s">
        <v>49</v>
      </c>
    </row>
    <row r="63" spans="1:34" ht="12.75" customHeight="1">
      <c r="A63" s="81" t="s">
        <v>397</v>
      </c>
      <c r="B63" s="83" t="s">
        <v>398</v>
      </c>
      <c r="C63" s="47" t="s">
        <v>399</v>
      </c>
      <c r="D63" s="48" t="s">
        <v>400</v>
      </c>
      <c r="E63" s="48" t="s">
        <v>199</v>
      </c>
      <c r="F63" s="83" t="s">
        <v>43</v>
      </c>
      <c r="G63" s="64" t="s">
        <v>401</v>
      </c>
      <c r="H63" s="57" t="s">
        <v>55</v>
      </c>
      <c r="I63" s="48">
        <v>8014178040</v>
      </c>
      <c r="J63" s="88" t="s">
        <v>71</v>
      </c>
      <c r="K63" s="50" t="s">
        <v>72</v>
      </c>
      <c r="L63" s="70" t="s">
        <v>769</v>
      </c>
      <c r="M63" s="66">
        <v>751</v>
      </c>
      <c r="N63" s="58" t="s">
        <v>769</v>
      </c>
      <c r="O63" s="92" t="s">
        <v>48</v>
      </c>
      <c r="P63" s="50" t="s">
        <v>47</v>
      </c>
      <c r="Q63" s="59"/>
      <c r="R63" s="58"/>
      <c r="S63" s="74" t="s">
        <v>72</v>
      </c>
      <c r="T63" s="96">
        <v>14814</v>
      </c>
      <c r="U63" s="61"/>
      <c r="V63" s="61"/>
      <c r="W63" s="78"/>
      <c r="X63" s="47">
        <f t="shared" si="10"/>
        <v>1</v>
      </c>
      <c r="Y63" s="48">
        <f t="shared" si="11"/>
        <v>0</v>
      </c>
      <c r="Z63" s="48">
        <f t="shared" si="12"/>
        <v>0</v>
      </c>
      <c r="AA63" s="48">
        <f t="shared" si="13"/>
        <v>0</v>
      </c>
      <c r="AB63" s="49" t="str">
        <f t="shared" si="14"/>
        <v>-</v>
      </c>
      <c r="AC63" s="47">
        <f t="shared" si="15"/>
        <v>1</v>
      </c>
      <c r="AD63" s="48">
        <f t="shared" si="16"/>
        <v>0</v>
      </c>
      <c r="AE63" s="48">
        <f t="shared" si="17"/>
        <v>0</v>
      </c>
      <c r="AF63" s="49" t="str">
        <f t="shared" si="18"/>
        <v>-</v>
      </c>
      <c r="AG63" s="47">
        <f t="shared" si="19"/>
        <v>0</v>
      </c>
      <c r="AH63" s="62" t="s">
        <v>49</v>
      </c>
    </row>
    <row r="64" spans="1:34" ht="12.75" customHeight="1">
      <c r="A64" s="81" t="s">
        <v>402</v>
      </c>
      <c r="B64" s="83" t="s">
        <v>403</v>
      </c>
      <c r="C64" s="47" t="s">
        <v>404</v>
      </c>
      <c r="D64" s="48" t="s">
        <v>405</v>
      </c>
      <c r="E64" s="48" t="s">
        <v>406</v>
      </c>
      <c r="F64" s="83" t="s">
        <v>43</v>
      </c>
      <c r="G64" s="64" t="s">
        <v>407</v>
      </c>
      <c r="H64" s="57" t="s">
        <v>408</v>
      </c>
      <c r="I64" s="48">
        <v>8018293411</v>
      </c>
      <c r="J64" s="88" t="s">
        <v>71</v>
      </c>
      <c r="K64" s="50" t="s">
        <v>72</v>
      </c>
      <c r="L64" s="70" t="s">
        <v>767</v>
      </c>
      <c r="M64" s="66">
        <v>2531</v>
      </c>
      <c r="N64" s="58"/>
      <c r="O64" s="92">
        <v>6.260096930533118</v>
      </c>
      <c r="P64" s="50" t="s">
        <v>47</v>
      </c>
      <c r="Q64" s="59"/>
      <c r="R64" s="58"/>
      <c r="S64" s="74" t="s">
        <v>72</v>
      </c>
      <c r="T64" s="96">
        <v>35748</v>
      </c>
      <c r="U64" s="61"/>
      <c r="V64" s="61"/>
      <c r="W64" s="78"/>
      <c r="X64" s="47">
        <f t="shared" si="10"/>
        <v>1</v>
      </c>
      <c r="Y64" s="48">
        <f t="shared" si="11"/>
        <v>0</v>
      </c>
      <c r="Z64" s="48">
        <f t="shared" si="12"/>
        <v>0</v>
      </c>
      <c r="AA64" s="48">
        <f t="shared" si="13"/>
        <v>0</v>
      </c>
      <c r="AB64" s="49" t="str">
        <f t="shared" si="14"/>
        <v>-</v>
      </c>
      <c r="AC64" s="47">
        <f t="shared" si="15"/>
        <v>1</v>
      </c>
      <c r="AD64" s="48">
        <f t="shared" si="16"/>
        <v>0</v>
      </c>
      <c r="AE64" s="48">
        <f t="shared" si="17"/>
        <v>0</v>
      </c>
      <c r="AF64" s="49" t="str">
        <f t="shared" si="18"/>
        <v>-</v>
      </c>
      <c r="AG64" s="47">
        <f t="shared" si="19"/>
        <v>0</v>
      </c>
      <c r="AH64" s="62" t="s">
        <v>49</v>
      </c>
    </row>
    <row r="65" spans="1:34" ht="12.75" customHeight="1">
      <c r="A65" s="81" t="s">
        <v>409</v>
      </c>
      <c r="B65" s="83" t="s">
        <v>410</v>
      </c>
      <c r="C65" s="47" t="s">
        <v>411</v>
      </c>
      <c r="D65" s="48" t="s">
        <v>412</v>
      </c>
      <c r="E65" s="48" t="s">
        <v>413</v>
      </c>
      <c r="F65" s="83" t="s">
        <v>43</v>
      </c>
      <c r="G65" s="64" t="s">
        <v>414</v>
      </c>
      <c r="H65" s="57" t="s">
        <v>55</v>
      </c>
      <c r="I65" s="48">
        <v>8017569805</v>
      </c>
      <c r="J65" s="88" t="s">
        <v>46</v>
      </c>
      <c r="K65" s="50" t="s">
        <v>47</v>
      </c>
      <c r="L65" s="70"/>
      <c r="M65" s="66">
        <v>749</v>
      </c>
      <c r="N65" s="58"/>
      <c r="O65" s="92" t="s">
        <v>48</v>
      </c>
      <c r="P65" s="50" t="s">
        <v>47</v>
      </c>
      <c r="Q65" s="59"/>
      <c r="R65" s="58"/>
      <c r="S65" s="74" t="s">
        <v>47</v>
      </c>
      <c r="T65" s="96">
        <v>7669</v>
      </c>
      <c r="U65" s="61"/>
      <c r="V65" s="61"/>
      <c r="W65" s="78"/>
      <c r="X65" s="47">
        <f t="shared" si="10"/>
        <v>0</v>
      </c>
      <c r="Y65" s="48">
        <f t="shared" si="11"/>
        <v>0</v>
      </c>
      <c r="Z65" s="48">
        <f t="shared" si="12"/>
        <v>0</v>
      </c>
      <c r="AA65" s="48">
        <f t="shared" si="13"/>
        <v>0</v>
      </c>
      <c r="AB65" s="49" t="str">
        <f t="shared" si="14"/>
        <v>-</v>
      </c>
      <c r="AC65" s="47">
        <f t="shared" si="15"/>
        <v>0</v>
      </c>
      <c r="AD65" s="48">
        <f t="shared" si="16"/>
        <v>0</v>
      </c>
      <c r="AE65" s="48">
        <f t="shared" si="17"/>
        <v>0</v>
      </c>
      <c r="AF65" s="49" t="str">
        <f t="shared" si="18"/>
        <v>-</v>
      </c>
      <c r="AG65" s="47">
        <f t="shared" si="19"/>
        <v>0</v>
      </c>
      <c r="AH65" s="62" t="s">
        <v>49</v>
      </c>
    </row>
    <row r="66" spans="1:34" ht="12.75" customHeight="1">
      <c r="A66" s="81" t="s">
        <v>415</v>
      </c>
      <c r="B66" s="83" t="s">
        <v>416</v>
      </c>
      <c r="C66" s="47" t="s">
        <v>417</v>
      </c>
      <c r="D66" s="48" t="s">
        <v>418</v>
      </c>
      <c r="E66" s="48" t="s">
        <v>419</v>
      </c>
      <c r="F66" s="83" t="s">
        <v>43</v>
      </c>
      <c r="G66" s="64" t="s">
        <v>420</v>
      </c>
      <c r="H66" s="57" t="s">
        <v>421</v>
      </c>
      <c r="I66" s="48">
        <v>8012647400</v>
      </c>
      <c r="J66" s="88" t="s">
        <v>46</v>
      </c>
      <c r="K66" s="50" t="s">
        <v>47</v>
      </c>
      <c r="L66" s="70"/>
      <c r="M66" s="66">
        <v>6428</v>
      </c>
      <c r="N66" s="58"/>
      <c r="O66" s="92">
        <v>18.826487845766973</v>
      </c>
      <c r="P66" s="50" t="s">
        <v>47</v>
      </c>
      <c r="Q66" s="59"/>
      <c r="R66" s="58"/>
      <c r="S66" s="74" t="s">
        <v>47</v>
      </c>
      <c r="T66" s="96">
        <v>184971</v>
      </c>
      <c r="U66" s="61"/>
      <c r="V66" s="61"/>
      <c r="W66" s="78"/>
      <c r="X66" s="47">
        <f t="shared" si="10"/>
        <v>0</v>
      </c>
      <c r="Y66" s="48">
        <f t="shared" si="11"/>
        <v>0</v>
      </c>
      <c r="Z66" s="48">
        <f t="shared" si="12"/>
        <v>0</v>
      </c>
      <c r="AA66" s="48">
        <f t="shared" si="13"/>
        <v>0</v>
      </c>
      <c r="AB66" s="49" t="str">
        <f t="shared" si="14"/>
        <v>-</v>
      </c>
      <c r="AC66" s="47">
        <f t="shared" si="15"/>
        <v>0</v>
      </c>
      <c r="AD66" s="48">
        <f t="shared" si="16"/>
        <v>0</v>
      </c>
      <c r="AE66" s="48">
        <f t="shared" si="17"/>
        <v>0</v>
      </c>
      <c r="AF66" s="49" t="str">
        <f t="shared" si="18"/>
        <v>-</v>
      </c>
      <c r="AG66" s="47">
        <f t="shared" si="19"/>
        <v>0</v>
      </c>
      <c r="AH66" s="62" t="s">
        <v>49</v>
      </c>
    </row>
    <row r="67" spans="1:34" ht="12.75" customHeight="1">
      <c r="A67" s="81" t="s">
        <v>422</v>
      </c>
      <c r="B67" s="83" t="s">
        <v>423</v>
      </c>
      <c r="C67" s="47" t="s">
        <v>424</v>
      </c>
      <c r="D67" s="48" t="s">
        <v>425</v>
      </c>
      <c r="E67" s="48" t="s">
        <v>292</v>
      </c>
      <c r="F67" s="83" t="s">
        <v>43</v>
      </c>
      <c r="G67" s="64" t="s">
        <v>326</v>
      </c>
      <c r="H67" s="57" t="s">
        <v>55</v>
      </c>
      <c r="I67" s="48">
        <v>8018401210</v>
      </c>
      <c r="J67" s="88" t="s">
        <v>46</v>
      </c>
      <c r="K67" s="50" t="s">
        <v>47</v>
      </c>
      <c r="L67" s="70"/>
      <c r="M67" s="66">
        <v>525</v>
      </c>
      <c r="N67" s="58"/>
      <c r="O67" s="92" t="s">
        <v>48</v>
      </c>
      <c r="P67" s="50" t="s">
        <v>47</v>
      </c>
      <c r="Q67" s="59"/>
      <c r="R67" s="58"/>
      <c r="S67" s="74" t="s">
        <v>47</v>
      </c>
      <c r="T67" s="96">
        <v>0</v>
      </c>
      <c r="U67" s="61"/>
      <c r="V67" s="61"/>
      <c r="W67" s="78"/>
      <c r="X67" s="47">
        <f t="shared" si="10"/>
        <v>0</v>
      </c>
      <c r="Y67" s="48">
        <f t="shared" si="11"/>
        <v>1</v>
      </c>
      <c r="Z67" s="48">
        <f t="shared" si="12"/>
        <v>0</v>
      </c>
      <c r="AA67" s="48">
        <f t="shared" si="13"/>
        <v>0</v>
      </c>
      <c r="AB67" s="49" t="str">
        <f t="shared" si="14"/>
        <v>-</v>
      </c>
      <c r="AC67" s="47">
        <f t="shared" si="15"/>
        <v>0</v>
      </c>
      <c r="AD67" s="48">
        <f t="shared" si="16"/>
        <v>0</v>
      </c>
      <c r="AE67" s="48">
        <f t="shared" si="17"/>
        <v>0</v>
      </c>
      <c r="AF67" s="49" t="str">
        <f t="shared" si="18"/>
        <v>-</v>
      </c>
      <c r="AG67" s="47">
        <f t="shared" si="19"/>
        <v>0</v>
      </c>
      <c r="AH67" s="62" t="s">
        <v>49</v>
      </c>
    </row>
    <row r="68" spans="1:34" ht="12.75" customHeight="1">
      <c r="A68" s="81" t="s">
        <v>426</v>
      </c>
      <c r="B68" s="83" t="s">
        <v>427</v>
      </c>
      <c r="C68" s="47" t="s">
        <v>428</v>
      </c>
      <c r="D68" s="48" t="s">
        <v>429</v>
      </c>
      <c r="E68" s="48" t="s">
        <v>69</v>
      </c>
      <c r="F68" s="83" t="s">
        <v>43</v>
      </c>
      <c r="G68" s="64" t="s">
        <v>70</v>
      </c>
      <c r="H68" s="57" t="s">
        <v>430</v>
      </c>
      <c r="I68" s="48">
        <v>8013547400</v>
      </c>
      <c r="J68" s="88" t="s">
        <v>80</v>
      </c>
      <c r="K68" s="50" t="s">
        <v>47</v>
      </c>
      <c r="L68" s="70"/>
      <c r="M68" s="66">
        <v>30494</v>
      </c>
      <c r="N68" s="58"/>
      <c r="O68" s="92">
        <v>10.183900581515482</v>
      </c>
      <c r="P68" s="50" t="s">
        <v>47</v>
      </c>
      <c r="Q68" s="59"/>
      <c r="R68" s="58"/>
      <c r="S68" s="74" t="s">
        <v>47</v>
      </c>
      <c r="T68" s="96">
        <v>585117</v>
      </c>
      <c r="U68" s="61"/>
      <c r="V68" s="61"/>
      <c r="W68" s="78"/>
      <c r="X68" s="47">
        <f t="shared" si="10"/>
        <v>0</v>
      </c>
      <c r="Y68" s="48">
        <f t="shared" si="11"/>
        <v>0</v>
      </c>
      <c r="Z68" s="48">
        <f t="shared" si="12"/>
        <v>0</v>
      </c>
      <c r="AA68" s="48">
        <f t="shared" si="13"/>
        <v>0</v>
      </c>
      <c r="AB68" s="49" t="str">
        <f t="shared" si="14"/>
        <v>-</v>
      </c>
      <c r="AC68" s="47">
        <f t="shared" si="15"/>
        <v>0</v>
      </c>
      <c r="AD68" s="48">
        <f t="shared" si="16"/>
        <v>0</v>
      </c>
      <c r="AE68" s="48">
        <f t="shared" si="17"/>
        <v>0</v>
      </c>
      <c r="AF68" s="49" t="str">
        <f t="shared" si="18"/>
        <v>-</v>
      </c>
      <c r="AG68" s="47">
        <f t="shared" si="19"/>
        <v>0</v>
      </c>
      <c r="AH68" s="62" t="s">
        <v>49</v>
      </c>
    </row>
    <row r="69" spans="1:34" ht="12.75" customHeight="1">
      <c r="A69" s="81" t="s">
        <v>431</v>
      </c>
      <c r="B69" s="83" t="s">
        <v>432</v>
      </c>
      <c r="C69" s="47" t="s">
        <v>433</v>
      </c>
      <c r="D69" s="48" t="s">
        <v>434</v>
      </c>
      <c r="E69" s="48" t="s">
        <v>298</v>
      </c>
      <c r="F69" s="83" t="s">
        <v>43</v>
      </c>
      <c r="G69" s="64" t="s">
        <v>299</v>
      </c>
      <c r="H69" s="57" t="s">
        <v>55</v>
      </c>
      <c r="I69" s="48">
        <v>8014025920</v>
      </c>
      <c r="J69" s="88" t="s">
        <v>46</v>
      </c>
      <c r="K69" s="50" t="s">
        <v>47</v>
      </c>
      <c r="L69" s="70"/>
      <c r="M69" s="66">
        <v>502</v>
      </c>
      <c r="N69" s="58"/>
      <c r="O69" s="92" t="s">
        <v>48</v>
      </c>
      <c r="P69" s="50" t="s">
        <v>47</v>
      </c>
      <c r="Q69" s="59"/>
      <c r="R69" s="58"/>
      <c r="S69" s="74" t="s">
        <v>47</v>
      </c>
      <c r="T69" s="96">
        <v>6238</v>
      </c>
      <c r="U69" s="61"/>
      <c r="V69" s="61"/>
      <c r="W69" s="78"/>
      <c r="X69" s="47">
        <f aca="true" t="shared" si="20" ref="X69:X100">IF(OR(K69="YES",TRIM(L69)="YES"),1,0)</f>
        <v>0</v>
      </c>
      <c r="Y69" s="48">
        <f aca="true" t="shared" si="21" ref="Y69:Y100">IF(OR(AND(ISNUMBER(M69),AND(M69&gt;0,M69&lt;600)),AND(ISNUMBER(M69),AND(M69&gt;0,N69="YES"))),1,0)</f>
        <v>1</v>
      </c>
      <c r="Z69" s="48">
        <f aca="true" t="shared" si="22" ref="Z69:Z100">IF(AND(OR(K69="YES",TRIM(L69)="YES"),(X69=0)),"Trouble",0)</f>
        <v>0</v>
      </c>
      <c r="AA69" s="48">
        <f aca="true" t="shared" si="23" ref="AA69:AA100">IF(AND(OR(AND(ISNUMBER(M69),AND(M69&gt;0,M69&lt;600)),AND(ISNUMBER(M69),AND(M69&gt;0,N69="YES"))),(Y69=0)),"Trouble",0)</f>
        <v>0</v>
      </c>
      <c r="AB69" s="49" t="str">
        <f aca="true" t="shared" si="24" ref="AB69:AB100">IF(AND(X69=1,Y69=1),"SRSA","-")</f>
        <v>-</v>
      </c>
      <c r="AC69" s="47">
        <f aca="true" t="shared" si="25" ref="AC69:AC100">IF(S69="YES",1,0)</f>
        <v>0</v>
      </c>
      <c r="AD69" s="48">
        <f aca="true" t="shared" si="26" ref="AD69:AD100">IF(OR(AND(ISNUMBER(Q69),Q69&gt;=20),(AND(ISNUMBER(Q69)=FALSE,AND(ISNUMBER(O69),O69&gt;=20)))),1,0)</f>
        <v>0</v>
      </c>
      <c r="AE69" s="48">
        <f aca="true" t="shared" si="27" ref="AE69:AE100">IF(AND(AC69=1,AD69=1),"Initial",0)</f>
        <v>0</v>
      </c>
      <c r="AF69" s="49" t="str">
        <f aca="true" t="shared" si="28" ref="AF69:AF100">IF(AND(AND(AE69="Initial",AG69=0),AND(ISNUMBER(M69),M69&gt;0)),"RLIS","-")</f>
        <v>-</v>
      </c>
      <c r="AG69" s="47">
        <f aca="true" t="shared" si="29" ref="AG69:AG100">IF(AND(AB69="SRSA",AE69="Initial"),"SRSA",0)</f>
        <v>0</v>
      </c>
      <c r="AH69" s="62" t="s">
        <v>49</v>
      </c>
    </row>
    <row r="70" spans="1:34" ht="12.75" customHeight="1">
      <c r="A70" s="81" t="s">
        <v>435</v>
      </c>
      <c r="B70" s="83" t="s">
        <v>436</v>
      </c>
      <c r="C70" s="47" t="s">
        <v>437</v>
      </c>
      <c r="D70" s="48" t="s">
        <v>438</v>
      </c>
      <c r="E70" s="48" t="s">
        <v>439</v>
      </c>
      <c r="F70" s="83" t="s">
        <v>43</v>
      </c>
      <c r="G70" s="64" t="s">
        <v>440</v>
      </c>
      <c r="H70" s="57" t="s">
        <v>441</v>
      </c>
      <c r="I70" s="48">
        <v>8014266624</v>
      </c>
      <c r="J70" s="88" t="s">
        <v>56</v>
      </c>
      <c r="K70" s="50" t="s">
        <v>47</v>
      </c>
      <c r="L70" s="70"/>
      <c r="M70" s="66">
        <v>598</v>
      </c>
      <c r="N70" s="58"/>
      <c r="O70" s="92" t="s">
        <v>48</v>
      </c>
      <c r="P70" s="50" t="s">
        <v>47</v>
      </c>
      <c r="Q70" s="59"/>
      <c r="R70" s="58"/>
      <c r="S70" s="74" t="s">
        <v>47</v>
      </c>
      <c r="T70" s="96">
        <v>11093</v>
      </c>
      <c r="U70" s="61"/>
      <c r="V70" s="61"/>
      <c r="W70" s="78"/>
      <c r="X70" s="47">
        <f t="shared" si="20"/>
        <v>0</v>
      </c>
      <c r="Y70" s="48">
        <f t="shared" si="21"/>
        <v>1</v>
      </c>
      <c r="Z70" s="48">
        <f t="shared" si="22"/>
        <v>0</v>
      </c>
      <c r="AA70" s="48">
        <f t="shared" si="23"/>
        <v>0</v>
      </c>
      <c r="AB70" s="49" t="str">
        <f t="shared" si="24"/>
        <v>-</v>
      </c>
      <c r="AC70" s="47">
        <f t="shared" si="25"/>
        <v>0</v>
      </c>
      <c r="AD70" s="48">
        <f t="shared" si="26"/>
        <v>0</v>
      </c>
      <c r="AE70" s="48">
        <f t="shared" si="27"/>
        <v>0</v>
      </c>
      <c r="AF70" s="49" t="str">
        <f t="shared" si="28"/>
        <v>-</v>
      </c>
      <c r="AG70" s="47">
        <f t="shared" si="29"/>
        <v>0</v>
      </c>
      <c r="AH70" s="62" t="s">
        <v>49</v>
      </c>
    </row>
    <row r="71" spans="1:34" ht="12.75" customHeight="1">
      <c r="A71" s="81" t="s">
        <v>442</v>
      </c>
      <c r="B71" s="83" t="s">
        <v>443</v>
      </c>
      <c r="C71" s="47" t="s">
        <v>444</v>
      </c>
      <c r="D71" s="48" t="s">
        <v>445</v>
      </c>
      <c r="E71" s="48" t="s">
        <v>298</v>
      </c>
      <c r="F71" s="83" t="s">
        <v>43</v>
      </c>
      <c r="G71" s="64" t="s">
        <v>299</v>
      </c>
      <c r="H71" s="57" t="s">
        <v>55</v>
      </c>
      <c r="I71" s="48">
        <v>8015471809</v>
      </c>
      <c r="J71" s="88" t="s">
        <v>46</v>
      </c>
      <c r="K71" s="50" t="s">
        <v>47</v>
      </c>
      <c r="L71" s="70"/>
      <c r="M71" s="66">
        <v>1018</v>
      </c>
      <c r="N71" s="58"/>
      <c r="O71" s="92" t="s">
        <v>48</v>
      </c>
      <c r="P71" s="50" t="s">
        <v>47</v>
      </c>
      <c r="Q71" s="59"/>
      <c r="R71" s="58"/>
      <c r="S71" s="74" t="s">
        <v>47</v>
      </c>
      <c r="T71" s="96">
        <v>20101</v>
      </c>
      <c r="U71" s="61"/>
      <c r="V71" s="61"/>
      <c r="W71" s="78"/>
      <c r="X71" s="47">
        <f t="shared" si="20"/>
        <v>0</v>
      </c>
      <c r="Y71" s="48">
        <f t="shared" si="21"/>
        <v>0</v>
      </c>
      <c r="Z71" s="48">
        <f t="shared" si="22"/>
        <v>0</v>
      </c>
      <c r="AA71" s="48">
        <f t="shared" si="23"/>
        <v>0</v>
      </c>
      <c r="AB71" s="49" t="str">
        <f t="shared" si="24"/>
        <v>-</v>
      </c>
      <c r="AC71" s="47">
        <f t="shared" si="25"/>
        <v>0</v>
      </c>
      <c r="AD71" s="48">
        <f t="shared" si="26"/>
        <v>0</v>
      </c>
      <c r="AE71" s="48">
        <f t="shared" si="27"/>
        <v>0</v>
      </c>
      <c r="AF71" s="49" t="str">
        <f t="shared" si="28"/>
        <v>-</v>
      </c>
      <c r="AG71" s="47">
        <f t="shared" si="29"/>
        <v>0</v>
      </c>
      <c r="AH71" s="62" t="s">
        <v>49</v>
      </c>
    </row>
    <row r="72" spans="1:34" ht="12.75" customHeight="1">
      <c r="A72" s="81" t="s">
        <v>446</v>
      </c>
      <c r="B72" s="83" t="s">
        <v>447</v>
      </c>
      <c r="C72" s="47" t="s">
        <v>448</v>
      </c>
      <c r="D72" s="48" t="s">
        <v>449</v>
      </c>
      <c r="E72" s="48" t="s">
        <v>450</v>
      </c>
      <c r="F72" s="83" t="s">
        <v>43</v>
      </c>
      <c r="G72" s="64" t="s">
        <v>451</v>
      </c>
      <c r="H72" s="57" t="s">
        <v>452</v>
      </c>
      <c r="I72" s="48">
        <v>4354622485</v>
      </c>
      <c r="J72" s="88" t="s">
        <v>101</v>
      </c>
      <c r="K72" s="50" t="s">
        <v>47</v>
      </c>
      <c r="L72" s="70" t="s">
        <v>767</v>
      </c>
      <c r="M72" s="66">
        <v>2377</v>
      </c>
      <c r="N72" s="58"/>
      <c r="O72" s="92">
        <v>14.64088397790055</v>
      </c>
      <c r="P72" s="50" t="s">
        <v>47</v>
      </c>
      <c r="Q72" s="59"/>
      <c r="R72" s="58"/>
      <c r="S72" s="74" t="s">
        <v>72</v>
      </c>
      <c r="T72" s="96">
        <v>94856</v>
      </c>
      <c r="U72" s="61"/>
      <c r="V72" s="61"/>
      <c r="W72" s="78"/>
      <c r="X72" s="47">
        <f t="shared" si="20"/>
        <v>1</v>
      </c>
      <c r="Y72" s="48">
        <f t="shared" si="21"/>
        <v>0</v>
      </c>
      <c r="Z72" s="48">
        <f t="shared" si="22"/>
        <v>0</v>
      </c>
      <c r="AA72" s="48">
        <f t="shared" si="23"/>
        <v>0</v>
      </c>
      <c r="AB72" s="49" t="str">
        <f t="shared" si="24"/>
        <v>-</v>
      </c>
      <c r="AC72" s="47">
        <f t="shared" si="25"/>
        <v>1</v>
      </c>
      <c r="AD72" s="48">
        <f t="shared" si="26"/>
        <v>0</v>
      </c>
      <c r="AE72" s="48">
        <f t="shared" si="27"/>
        <v>0</v>
      </c>
      <c r="AF72" s="49" t="str">
        <f t="shared" si="28"/>
        <v>-</v>
      </c>
      <c r="AG72" s="47">
        <f t="shared" si="29"/>
        <v>0</v>
      </c>
      <c r="AH72" s="62" t="s">
        <v>49</v>
      </c>
    </row>
    <row r="73" spans="1:34" ht="12.75" customHeight="1">
      <c r="A73" s="81" t="s">
        <v>453</v>
      </c>
      <c r="B73" s="83" t="s">
        <v>454</v>
      </c>
      <c r="C73" s="47" t="s">
        <v>455</v>
      </c>
      <c r="D73" s="48" t="s">
        <v>456</v>
      </c>
      <c r="E73" s="48" t="s">
        <v>457</v>
      </c>
      <c r="F73" s="83" t="s">
        <v>43</v>
      </c>
      <c r="G73" s="64" t="s">
        <v>458</v>
      </c>
      <c r="H73" s="57" t="s">
        <v>55</v>
      </c>
      <c r="I73" s="48">
        <v>8013029579</v>
      </c>
      <c r="J73" s="88" t="s">
        <v>46</v>
      </c>
      <c r="K73" s="50" t="s">
        <v>47</v>
      </c>
      <c r="L73" s="70"/>
      <c r="M73" s="66">
        <v>510</v>
      </c>
      <c r="N73" s="58"/>
      <c r="O73" s="92" t="s">
        <v>48</v>
      </c>
      <c r="P73" s="50" t="s">
        <v>47</v>
      </c>
      <c r="Q73" s="59"/>
      <c r="R73" s="58"/>
      <c r="S73" s="74" t="s">
        <v>47</v>
      </c>
      <c r="T73" s="96">
        <v>6268</v>
      </c>
      <c r="U73" s="61"/>
      <c r="V73" s="61"/>
      <c r="W73" s="78"/>
      <c r="X73" s="47">
        <f t="shared" si="20"/>
        <v>0</v>
      </c>
      <c r="Y73" s="48">
        <f t="shared" si="21"/>
        <v>1</v>
      </c>
      <c r="Z73" s="48">
        <f t="shared" si="22"/>
        <v>0</v>
      </c>
      <c r="AA73" s="48">
        <f t="shared" si="23"/>
        <v>0</v>
      </c>
      <c r="AB73" s="49" t="str">
        <f t="shared" si="24"/>
        <v>-</v>
      </c>
      <c r="AC73" s="47">
        <f t="shared" si="25"/>
        <v>0</v>
      </c>
      <c r="AD73" s="48">
        <f t="shared" si="26"/>
        <v>0</v>
      </c>
      <c r="AE73" s="48">
        <f t="shared" si="27"/>
        <v>0</v>
      </c>
      <c r="AF73" s="49" t="str">
        <f t="shared" si="28"/>
        <v>-</v>
      </c>
      <c r="AG73" s="47">
        <f t="shared" si="29"/>
        <v>0</v>
      </c>
      <c r="AH73" s="62" t="s">
        <v>49</v>
      </c>
    </row>
    <row r="74" spans="1:34" ht="12.75" customHeight="1">
      <c r="A74" s="81" t="s">
        <v>459</v>
      </c>
      <c r="B74" s="83" t="s">
        <v>460</v>
      </c>
      <c r="C74" s="47" t="s">
        <v>461</v>
      </c>
      <c r="D74" s="48" t="s">
        <v>462</v>
      </c>
      <c r="E74" s="48" t="s">
        <v>463</v>
      </c>
      <c r="F74" s="83" t="s">
        <v>43</v>
      </c>
      <c r="G74" s="64" t="s">
        <v>464</v>
      </c>
      <c r="H74" s="57" t="s">
        <v>465</v>
      </c>
      <c r="I74" s="48">
        <v>4353365654</v>
      </c>
      <c r="J74" s="88" t="s">
        <v>71</v>
      </c>
      <c r="K74" s="50" t="s">
        <v>72</v>
      </c>
      <c r="L74" s="70" t="s">
        <v>767</v>
      </c>
      <c r="M74" s="66">
        <v>977</v>
      </c>
      <c r="N74" s="58"/>
      <c r="O74" s="92">
        <v>16.13780598368087</v>
      </c>
      <c r="P74" s="50" t="s">
        <v>47</v>
      </c>
      <c r="Q74" s="59"/>
      <c r="R74" s="58"/>
      <c r="S74" s="74" t="s">
        <v>72</v>
      </c>
      <c r="T74" s="96">
        <v>27672</v>
      </c>
      <c r="U74" s="61"/>
      <c r="V74" s="61"/>
      <c r="W74" s="78"/>
      <c r="X74" s="47">
        <f t="shared" si="20"/>
        <v>1</v>
      </c>
      <c r="Y74" s="48">
        <f t="shared" si="21"/>
        <v>0</v>
      </c>
      <c r="Z74" s="48">
        <f t="shared" si="22"/>
        <v>0</v>
      </c>
      <c r="AA74" s="48">
        <f t="shared" si="23"/>
        <v>0</v>
      </c>
      <c r="AB74" s="49" t="str">
        <f t="shared" si="24"/>
        <v>-</v>
      </c>
      <c r="AC74" s="47">
        <f t="shared" si="25"/>
        <v>1</v>
      </c>
      <c r="AD74" s="48">
        <f t="shared" si="26"/>
        <v>0</v>
      </c>
      <c r="AE74" s="48">
        <f t="shared" si="27"/>
        <v>0</v>
      </c>
      <c r="AF74" s="49" t="str">
        <f t="shared" si="28"/>
        <v>-</v>
      </c>
      <c r="AG74" s="47">
        <f t="shared" si="29"/>
        <v>0</v>
      </c>
      <c r="AH74" s="62" t="s">
        <v>49</v>
      </c>
    </row>
    <row r="75" spans="1:34" ht="12.75" customHeight="1">
      <c r="A75" s="81" t="s">
        <v>468</v>
      </c>
      <c r="B75" s="83" t="s">
        <v>469</v>
      </c>
      <c r="C75" s="47" t="s">
        <v>470</v>
      </c>
      <c r="D75" s="48" t="s">
        <v>471</v>
      </c>
      <c r="E75" s="48" t="s">
        <v>61</v>
      </c>
      <c r="F75" s="83" t="s">
        <v>43</v>
      </c>
      <c r="G75" s="64" t="s">
        <v>62</v>
      </c>
      <c r="H75" s="57" t="s">
        <v>55</v>
      </c>
      <c r="I75" s="48">
        <v>8014928105</v>
      </c>
      <c r="J75" s="88" t="s">
        <v>71</v>
      </c>
      <c r="K75" s="50" t="s">
        <v>72</v>
      </c>
      <c r="L75" s="70" t="s">
        <v>769</v>
      </c>
      <c r="M75" s="66">
        <v>537</v>
      </c>
      <c r="N75" s="58" t="s">
        <v>769</v>
      </c>
      <c r="O75" s="92" t="s">
        <v>48</v>
      </c>
      <c r="P75" s="50" t="s">
        <v>47</v>
      </c>
      <c r="Q75" s="59"/>
      <c r="R75" s="58"/>
      <c r="S75" s="74" t="s">
        <v>72</v>
      </c>
      <c r="T75" s="96">
        <v>4000</v>
      </c>
      <c r="U75" s="61"/>
      <c r="V75" s="61"/>
      <c r="W75" s="78"/>
      <c r="X75" s="47">
        <f t="shared" si="20"/>
        <v>1</v>
      </c>
      <c r="Y75" s="48">
        <f t="shared" si="21"/>
        <v>1</v>
      </c>
      <c r="Z75" s="48">
        <f t="shared" si="22"/>
        <v>0</v>
      </c>
      <c r="AA75" s="48">
        <f t="shared" si="23"/>
        <v>0</v>
      </c>
      <c r="AB75" s="49" t="str">
        <f t="shared" si="24"/>
        <v>SRSA</v>
      </c>
      <c r="AC75" s="47">
        <f t="shared" si="25"/>
        <v>1</v>
      </c>
      <c r="AD75" s="48">
        <f t="shared" si="26"/>
        <v>0</v>
      </c>
      <c r="AE75" s="48">
        <f t="shared" si="27"/>
        <v>0</v>
      </c>
      <c r="AF75" s="49" t="str">
        <f t="shared" si="28"/>
        <v>-</v>
      </c>
      <c r="AG75" s="47">
        <f t="shared" si="29"/>
        <v>0</v>
      </c>
      <c r="AH75" s="62" t="s">
        <v>49</v>
      </c>
    </row>
    <row r="76" spans="1:34" ht="12.75" customHeight="1">
      <c r="A76" s="81" t="s">
        <v>472</v>
      </c>
      <c r="B76" s="83" t="s">
        <v>473</v>
      </c>
      <c r="C76" s="47" t="s">
        <v>474</v>
      </c>
      <c r="D76" s="48" t="s">
        <v>475</v>
      </c>
      <c r="E76" s="48" t="s">
        <v>168</v>
      </c>
      <c r="F76" s="83" t="s">
        <v>43</v>
      </c>
      <c r="G76" s="64" t="s">
        <v>169</v>
      </c>
      <c r="H76" s="57" t="s">
        <v>476</v>
      </c>
      <c r="I76" s="48">
        <v>8017377300</v>
      </c>
      <c r="J76" s="88" t="s">
        <v>56</v>
      </c>
      <c r="K76" s="50" t="s">
        <v>47</v>
      </c>
      <c r="L76" s="70"/>
      <c r="M76" s="66">
        <v>12570</v>
      </c>
      <c r="N76" s="58"/>
      <c r="O76" s="92">
        <v>25.24806350425709</v>
      </c>
      <c r="P76" s="50" t="s">
        <v>72</v>
      </c>
      <c r="Q76" s="59"/>
      <c r="R76" s="58"/>
      <c r="S76" s="74" t="s">
        <v>47</v>
      </c>
      <c r="T76" s="96">
        <v>679912</v>
      </c>
      <c r="U76" s="61"/>
      <c r="V76" s="61"/>
      <c r="W76" s="78"/>
      <c r="X76" s="47">
        <f t="shared" si="20"/>
        <v>0</v>
      </c>
      <c r="Y76" s="48">
        <f t="shared" si="21"/>
        <v>0</v>
      </c>
      <c r="Z76" s="48">
        <f t="shared" si="22"/>
        <v>0</v>
      </c>
      <c r="AA76" s="48">
        <f t="shared" si="23"/>
        <v>0</v>
      </c>
      <c r="AB76" s="49" t="str">
        <f t="shared" si="24"/>
        <v>-</v>
      </c>
      <c r="AC76" s="47">
        <f t="shared" si="25"/>
        <v>0</v>
      </c>
      <c r="AD76" s="48">
        <f t="shared" si="26"/>
        <v>1</v>
      </c>
      <c r="AE76" s="48">
        <f t="shared" si="27"/>
        <v>0</v>
      </c>
      <c r="AF76" s="49" t="str">
        <f t="shared" si="28"/>
        <v>-</v>
      </c>
      <c r="AG76" s="47">
        <f t="shared" si="29"/>
        <v>0</v>
      </c>
      <c r="AH76" s="62" t="s">
        <v>49</v>
      </c>
    </row>
    <row r="77" spans="1:34" ht="12.75" customHeight="1">
      <c r="A77" s="81" t="s">
        <v>477</v>
      </c>
      <c r="B77" s="83" t="s">
        <v>478</v>
      </c>
      <c r="C77" s="47" t="s">
        <v>479</v>
      </c>
      <c r="D77" s="48" t="s">
        <v>480</v>
      </c>
      <c r="E77" s="48" t="s">
        <v>168</v>
      </c>
      <c r="F77" s="83" t="s">
        <v>43</v>
      </c>
      <c r="G77" s="64" t="s">
        <v>169</v>
      </c>
      <c r="H77" s="57" t="s">
        <v>55</v>
      </c>
      <c r="I77" s="48">
        <v>8016272066</v>
      </c>
      <c r="J77" s="88" t="s">
        <v>56</v>
      </c>
      <c r="K77" s="50" t="s">
        <v>47</v>
      </c>
      <c r="L77" s="70"/>
      <c r="M77" s="66">
        <v>1025</v>
      </c>
      <c r="N77" s="58"/>
      <c r="O77" s="92" t="s">
        <v>48</v>
      </c>
      <c r="P77" s="50" t="s">
        <v>47</v>
      </c>
      <c r="Q77" s="59"/>
      <c r="R77" s="58"/>
      <c r="S77" s="74" t="s">
        <v>47</v>
      </c>
      <c r="T77" s="96">
        <v>33311</v>
      </c>
      <c r="U77" s="61"/>
      <c r="V77" s="61"/>
      <c r="W77" s="78"/>
      <c r="X77" s="47">
        <f t="shared" si="20"/>
        <v>0</v>
      </c>
      <c r="Y77" s="48">
        <f t="shared" si="21"/>
        <v>0</v>
      </c>
      <c r="Z77" s="48">
        <f t="shared" si="22"/>
        <v>0</v>
      </c>
      <c r="AA77" s="48">
        <f t="shared" si="23"/>
        <v>0</v>
      </c>
      <c r="AB77" s="49" t="str">
        <f t="shared" si="24"/>
        <v>-</v>
      </c>
      <c r="AC77" s="47">
        <f t="shared" si="25"/>
        <v>0</v>
      </c>
      <c r="AD77" s="48">
        <f t="shared" si="26"/>
        <v>0</v>
      </c>
      <c r="AE77" s="48">
        <f t="shared" si="27"/>
        <v>0</v>
      </c>
      <c r="AF77" s="49" t="str">
        <f t="shared" si="28"/>
        <v>-</v>
      </c>
      <c r="AG77" s="47">
        <f t="shared" si="29"/>
        <v>0</v>
      </c>
      <c r="AH77" s="62" t="s">
        <v>49</v>
      </c>
    </row>
    <row r="78" spans="1:34" ht="12.75" customHeight="1">
      <c r="A78" s="81" t="s">
        <v>481</v>
      </c>
      <c r="B78" s="83" t="s">
        <v>482</v>
      </c>
      <c r="C78" s="47" t="s">
        <v>483</v>
      </c>
      <c r="D78" s="48" t="s">
        <v>484</v>
      </c>
      <c r="E78" s="48" t="s">
        <v>42</v>
      </c>
      <c r="F78" s="83" t="s">
        <v>43</v>
      </c>
      <c r="G78" s="64" t="s">
        <v>485</v>
      </c>
      <c r="H78" s="57" t="s">
        <v>55</v>
      </c>
      <c r="I78" s="48">
        <v>8015788144</v>
      </c>
      <c r="J78" s="88" t="s">
        <v>56</v>
      </c>
      <c r="K78" s="50" t="s">
        <v>47</v>
      </c>
      <c r="L78" s="70"/>
      <c r="M78" s="66">
        <v>380</v>
      </c>
      <c r="N78" s="58"/>
      <c r="O78" s="92" t="s">
        <v>48</v>
      </c>
      <c r="P78" s="50" t="s">
        <v>47</v>
      </c>
      <c r="Q78" s="59"/>
      <c r="R78" s="58"/>
      <c r="S78" s="74" t="s">
        <v>47</v>
      </c>
      <c r="T78" s="96">
        <v>7319</v>
      </c>
      <c r="U78" s="61"/>
      <c r="V78" s="61"/>
      <c r="W78" s="78"/>
      <c r="X78" s="47">
        <f t="shared" si="20"/>
        <v>0</v>
      </c>
      <c r="Y78" s="48">
        <f t="shared" si="21"/>
        <v>1</v>
      </c>
      <c r="Z78" s="48">
        <f t="shared" si="22"/>
        <v>0</v>
      </c>
      <c r="AA78" s="48">
        <f t="shared" si="23"/>
        <v>0</v>
      </c>
      <c r="AB78" s="49" t="str">
        <f t="shared" si="24"/>
        <v>-</v>
      </c>
      <c r="AC78" s="47">
        <f t="shared" si="25"/>
        <v>0</v>
      </c>
      <c r="AD78" s="48">
        <f t="shared" si="26"/>
        <v>0</v>
      </c>
      <c r="AE78" s="48">
        <f t="shared" si="27"/>
        <v>0</v>
      </c>
      <c r="AF78" s="49" t="str">
        <f t="shared" si="28"/>
        <v>-</v>
      </c>
      <c r="AG78" s="47">
        <f t="shared" si="29"/>
        <v>0</v>
      </c>
      <c r="AH78" s="62" t="s">
        <v>49</v>
      </c>
    </row>
    <row r="79" spans="1:34" ht="12.75" customHeight="1">
      <c r="A79" s="81" t="s">
        <v>486</v>
      </c>
      <c r="B79" s="83" t="s">
        <v>487</v>
      </c>
      <c r="C79" s="47" t="s">
        <v>488</v>
      </c>
      <c r="D79" s="48" t="s">
        <v>489</v>
      </c>
      <c r="E79" s="48" t="s">
        <v>292</v>
      </c>
      <c r="F79" s="83" t="s">
        <v>43</v>
      </c>
      <c r="G79" s="64" t="s">
        <v>293</v>
      </c>
      <c r="H79" s="57" t="s">
        <v>55</v>
      </c>
      <c r="I79" s="48">
        <v>8017216329</v>
      </c>
      <c r="J79" s="88" t="s">
        <v>56</v>
      </c>
      <c r="K79" s="50" t="s">
        <v>47</v>
      </c>
      <c r="L79" s="70"/>
      <c r="M79" s="66">
        <v>334</v>
      </c>
      <c r="N79" s="58"/>
      <c r="O79" s="92" t="s">
        <v>48</v>
      </c>
      <c r="P79" s="50" t="s">
        <v>47</v>
      </c>
      <c r="Q79" s="59"/>
      <c r="R79" s="58"/>
      <c r="S79" s="74" t="s">
        <v>47</v>
      </c>
      <c r="T79" s="96">
        <v>4106</v>
      </c>
      <c r="U79" s="61"/>
      <c r="V79" s="61"/>
      <c r="W79" s="78"/>
      <c r="X79" s="47">
        <f t="shared" si="20"/>
        <v>0</v>
      </c>
      <c r="Y79" s="48">
        <f t="shared" si="21"/>
        <v>1</v>
      </c>
      <c r="Z79" s="48">
        <f t="shared" si="22"/>
        <v>0</v>
      </c>
      <c r="AA79" s="48">
        <f t="shared" si="23"/>
        <v>0</v>
      </c>
      <c r="AB79" s="49" t="str">
        <f t="shared" si="24"/>
        <v>-</v>
      </c>
      <c r="AC79" s="47">
        <f t="shared" si="25"/>
        <v>0</v>
      </c>
      <c r="AD79" s="48">
        <f t="shared" si="26"/>
        <v>0</v>
      </c>
      <c r="AE79" s="48">
        <f t="shared" si="27"/>
        <v>0</v>
      </c>
      <c r="AF79" s="49" t="str">
        <f t="shared" si="28"/>
        <v>-</v>
      </c>
      <c r="AG79" s="47">
        <f t="shared" si="29"/>
        <v>0</v>
      </c>
      <c r="AH79" s="62" t="s">
        <v>49</v>
      </c>
    </row>
    <row r="80" spans="1:34" ht="12.75" customHeight="1">
      <c r="A80" s="81" t="s">
        <v>490</v>
      </c>
      <c r="B80" s="83" t="s">
        <v>491</v>
      </c>
      <c r="C80" s="47" t="s">
        <v>492</v>
      </c>
      <c r="D80" s="48" t="s">
        <v>493</v>
      </c>
      <c r="E80" s="48" t="s">
        <v>86</v>
      </c>
      <c r="F80" s="83" t="s">
        <v>43</v>
      </c>
      <c r="G80" s="64" t="s">
        <v>87</v>
      </c>
      <c r="H80" s="57" t="s">
        <v>55</v>
      </c>
      <c r="I80" s="48">
        <v>8015938200</v>
      </c>
      <c r="J80" s="88" t="s">
        <v>71</v>
      </c>
      <c r="K80" s="50" t="s">
        <v>72</v>
      </c>
      <c r="L80" s="70" t="s">
        <v>769</v>
      </c>
      <c r="M80" s="66">
        <v>783</v>
      </c>
      <c r="N80" s="58" t="s">
        <v>769</v>
      </c>
      <c r="O80" s="92" t="s">
        <v>48</v>
      </c>
      <c r="P80" s="50" t="s">
        <v>47</v>
      </c>
      <c r="Q80" s="59"/>
      <c r="R80" s="58"/>
      <c r="S80" s="74" t="s">
        <v>72</v>
      </c>
      <c r="T80" s="96">
        <v>10486</v>
      </c>
      <c r="U80" s="61"/>
      <c r="V80" s="61"/>
      <c r="W80" s="78"/>
      <c r="X80" s="47">
        <f t="shared" si="20"/>
        <v>1</v>
      </c>
      <c r="Y80" s="48">
        <f t="shared" si="21"/>
        <v>0</v>
      </c>
      <c r="Z80" s="48">
        <f t="shared" si="22"/>
        <v>0</v>
      </c>
      <c r="AA80" s="48">
        <f t="shared" si="23"/>
        <v>0</v>
      </c>
      <c r="AB80" s="49" t="str">
        <f t="shared" si="24"/>
        <v>-</v>
      </c>
      <c r="AC80" s="47">
        <f t="shared" si="25"/>
        <v>1</v>
      </c>
      <c r="AD80" s="48">
        <f t="shared" si="26"/>
        <v>0</v>
      </c>
      <c r="AE80" s="48">
        <f t="shared" si="27"/>
        <v>0</v>
      </c>
      <c r="AF80" s="49" t="str">
        <f t="shared" si="28"/>
        <v>-</v>
      </c>
      <c r="AG80" s="47">
        <f t="shared" si="29"/>
        <v>0</v>
      </c>
      <c r="AH80" s="62" t="s">
        <v>49</v>
      </c>
    </row>
    <row r="81" spans="1:34" ht="12.75" customHeight="1">
      <c r="A81" s="81" t="s">
        <v>494</v>
      </c>
      <c r="B81" s="83" t="s">
        <v>495</v>
      </c>
      <c r="C81" s="47" t="s">
        <v>496</v>
      </c>
      <c r="D81" s="48" t="s">
        <v>497</v>
      </c>
      <c r="E81" s="48" t="s">
        <v>42</v>
      </c>
      <c r="F81" s="83" t="s">
        <v>43</v>
      </c>
      <c r="G81" s="64" t="s">
        <v>498</v>
      </c>
      <c r="H81" s="57" t="s">
        <v>55</v>
      </c>
      <c r="I81" s="48">
        <v>8017874021</v>
      </c>
      <c r="J81" s="88" t="s">
        <v>71</v>
      </c>
      <c r="K81" s="50" t="s">
        <v>72</v>
      </c>
      <c r="L81" s="70" t="s">
        <v>769</v>
      </c>
      <c r="M81" s="66">
        <v>451</v>
      </c>
      <c r="N81" s="58" t="s">
        <v>769</v>
      </c>
      <c r="O81" s="92" t="s">
        <v>48</v>
      </c>
      <c r="P81" s="50" t="s">
        <v>47</v>
      </c>
      <c r="Q81" s="59"/>
      <c r="R81" s="58"/>
      <c r="S81" s="74" t="s">
        <v>72</v>
      </c>
      <c r="T81" s="96">
        <v>13549</v>
      </c>
      <c r="U81" s="61"/>
      <c r="V81" s="61"/>
      <c r="W81" s="78"/>
      <c r="X81" s="47">
        <f t="shared" si="20"/>
        <v>1</v>
      </c>
      <c r="Y81" s="48">
        <f t="shared" si="21"/>
        <v>1</v>
      </c>
      <c r="Z81" s="48">
        <f t="shared" si="22"/>
        <v>0</v>
      </c>
      <c r="AA81" s="48">
        <f t="shared" si="23"/>
        <v>0</v>
      </c>
      <c r="AB81" s="49" t="str">
        <f t="shared" si="24"/>
        <v>SRSA</v>
      </c>
      <c r="AC81" s="47">
        <f t="shared" si="25"/>
        <v>1</v>
      </c>
      <c r="AD81" s="48">
        <f t="shared" si="26"/>
        <v>0</v>
      </c>
      <c r="AE81" s="48">
        <f t="shared" si="27"/>
        <v>0</v>
      </c>
      <c r="AF81" s="49" t="str">
        <f t="shared" si="28"/>
        <v>-</v>
      </c>
      <c r="AG81" s="47">
        <f t="shared" si="29"/>
        <v>0</v>
      </c>
      <c r="AH81" s="62" t="s">
        <v>85</v>
      </c>
    </row>
    <row r="82" spans="1:34" ht="12.75" customHeight="1">
      <c r="A82" s="81" t="s">
        <v>499</v>
      </c>
      <c r="B82" s="83" t="s">
        <v>500</v>
      </c>
      <c r="C82" s="47" t="s">
        <v>501</v>
      </c>
      <c r="D82" s="48" t="s">
        <v>502</v>
      </c>
      <c r="E82" s="48" t="s">
        <v>193</v>
      </c>
      <c r="F82" s="83" t="s">
        <v>43</v>
      </c>
      <c r="G82" s="64" t="s">
        <v>194</v>
      </c>
      <c r="H82" s="57" t="s">
        <v>55</v>
      </c>
      <c r="I82" s="48">
        <v>8016461018</v>
      </c>
      <c r="J82" s="88" t="s">
        <v>71</v>
      </c>
      <c r="K82" s="50" t="s">
        <v>72</v>
      </c>
      <c r="L82" s="70" t="s">
        <v>769</v>
      </c>
      <c r="M82" s="66">
        <v>523</v>
      </c>
      <c r="N82" s="58" t="s">
        <v>769</v>
      </c>
      <c r="O82" s="92" t="s">
        <v>48</v>
      </c>
      <c r="P82" s="50" t="s">
        <v>47</v>
      </c>
      <c r="Q82" s="59"/>
      <c r="R82" s="58"/>
      <c r="S82" s="74" t="s">
        <v>72</v>
      </c>
      <c r="T82" s="96">
        <v>8253</v>
      </c>
      <c r="U82" s="61"/>
      <c r="V82" s="61"/>
      <c r="W82" s="78"/>
      <c r="X82" s="47">
        <f t="shared" si="20"/>
        <v>1</v>
      </c>
      <c r="Y82" s="48">
        <f t="shared" si="21"/>
        <v>1</v>
      </c>
      <c r="Z82" s="48">
        <f t="shared" si="22"/>
        <v>0</v>
      </c>
      <c r="AA82" s="48">
        <f t="shared" si="23"/>
        <v>0</v>
      </c>
      <c r="AB82" s="49" t="str">
        <f t="shared" si="24"/>
        <v>SRSA</v>
      </c>
      <c r="AC82" s="47">
        <f t="shared" si="25"/>
        <v>1</v>
      </c>
      <c r="AD82" s="48">
        <f t="shared" si="26"/>
        <v>0</v>
      </c>
      <c r="AE82" s="48">
        <f t="shared" si="27"/>
        <v>0</v>
      </c>
      <c r="AF82" s="49" t="str">
        <f t="shared" si="28"/>
        <v>-</v>
      </c>
      <c r="AG82" s="47">
        <f t="shared" si="29"/>
        <v>0</v>
      </c>
      <c r="AH82" s="62" t="s">
        <v>49</v>
      </c>
    </row>
    <row r="83" spans="1:34" ht="12.75" customHeight="1">
      <c r="A83" s="81" t="s">
        <v>503</v>
      </c>
      <c r="B83" s="83" t="s">
        <v>504</v>
      </c>
      <c r="C83" s="47" t="s">
        <v>505</v>
      </c>
      <c r="D83" s="48" t="s">
        <v>506</v>
      </c>
      <c r="E83" s="48" t="s">
        <v>507</v>
      </c>
      <c r="F83" s="83" t="s">
        <v>43</v>
      </c>
      <c r="G83" s="64" t="s">
        <v>508</v>
      </c>
      <c r="H83" s="57" t="s">
        <v>509</v>
      </c>
      <c r="I83" s="48">
        <v>4356455600</v>
      </c>
      <c r="J83" s="88" t="s">
        <v>80</v>
      </c>
      <c r="K83" s="50" t="s">
        <v>47</v>
      </c>
      <c r="L83" s="70"/>
      <c r="M83" s="66">
        <v>4421</v>
      </c>
      <c r="N83" s="58"/>
      <c r="O83" s="92">
        <v>7.498512199960325</v>
      </c>
      <c r="P83" s="50" t="s">
        <v>47</v>
      </c>
      <c r="Q83" s="59"/>
      <c r="R83" s="58"/>
      <c r="S83" s="74" t="s">
        <v>47</v>
      </c>
      <c r="T83" s="96">
        <v>55814</v>
      </c>
      <c r="U83" s="61"/>
      <c r="V83" s="61"/>
      <c r="W83" s="78"/>
      <c r="X83" s="47">
        <f t="shared" si="20"/>
        <v>0</v>
      </c>
      <c r="Y83" s="48">
        <f t="shared" si="21"/>
        <v>0</v>
      </c>
      <c r="Z83" s="48">
        <f t="shared" si="22"/>
        <v>0</v>
      </c>
      <c r="AA83" s="48">
        <f t="shared" si="23"/>
        <v>0</v>
      </c>
      <c r="AB83" s="49" t="str">
        <f t="shared" si="24"/>
        <v>-</v>
      </c>
      <c r="AC83" s="47">
        <f t="shared" si="25"/>
        <v>0</v>
      </c>
      <c r="AD83" s="48">
        <f t="shared" si="26"/>
        <v>0</v>
      </c>
      <c r="AE83" s="48">
        <f t="shared" si="27"/>
        <v>0</v>
      </c>
      <c r="AF83" s="49" t="str">
        <f t="shared" si="28"/>
        <v>-</v>
      </c>
      <c r="AG83" s="47">
        <f t="shared" si="29"/>
        <v>0</v>
      </c>
      <c r="AH83" s="62" t="s">
        <v>49</v>
      </c>
    </row>
    <row r="84" spans="1:34" ht="12.75" customHeight="1">
      <c r="A84" s="81" t="s">
        <v>510</v>
      </c>
      <c r="B84" s="83" t="s">
        <v>511</v>
      </c>
      <c r="C84" s="47" t="s">
        <v>512</v>
      </c>
      <c r="D84" s="48" t="s">
        <v>513</v>
      </c>
      <c r="E84" s="48" t="s">
        <v>136</v>
      </c>
      <c r="F84" s="83" t="s">
        <v>43</v>
      </c>
      <c r="G84" s="64" t="s">
        <v>137</v>
      </c>
      <c r="H84" s="57" t="s">
        <v>55</v>
      </c>
      <c r="I84" s="48">
        <v>4356138102</v>
      </c>
      <c r="J84" s="88" t="s">
        <v>258</v>
      </c>
      <c r="K84" s="50" t="s">
        <v>47</v>
      </c>
      <c r="L84" s="70" t="s">
        <v>767</v>
      </c>
      <c r="M84" s="66">
        <v>526</v>
      </c>
      <c r="N84" s="58"/>
      <c r="O84" s="92" t="s">
        <v>48</v>
      </c>
      <c r="P84" s="50" t="s">
        <v>47</v>
      </c>
      <c r="Q84" s="59"/>
      <c r="R84" s="58"/>
      <c r="S84" s="74" t="s">
        <v>72</v>
      </c>
      <c r="T84" s="96">
        <v>15753</v>
      </c>
      <c r="U84" s="61"/>
      <c r="V84" s="61"/>
      <c r="W84" s="78"/>
      <c r="X84" s="47">
        <f t="shared" si="20"/>
        <v>1</v>
      </c>
      <c r="Y84" s="48">
        <f t="shared" si="21"/>
        <v>1</v>
      </c>
      <c r="Z84" s="48">
        <f t="shared" si="22"/>
        <v>0</v>
      </c>
      <c r="AA84" s="48">
        <f t="shared" si="23"/>
        <v>0</v>
      </c>
      <c r="AB84" s="49" t="str">
        <f t="shared" si="24"/>
        <v>SRSA</v>
      </c>
      <c r="AC84" s="47">
        <f t="shared" si="25"/>
        <v>1</v>
      </c>
      <c r="AD84" s="48">
        <f t="shared" si="26"/>
        <v>0</v>
      </c>
      <c r="AE84" s="48">
        <f t="shared" si="27"/>
        <v>0</v>
      </c>
      <c r="AF84" s="49" t="str">
        <f t="shared" si="28"/>
        <v>-</v>
      </c>
      <c r="AG84" s="47">
        <f t="shared" si="29"/>
        <v>0</v>
      </c>
      <c r="AH84" s="62" t="s">
        <v>49</v>
      </c>
    </row>
    <row r="85" spans="1:34" ht="12.75" customHeight="1">
      <c r="A85" s="81" t="s">
        <v>514</v>
      </c>
      <c r="B85" s="83" t="s">
        <v>515</v>
      </c>
      <c r="C85" s="47" t="s">
        <v>516</v>
      </c>
      <c r="D85" s="48" t="s">
        <v>517</v>
      </c>
      <c r="E85" s="48" t="s">
        <v>292</v>
      </c>
      <c r="F85" s="83" t="s">
        <v>43</v>
      </c>
      <c r="G85" s="64" t="s">
        <v>293</v>
      </c>
      <c r="H85" s="57" t="s">
        <v>55</v>
      </c>
      <c r="I85" s="48">
        <v>4356682586</v>
      </c>
      <c r="J85" s="88" t="s">
        <v>71</v>
      </c>
      <c r="K85" s="50" t="s">
        <v>72</v>
      </c>
      <c r="L85" s="70" t="s">
        <v>769</v>
      </c>
      <c r="M85" s="66">
        <v>208</v>
      </c>
      <c r="N85" s="58" t="s">
        <v>769</v>
      </c>
      <c r="O85" s="92" t="s">
        <v>48</v>
      </c>
      <c r="P85" s="50" t="s">
        <v>47</v>
      </c>
      <c r="Q85" s="59"/>
      <c r="R85" s="58"/>
      <c r="S85" s="74" t="s">
        <v>72</v>
      </c>
      <c r="T85" s="96">
        <v>2014</v>
      </c>
      <c r="U85" s="61"/>
      <c r="V85" s="61"/>
      <c r="W85" s="78"/>
      <c r="X85" s="47">
        <f t="shared" si="20"/>
        <v>1</v>
      </c>
      <c r="Y85" s="48">
        <f t="shared" si="21"/>
        <v>1</v>
      </c>
      <c r="Z85" s="48">
        <f t="shared" si="22"/>
        <v>0</v>
      </c>
      <c r="AA85" s="48">
        <f t="shared" si="23"/>
        <v>0</v>
      </c>
      <c r="AB85" s="49" t="str">
        <f t="shared" si="24"/>
        <v>SRSA</v>
      </c>
      <c r="AC85" s="47">
        <f t="shared" si="25"/>
        <v>1</v>
      </c>
      <c r="AD85" s="48">
        <f t="shared" si="26"/>
        <v>0</v>
      </c>
      <c r="AE85" s="48">
        <f t="shared" si="27"/>
        <v>0</v>
      </c>
      <c r="AF85" s="49" t="str">
        <f t="shared" si="28"/>
        <v>-</v>
      </c>
      <c r="AG85" s="47">
        <f t="shared" si="29"/>
        <v>0</v>
      </c>
      <c r="AH85" s="62" t="s">
        <v>85</v>
      </c>
    </row>
    <row r="86" spans="1:34" ht="12.75" customHeight="1">
      <c r="A86" s="81" t="s">
        <v>518</v>
      </c>
      <c r="B86" s="83" t="s">
        <v>519</v>
      </c>
      <c r="C86" s="47" t="s">
        <v>520</v>
      </c>
      <c r="D86" s="48" t="s">
        <v>521</v>
      </c>
      <c r="E86" s="48" t="s">
        <v>522</v>
      </c>
      <c r="F86" s="83" t="s">
        <v>43</v>
      </c>
      <c r="G86" s="64" t="s">
        <v>523</v>
      </c>
      <c r="H86" s="57" t="s">
        <v>524</v>
      </c>
      <c r="I86" s="48">
        <v>4355772912</v>
      </c>
      <c r="J86" s="88" t="s">
        <v>163</v>
      </c>
      <c r="K86" s="50" t="s">
        <v>72</v>
      </c>
      <c r="L86" s="70" t="s">
        <v>767</v>
      </c>
      <c r="M86" s="66">
        <v>308</v>
      </c>
      <c r="N86" s="58" t="s">
        <v>767</v>
      </c>
      <c r="O86" s="92">
        <v>28.65671641791045</v>
      </c>
      <c r="P86" s="50" t="s">
        <v>72</v>
      </c>
      <c r="Q86" s="59"/>
      <c r="R86" s="58"/>
      <c r="S86" s="74" t="s">
        <v>72</v>
      </c>
      <c r="T86" s="96">
        <v>17296</v>
      </c>
      <c r="U86" s="61"/>
      <c r="V86" s="61"/>
      <c r="W86" s="78"/>
      <c r="X86" s="47">
        <f t="shared" si="20"/>
        <v>1</v>
      </c>
      <c r="Y86" s="48">
        <f t="shared" si="21"/>
        <v>1</v>
      </c>
      <c r="Z86" s="48">
        <f t="shared" si="22"/>
        <v>0</v>
      </c>
      <c r="AA86" s="48">
        <f t="shared" si="23"/>
        <v>0</v>
      </c>
      <c r="AB86" s="49" t="str">
        <f t="shared" si="24"/>
        <v>SRSA</v>
      </c>
      <c r="AC86" s="47">
        <f t="shared" si="25"/>
        <v>1</v>
      </c>
      <c r="AD86" s="48">
        <f t="shared" si="26"/>
        <v>1</v>
      </c>
      <c r="AE86" s="48" t="str">
        <f t="shared" si="27"/>
        <v>Initial</v>
      </c>
      <c r="AF86" s="49" t="str">
        <f t="shared" si="28"/>
        <v>-</v>
      </c>
      <c r="AG86" s="47" t="str">
        <f t="shared" si="29"/>
        <v>SRSA</v>
      </c>
      <c r="AH86" s="62" t="s">
        <v>49</v>
      </c>
    </row>
    <row r="87" spans="1:34" ht="12.75" customHeight="1">
      <c r="A87" s="81" t="s">
        <v>525</v>
      </c>
      <c r="B87" s="83" t="s">
        <v>526</v>
      </c>
      <c r="C87" s="47" t="s">
        <v>527</v>
      </c>
      <c r="D87" s="48" t="s">
        <v>528</v>
      </c>
      <c r="E87" s="48" t="s">
        <v>529</v>
      </c>
      <c r="F87" s="83" t="s">
        <v>43</v>
      </c>
      <c r="G87" s="64" t="s">
        <v>113</v>
      </c>
      <c r="H87" s="57" t="s">
        <v>55</v>
      </c>
      <c r="I87" s="48"/>
      <c r="J87" s="88" t="s">
        <v>258</v>
      </c>
      <c r="K87" s="50" t="s">
        <v>47</v>
      </c>
      <c r="L87" s="70"/>
      <c r="M87" s="66">
        <v>452</v>
      </c>
      <c r="N87" s="58" t="s">
        <v>767</v>
      </c>
      <c r="O87" s="92" t="s">
        <v>48</v>
      </c>
      <c r="P87" s="50" t="s">
        <v>47</v>
      </c>
      <c r="Q87" s="59"/>
      <c r="R87" s="58"/>
      <c r="S87" s="74" t="s">
        <v>72</v>
      </c>
      <c r="T87" s="96">
        <v>8282</v>
      </c>
      <c r="U87" s="61"/>
      <c r="V87" s="61"/>
      <c r="W87" s="78"/>
      <c r="X87" s="47">
        <f t="shared" si="20"/>
        <v>0</v>
      </c>
      <c r="Y87" s="48">
        <f t="shared" si="21"/>
        <v>1</v>
      </c>
      <c r="Z87" s="48">
        <f t="shared" si="22"/>
        <v>0</v>
      </c>
      <c r="AA87" s="48">
        <f t="shared" si="23"/>
        <v>0</v>
      </c>
      <c r="AB87" s="49" t="str">
        <f t="shared" si="24"/>
        <v>-</v>
      </c>
      <c r="AC87" s="47">
        <f t="shared" si="25"/>
        <v>1</v>
      </c>
      <c r="AD87" s="48">
        <f t="shared" si="26"/>
        <v>0</v>
      </c>
      <c r="AE87" s="48">
        <f t="shared" si="27"/>
        <v>0</v>
      </c>
      <c r="AF87" s="49" t="str">
        <f t="shared" si="28"/>
        <v>-</v>
      </c>
      <c r="AG87" s="47">
        <f t="shared" si="29"/>
        <v>0</v>
      </c>
      <c r="AH87" s="62" t="s">
        <v>85</v>
      </c>
    </row>
    <row r="88" spans="1:34" ht="12.75" customHeight="1">
      <c r="A88" s="81" t="s">
        <v>530</v>
      </c>
      <c r="B88" s="83" t="s">
        <v>531</v>
      </c>
      <c r="C88" s="47" t="s">
        <v>532</v>
      </c>
      <c r="D88" s="48" t="s">
        <v>533</v>
      </c>
      <c r="E88" s="48" t="s">
        <v>534</v>
      </c>
      <c r="F88" s="83" t="s">
        <v>43</v>
      </c>
      <c r="G88" s="64" t="s">
        <v>535</v>
      </c>
      <c r="H88" s="57" t="s">
        <v>55</v>
      </c>
      <c r="I88" s="48">
        <v>8014327866</v>
      </c>
      <c r="J88" s="88" t="s">
        <v>71</v>
      </c>
      <c r="K88" s="50" t="s">
        <v>72</v>
      </c>
      <c r="L88" s="70" t="s">
        <v>769</v>
      </c>
      <c r="M88" s="66">
        <v>1465</v>
      </c>
      <c r="N88" s="58" t="s">
        <v>769</v>
      </c>
      <c r="O88" s="92" t="s">
        <v>48</v>
      </c>
      <c r="P88" s="50" t="s">
        <v>47</v>
      </c>
      <c r="Q88" s="59"/>
      <c r="R88" s="58"/>
      <c r="S88" s="74" t="s">
        <v>72</v>
      </c>
      <c r="T88" s="96">
        <v>19878</v>
      </c>
      <c r="U88" s="61"/>
      <c r="V88" s="61"/>
      <c r="W88" s="78"/>
      <c r="X88" s="47">
        <f t="shared" si="20"/>
        <v>1</v>
      </c>
      <c r="Y88" s="48">
        <f t="shared" si="21"/>
        <v>0</v>
      </c>
      <c r="Z88" s="48">
        <f t="shared" si="22"/>
        <v>0</v>
      </c>
      <c r="AA88" s="48">
        <f t="shared" si="23"/>
        <v>0</v>
      </c>
      <c r="AB88" s="49" t="str">
        <f t="shared" si="24"/>
        <v>-</v>
      </c>
      <c r="AC88" s="47">
        <f t="shared" si="25"/>
        <v>1</v>
      </c>
      <c r="AD88" s="48">
        <f t="shared" si="26"/>
        <v>0</v>
      </c>
      <c r="AE88" s="48">
        <f t="shared" si="27"/>
        <v>0</v>
      </c>
      <c r="AF88" s="49" t="str">
        <f t="shared" si="28"/>
        <v>-</v>
      </c>
      <c r="AG88" s="47">
        <f t="shared" si="29"/>
        <v>0</v>
      </c>
      <c r="AH88" s="62" t="s">
        <v>49</v>
      </c>
    </row>
    <row r="89" spans="1:34" ht="12.75" customHeight="1">
      <c r="A89" s="81" t="s">
        <v>536</v>
      </c>
      <c r="B89" s="83" t="s">
        <v>537</v>
      </c>
      <c r="C89" s="47" t="s">
        <v>538</v>
      </c>
      <c r="D89" s="48" t="s">
        <v>539</v>
      </c>
      <c r="E89" s="48" t="s">
        <v>243</v>
      </c>
      <c r="F89" s="83" t="s">
        <v>43</v>
      </c>
      <c r="G89" s="64" t="s">
        <v>244</v>
      </c>
      <c r="H89" s="57" t="s">
        <v>540</v>
      </c>
      <c r="I89" s="48">
        <v>8013744800</v>
      </c>
      <c r="J89" s="88" t="s">
        <v>56</v>
      </c>
      <c r="K89" s="50" t="s">
        <v>47</v>
      </c>
      <c r="L89" s="70"/>
      <c r="M89" s="66">
        <v>14202</v>
      </c>
      <c r="N89" s="58"/>
      <c r="O89" s="92">
        <v>19.531936252980298</v>
      </c>
      <c r="P89" s="50" t="s">
        <v>47</v>
      </c>
      <c r="Q89" s="59"/>
      <c r="R89" s="58"/>
      <c r="S89" s="74" t="s">
        <v>47</v>
      </c>
      <c r="T89" s="96">
        <v>573798</v>
      </c>
      <c r="U89" s="61"/>
      <c r="V89" s="61"/>
      <c r="W89" s="78"/>
      <c r="X89" s="47">
        <f t="shared" si="20"/>
        <v>0</v>
      </c>
      <c r="Y89" s="48">
        <f t="shared" si="21"/>
        <v>0</v>
      </c>
      <c r="Z89" s="48">
        <f t="shared" si="22"/>
        <v>0</v>
      </c>
      <c r="AA89" s="48">
        <f t="shared" si="23"/>
        <v>0</v>
      </c>
      <c r="AB89" s="49" t="str">
        <f t="shared" si="24"/>
        <v>-</v>
      </c>
      <c r="AC89" s="47">
        <f t="shared" si="25"/>
        <v>0</v>
      </c>
      <c r="AD89" s="48">
        <f t="shared" si="26"/>
        <v>0</v>
      </c>
      <c r="AE89" s="48">
        <f t="shared" si="27"/>
        <v>0</v>
      </c>
      <c r="AF89" s="49" t="str">
        <f t="shared" si="28"/>
        <v>-</v>
      </c>
      <c r="AG89" s="47">
        <f t="shared" si="29"/>
        <v>0</v>
      </c>
      <c r="AH89" s="62" t="s">
        <v>49</v>
      </c>
    </row>
    <row r="90" spans="1:34" ht="12.75" customHeight="1">
      <c r="A90" s="81" t="s">
        <v>541</v>
      </c>
      <c r="B90" s="83" t="s">
        <v>542</v>
      </c>
      <c r="C90" s="47" t="s">
        <v>543</v>
      </c>
      <c r="D90" s="48" t="s">
        <v>544</v>
      </c>
      <c r="E90" s="48" t="s">
        <v>320</v>
      </c>
      <c r="F90" s="83" t="s">
        <v>43</v>
      </c>
      <c r="G90" s="64" t="s">
        <v>321</v>
      </c>
      <c r="H90" s="57" t="s">
        <v>55</v>
      </c>
      <c r="I90" s="48">
        <v>8017859300</v>
      </c>
      <c r="J90" s="88" t="s">
        <v>46</v>
      </c>
      <c r="K90" s="50" t="s">
        <v>47</v>
      </c>
      <c r="L90" s="70"/>
      <c r="M90" s="66">
        <v>339</v>
      </c>
      <c r="N90" s="58"/>
      <c r="O90" s="92" t="s">
        <v>48</v>
      </c>
      <c r="P90" s="50" t="s">
        <v>47</v>
      </c>
      <c r="Q90" s="59"/>
      <c r="R90" s="58"/>
      <c r="S90" s="74" t="s">
        <v>47</v>
      </c>
      <c r="T90" s="96">
        <v>14961</v>
      </c>
      <c r="U90" s="61"/>
      <c r="V90" s="61"/>
      <c r="W90" s="78"/>
      <c r="X90" s="47">
        <f t="shared" si="20"/>
        <v>0</v>
      </c>
      <c r="Y90" s="48">
        <f t="shared" si="21"/>
        <v>1</v>
      </c>
      <c r="Z90" s="48">
        <f t="shared" si="22"/>
        <v>0</v>
      </c>
      <c r="AA90" s="48">
        <f t="shared" si="23"/>
        <v>0</v>
      </c>
      <c r="AB90" s="49" t="str">
        <f t="shared" si="24"/>
        <v>-</v>
      </c>
      <c r="AC90" s="47">
        <f t="shared" si="25"/>
        <v>0</v>
      </c>
      <c r="AD90" s="48">
        <f t="shared" si="26"/>
        <v>0</v>
      </c>
      <c r="AE90" s="48">
        <f t="shared" si="27"/>
        <v>0</v>
      </c>
      <c r="AF90" s="49" t="str">
        <f t="shared" si="28"/>
        <v>-</v>
      </c>
      <c r="AG90" s="47">
        <f t="shared" si="29"/>
        <v>0</v>
      </c>
      <c r="AH90" s="62" t="s">
        <v>49</v>
      </c>
    </row>
    <row r="91" spans="1:34" ht="12.75" customHeight="1">
      <c r="A91" s="81" t="s">
        <v>545</v>
      </c>
      <c r="B91" s="83" t="s">
        <v>546</v>
      </c>
      <c r="C91" s="47" t="s">
        <v>547</v>
      </c>
      <c r="D91" s="48" t="s">
        <v>548</v>
      </c>
      <c r="E91" s="48" t="s">
        <v>549</v>
      </c>
      <c r="F91" s="83" t="s">
        <v>43</v>
      </c>
      <c r="G91" s="64" t="s">
        <v>169</v>
      </c>
      <c r="H91" s="57" t="s">
        <v>55</v>
      </c>
      <c r="I91" s="48">
        <v>8017319859</v>
      </c>
      <c r="J91" s="88" t="s">
        <v>71</v>
      </c>
      <c r="K91" s="50" t="s">
        <v>72</v>
      </c>
      <c r="L91" s="70" t="s">
        <v>769</v>
      </c>
      <c r="M91" s="66">
        <v>902</v>
      </c>
      <c r="N91" s="58" t="s">
        <v>769</v>
      </c>
      <c r="O91" s="92" t="s">
        <v>48</v>
      </c>
      <c r="P91" s="50" t="s">
        <v>47</v>
      </c>
      <c r="Q91" s="59"/>
      <c r="R91" s="58"/>
      <c r="S91" s="74" t="s">
        <v>72</v>
      </c>
      <c r="T91" s="96">
        <v>13202</v>
      </c>
      <c r="U91" s="61"/>
      <c r="V91" s="61"/>
      <c r="W91" s="78"/>
      <c r="X91" s="47">
        <f t="shared" si="20"/>
        <v>1</v>
      </c>
      <c r="Y91" s="48">
        <f t="shared" si="21"/>
        <v>0</v>
      </c>
      <c r="Z91" s="48">
        <f t="shared" si="22"/>
        <v>0</v>
      </c>
      <c r="AA91" s="48">
        <f t="shared" si="23"/>
        <v>0</v>
      </c>
      <c r="AB91" s="49" t="str">
        <f t="shared" si="24"/>
        <v>-</v>
      </c>
      <c r="AC91" s="47">
        <f t="shared" si="25"/>
        <v>1</v>
      </c>
      <c r="AD91" s="48">
        <f t="shared" si="26"/>
        <v>0</v>
      </c>
      <c r="AE91" s="48">
        <f t="shared" si="27"/>
        <v>0</v>
      </c>
      <c r="AF91" s="49" t="str">
        <f t="shared" si="28"/>
        <v>-</v>
      </c>
      <c r="AG91" s="47">
        <f t="shared" si="29"/>
        <v>0</v>
      </c>
      <c r="AH91" s="62" t="s">
        <v>49</v>
      </c>
    </row>
    <row r="92" spans="1:34" ht="12.75" customHeight="1">
      <c r="A92" s="81" t="s">
        <v>550</v>
      </c>
      <c r="B92" s="83" t="s">
        <v>551</v>
      </c>
      <c r="C92" s="47" t="s">
        <v>552</v>
      </c>
      <c r="D92" s="48" t="s">
        <v>553</v>
      </c>
      <c r="E92" s="48" t="s">
        <v>554</v>
      </c>
      <c r="F92" s="83" t="s">
        <v>43</v>
      </c>
      <c r="G92" s="64" t="s">
        <v>555</v>
      </c>
      <c r="H92" s="57" t="s">
        <v>55</v>
      </c>
      <c r="I92" s="48">
        <v>8017894000</v>
      </c>
      <c r="J92" s="88" t="s">
        <v>71</v>
      </c>
      <c r="K92" s="50" t="s">
        <v>72</v>
      </c>
      <c r="L92" s="70" t="s">
        <v>769</v>
      </c>
      <c r="M92" s="66">
        <v>364</v>
      </c>
      <c r="N92" s="58" t="s">
        <v>47</v>
      </c>
      <c r="O92" s="92" t="s">
        <v>48</v>
      </c>
      <c r="P92" s="50" t="s">
        <v>47</v>
      </c>
      <c r="Q92" s="59"/>
      <c r="R92" s="58"/>
      <c r="S92" s="74" t="s">
        <v>72</v>
      </c>
      <c r="T92" s="96">
        <v>5842</v>
      </c>
      <c r="U92" s="61"/>
      <c r="V92" s="61"/>
      <c r="W92" s="78"/>
      <c r="X92" s="47">
        <f t="shared" si="20"/>
        <v>1</v>
      </c>
      <c r="Y92" s="48">
        <f t="shared" si="21"/>
        <v>1</v>
      </c>
      <c r="Z92" s="48">
        <f t="shared" si="22"/>
        <v>0</v>
      </c>
      <c r="AA92" s="48">
        <f t="shared" si="23"/>
        <v>0</v>
      </c>
      <c r="AB92" s="49" t="str">
        <f t="shared" si="24"/>
        <v>SRSA</v>
      </c>
      <c r="AC92" s="47">
        <f t="shared" si="25"/>
        <v>1</v>
      </c>
      <c r="AD92" s="48">
        <f t="shared" si="26"/>
        <v>0</v>
      </c>
      <c r="AE92" s="48">
        <f t="shared" si="27"/>
        <v>0</v>
      </c>
      <c r="AF92" s="49" t="str">
        <f t="shared" si="28"/>
        <v>-</v>
      </c>
      <c r="AG92" s="47">
        <f t="shared" si="29"/>
        <v>0</v>
      </c>
      <c r="AH92" s="62" t="s">
        <v>49</v>
      </c>
    </row>
    <row r="93" spans="1:34" ht="12.75" customHeight="1">
      <c r="A93" s="81" t="s">
        <v>556</v>
      </c>
      <c r="B93" s="83" t="s">
        <v>557</v>
      </c>
      <c r="C93" s="47" t="s">
        <v>558</v>
      </c>
      <c r="D93" s="48" t="s">
        <v>559</v>
      </c>
      <c r="E93" s="48" t="s">
        <v>384</v>
      </c>
      <c r="F93" s="83" t="s">
        <v>43</v>
      </c>
      <c r="G93" s="64" t="s">
        <v>385</v>
      </c>
      <c r="H93" s="57" t="s">
        <v>55</v>
      </c>
      <c r="I93" s="48">
        <v>8014897828</v>
      </c>
      <c r="J93" s="88" t="s">
        <v>71</v>
      </c>
      <c r="K93" s="50" t="s">
        <v>72</v>
      </c>
      <c r="L93" s="70" t="s">
        <v>769</v>
      </c>
      <c r="M93" s="66">
        <v>675</v>
      </c>
      <c r="N93" s="58" t="s">
        <v>769</v>
      </c>
      <c r="O93" s="92" t="s">
        <v>48</v>
      </c>
      <c r="P93" s="50" t="s">
        <v>47</v>
      </c>
      <c r="Q93" s="59"/>
      <c r="R93" s="58"/>
      <c r="S93" s="74" t="s">
        <v>72</v>
      </c>
      <c r="T93" s="96">
        <v>15210</v>
      </c>
      <c r="U93" s="61"/>
      <c r="V93" s="61"/>
      <c r="W93" s="78"/>
      <c r="X93" s="47">
        <f t="shared" si="20"/>
        <v>1</v>
      </c>
      <c r="Y93" s="48">
        <f t="shared" si="21"/>
        <v>0</v>
      </c>
      <c r="Z93" s="48">
        <f t="shared" si="22"/>
        <v>0</v>
      </c>
      <c r="AA93" s="48">
        <f t="shared" si="23"/>
        <v>0</v>
      </c>
      <c r="AB93" s="49" t="str">
        <f t="shared" si="24"/>
        <v>-</v>
      </c>
      <c r="AC93" s="47">
        <f t="shared" si="25"/>
        <v>1</v>
      </c>
      <c r="AD93" s="48">
        <f t="shared" si="26"/>
        <v>0</v>
      </c>
      <c r="AE93" s="48">
        <f t="shared" si="27"/>
        <v>0</v>
      </c>
      <c r="AF93" s="49" t="str">
        <f t="shared" si="28"/>
        <v>-</v>
      </c>
      <c r="AG93" s="47">
        <f t="shared" si="29"/>
        <v>0</v>
      </c>
      <c r="AH93" s="62" t="s">
        <v>49</v>
      </c>
    </row>
    <row r="94" spans="1:34" ht="12.75" customHeight="1">
      <c r="A94" s="81" t="s">
        <v>560</v>
      </c>
      <c r="B94" s="83" t="s">
        <v>561</v>
      </c>
      <c r="C94" s="47" t="s">
        <v>562</v>
      </c>
      <c r="D94" s="48" t="s">
        <v>563</v>
      </c>
      <c r="E94" s="48" t="s">
        <v>564</v>
      </c>
      <c r="F94" s="83" t="s">
        <v>43</v>
      </c>
      <c r="G94" s="64" t="s">
        <v>565</v>
      </c>
      <c r="H94" s="57" t="s">
        <v>55</v>
      </c>
      <c r="I94" s="48">
        <v>8017684202</v>
      </c>
      <c r="J94" s="88" t="s">
        <v>71</v>
      </c>
      <c r="K94" s="50" t="s">
        <v>72</v>
      </c>
      <c r="L94" s="70" t="s">
        <v>769</v>
      </c>
      <c r="M94" s="66">
        <v>678</v>
      </c>
      <c r="N94" s="58" t="s">
        <v>769</v>
      </c>
      <c r="O94" s="92" t="s">
        <v>48</v>
      </c>
      <c r="P94" s="50" t="s">
        <v>47</v>
      </c>
      <c r="Q94" s="59"/>
      <c r="R94" s="58"/>
      <c r="S94" s="74" t="s">
        <v>72</v>
      </c>
      <c r="T94" s="96">
        <v>8388</v>
      </c>
      <c r="U94" s="61"/>
      <c r="V94" s="61"/>
      <c r="W94" s="78"/>
      <c r="X94" s="47">
        <f t="shared" si="20"/>
        <v>1</v>
      </c>
      <c r="Y94" s="48">
        <f t="shared" si="21"/>
        <v>0</v>
      </c>
      <c r="Z94" s="48">
        <f t="shared" si="22"/>
        <v>0</v>
      </c>
      <c r="AA94" s="48">
        <f t="shared" si="23"/>
        <v>0</v>
      </c>
      <c r="AB94" s="49" t="str">
        <f t="shared" si="24"/>
        <v>-</v>
      </c>
      <c r="AC94" s="47">
        <f t="shared" si="25"/>
        <v>1</v>
      </c>
      <c r="AD94" s="48">
        <f t="shared" si="26"/>
        <v>0</v>
      </c>
      <c r="AE94" s="48">
        <f t="shared" si="27"/>
        <v>0</v>
      </c>
      <c r="AF94" s="49" t="str">
        <f t="shared" si="28"/>
        <v>-</v>
      </c>
      <c r="AG94" s="47">
        <f t="shared" si="29"/>
        <v>0</v>
      </c>
      <c r="AH94" s="62" t="s">
        <v>49</v>
      </c>
    </row>
    <row r="95" spans="1:34" ht="12.75" customHeight="1">
      <c r="A95" s="81" t="s">
        <v>566</v>
      </c>
      <c r="B95" s="83" t="s">
        <v>567</v>
      </c>
      <c r="C95" s="47" t="s">
        <v>568</v>
      </c>
      <c r="D95" s="48" t="s">
        <v>569</v>
      </c>
      <c r="E95" s="48" t="s">
        <v>570</v>
      </c>
      <c r="F95" s="83" t="s">
        <v>43</v>
      </c>
      <c r="G95" s="64" t="s">
        <v>571</v>
      </c>
      <c r="H95" s="57" t="s">
        <v>572</v>
      </c>
      <c r="I95" s="48">
        <v>4357932135</v>
      </c>
      <c r="J95" s="88" t="s">
        <v>163</v>
      </c>
      <c r="K95" s="50" t="s">
        <v>72</v>
      </c>
      <c r="L95" s="70" t="s">
        <v>767</v>
      </c>
      <c r="M95" s="66">
        <v>481</v>
      </c>
      <c r="N95" s="58" t="s">
        <v>767</v>
      </c>
      <c r="O95" s="92">
        <v>14.766355140186915</v>
      </c>
      <c r="P95" s="50" t="s">
        <v>47</v>
      </c>
      <c r="Q95" s="59"/>
      <c r="R95" s="58"/>
      <c r="S95" s="74" t="s">
        <v>72</v>
      </c>
      <c r="T95" s="96">
        <v>17692</v>
      </c>
      <c r="U95" s="61"/>
      <c r="V95" s="61"/>
      <c r="W95" s="78"/>
      <c r="X95" s="47">
        <f t="shared" si="20"/>
        <v>1</v>
      </c>
      <c r="Y95" s="48">
        <f t="shared" si="21"/>
        <v>1</v>
      </c>
      <c r="Z95" s="48">
        <f t="shared" si="22"/>
        <v>0</v>
      </c>
      <c r="AA95" s="48">
        <f t="shared" si="23"/>
        <v>0</v>
      </c>
      <c r="AB95" s="49" t="str">
        <f t="shared" si="24"/>
        <v>SRSA</v>
      </c>
      <c r="AC95" s="47">
        <f t="shared" si="25"/>
        <v>1</v>
      </c>
      <c r="AD95" s="48">
        <f t="shared" si="26"/>
        <v>0</v>
      </c>
      <c r="AE95" s="48">
        <f t="shared" si="27"/>
        <v>0</v>
      </c>
      <c r="AF95" s="49" t="str">
        <f t="shared" si="28"/>
        <v>-</v>
      </c>
      <c r="AG95" s="47">
        <f t="shared" si="29"/>
        <v>0</v>
      </c>
      <c r="AH95" s="62" t="s">
        <v>49</v>
      </c>
    </row>
    <row r="96" spans="1:34" ht="12.75" customHeight="1">
      <c r="A96" s="81" t="s">
        <v>573</v>
      </c>
      <c r="B96" s="83" t="s">
        <v>574</v>
      </c>
      <c r="C96" s="47" t="s">
        <v>575</v>
      </c>
      <c r="D96" s="48" t="s">
        <v>576</v>
      </c>
      <c r="E96" s="48" t="s">
        <v>554</v>
      </c>
      <c r="F96" s="83" t="s">
        <v>43</v>
      </c>
      <c r="G96" s="64" t="s">
        <v>555</v>
      </c>
      <c r="H96" s="57" t="s">
        <v>55</v>
      </c>
      <c r="I96" s="48">
        <v>8017897625</v>
      </c>
      <c r="J96" s="88" t="s">
        <v>71</v>
      </c>
      <c r="K96" s="50" t="s">
        <v>72</v>
      </c>
      <c r="L96" s="70" t="s">
        <v>769</v>
      </c>
      <c r="M96" s="66">
        <v>698</v>
      </c>
      <c r="N96" s="58" t="s">
        <v>769</v>
      </c>
      <c r="O96" s="92" t="s">
        <v>48</v>
      </c>
      <c r="P96" s="50" t="s">
        <v>47</v>
      </c>
      <c r="Q96" s="59"/>
      <c r="R96" s="58"/>
      <c r="S96" s="74" t="s">
        <v>72</v>
      </c>
      <c r="T96" s="96">
        <v>12711</v>
      </c>
      <c r="U96" s="61"/>
      <c r="V96" s="61"/>
      <c r="W96" s="78"/>
      <c r="X96" s="47">
        <f t="shared" si="20"/>
        <v>1</v>
      </c>
      <c r="Y96" s="48">
        <f t="shared" si="21"/>
        <v>0</v>
      </c>
      <c r="Z96" s="48">
        <f t="shared" si="22"/>
        <v>0</v>
      </c>
      <c r="AA96" s="48">
        <f t="shared" si="23"/>
        <v>0</v>
      </c>
      <c r="AB96" s="49" t="str">
        <f t="shared" si="24"/>
        <v>-</v>
      </c>
      <c r="AC96" s="47">
        <f t="shared" si="25"/>
        <v>1</v>
      </c>
      <c r="AD96" s="48">
        <f t="shared" si="26"/>
        <v>0</v>
      </c>
      <c r="AE96" s="48">
        <f t="shared" si="27"/>
        <v>0</v>
      </c>
      <c r="AF96" s="49" t="str">
        <f t="shared" si="28"/>
        <v>-</v>
      </c>
      <c r="AG96" s="47">
        <f t="shared" si="29"/>
        <v>0</v>
      </c>
      <c r="AH96" s="62" t="s">
        <v>49</v>
      </c>
    </row>
    <row r="97" spans="1:34" ht="12.75" customHeight="1">
      <c r="A97" s="81" t="s">
        <v>577</v>
      </c>
      <c r="B97" s="83" t="s">
        <v>578</v>
      </c>
      <c r="C97" s="47" t="s">
        <v>579</v>
      </c>
      <c r="D97" s="48" t="s">
        <v>580</v>
      </c>
      <c r="E97" s="48" t="s">
        <v>42</v>
      </c>
      <c r="F97" s="83" t="s">
        <v>43</v>
      </c>
      <c r="G97" s="64" t="s">
        <v>54</v>
      </c>
      <c r="H97" s="57" t="s">
        <v>55</v>
      </c>
      <c r="I97" s="48">
        <v>8015311173</v>
      </c>
      <c r="J97" s="88" t="s">
        <v>56</v>
      </c>
      <c r="K97" s="50" t="s">
        <v>47</v>
      </c>
      <c r="L97" s="70"/>
      <c r="M97" s="66">
        <v>300</v>
      </c>
      <c r="N97" s="58"/>
      <c r="O97" s="92" t="s">
        <v>48</v>
      </c>
      <c r="P97" s="50" t="s">
        <v>47</v>
      </c>
      <c r="Q97" s="59"/>
      <c r="R97" s="58"/>
      <c r="S97" s="74" t="s">
        <v>47</v>
      </c>
      <c r="T97" s="96">
        <v>4354</v>
      </c>
      <c r="U97" s="61"/>
      <c r="V97" s="61"/>
      <c r="W97" s="78"/>
      <c r="X97" s="47">
        <f t="shared" si="20"/>
        <v>0</v>
      </c>
      <c r="Y97" s="48">
        <f t="shared" si="21"/>
        <v>1</v>
      </c>
      <c r="Z97" s="48">
        <f t="shared" si="22"/>
        <v>0</v>
      </c>
      <c r="AA97" s="48">
        <f t="shared" si="23"/>
        <v>0</v>
      </c>
      <c r="AB97" s="49" t="str">
        <f t="shared" si="24"/>
        <v>-</v>
      </c>
      <c r="AC97" s="47">
        <f t="shared" si="25"/>
        <v>0</v>
      </c>
      <c r="AD97" s="48">
        <f t="shared" si="26"/>
        <v>0</v>
      </c>
      <c r="AE97" s="48">
        <f t="shared" si="27"/>
        <v>0</v>
      </c>
      <c r="AF97" s="49" t="str">
        <f t="shared" si="28"/>
        <v>-</v>
      </c>
      <c r="AG97" s="47">
        <f t="shared" si="29"/>
        <v>0</v>
      </c>
      <c r="AH97" s="62" t="s">
        <v>49</v>
      </c>
    </row>
    <row r="98" spans="1:34" ht="12.75" customHeight="1">
      <c r="A98" s="81" t="s">
        <v>581</v>
      </c>
      <c r="B98" s="83" t="s">
        <v>582</v>
      </c>
      <c r="C98" s="47" t="s">
        <v>583</v>
      </c>
      <c r="D98" s="48" t="s">
        <v>584</v>
      </c>
      <c r="E98" s="48" t="s">
        <v>42</v>
      </c>
      <c r="F98" s="83" t="s">
        <v>43</v>
      </c>
      <c r="G98" s="64" t="s">
        <v>498</v>
      </c>
      <c r="H98" s="57" t="s">
        <v>55</v>
      </c>
      <c r="I98" s="48">
        <v>8015788226</v>
      </c>
      <c r="J98" s="88" t="s">
        <v>56</v>
      </c>
      <c r="K98" s="50" t="s">
        <v>47</v>
      </c>
      <c r="L98" s="70"/>
      <c r="M98" s="66">
        <v>348</v>
      </c>
      <c r="N98" s="58"/>
      <c r="O98" s="92" t="s">
        <v>48</v>
      </c>
      <c r="P98" s="50" t="s">
        <v>47</v>
      </c>
      <c r="Q98" s="59"/>
      <c r="R98" s="58"/>
      <c r="S98" s="74" t="s">
        <v>47</v>
      </c>
      <c r="T98" s="96">
        <v>10170</v>
      </c>
      <c r="U98" s="61"/>
      <c r="V98" s="61"/>
      <c r="W98" s="78"/>
      <c r="X98" s="47">
        <f t="shared" si="20"/>
        <v>0</v>
      </c>
      <c r="Y98" s="48">
        <f t="shared" si="21"/>
        <v>1</v>
      </c>
      <c r="Z98" s="48">
        <f t="shared" si="22"/>
        <v>0</v>
      </c>
      <c r="AA98" s="48">
        <f t="shared" si="23"/>
        <v>0</v>
      </c>
      <c r="AB98" s="49" t="str">
        <f t="shared" si="24"/>
        <v>-</v>
      </c>
      <c r="AC98" s="47">
        <f t="shared" si="25"/>
        <v>0</v>
      </c>
      <c r="AD98" s="48">
        <f t="shared" si="26"/>
        <v>0</v>
      </c>
      <c r="AE98" s="48">
        <f t="shared" si="27"/>
        <v>0</v>
      </c>
      <c r="AF98" s="49" t="str">
        <f t="shared" si="28"/>
        <v>-</v>
      </c>
      <c r="AG98" s="47">
        <f t="shared" si="29"/>
        <v>0</v>
      </c>
      <c r="AH98" s="62" t="s">
        <v>49</v>
      </c>
    </row>
    <row r="99" spans="1:34" ht="12.75" customHeight="1">
      <c r="A99" s="81" t="s">
        <v>585</v>
      </c>
      <c r="B99" s="83" t="s">
        <v>586</v>
      </c>
      <c r="C99" s="47" t="s">
        <v>587</v>
      </c>
      <c r="D99" s="48" t="s">
        <v>588</v>
      </c>
      <c r="E99" s="48" t="s">
        <v>42</v>
      </c>
      <c r="F99" s="83" t="s">
        <v>43</v>
      </c>
      <c r="G99" s="64" t="s">
        <v>54</v>
      </c>
      <c r="H99" s="57" t="s">
        <v>589</v>
      </c>
      <c r="I99" s="48">
        <v>8015788599</v>
      </c>
      <c r="J99" s="88" t="s">
        <v>590</v>
      </c>
      <c r="K99" s="50" t="s">
        <v>47</v>
      </c>
      <c r="L99" s="70"/>
      <c r="M99" s="66">
        <v>23759</v>
      </c>
      <c r="N99" s="58"/>
      <c r="O99" s="92">
        <v>26.066790352504636</v>
      </c>
      <c r="P99" s="50" t="s">
        <v>72</v>
      </c>
      <c r="Q99" s="59"/>
      <c r="R99" s="58"/>
      <c r="S99" s="74" t="s">
        <v>47</v>
      </c>
      <c r="T99" s="96">
        <v>1108369</v>
      </c>
      <c r="U99" s="61"/>
      <c r="V99" s="61"/>
      <c r="W99" s="78"/>
      <c r="X99" s="47">
        <f t="shared" si="20"/>
        <v>0</v>
      </c>
      <c r="Y99" s="48">
        <f t="shared" si="21"/>
        <v>0</v>
      </c>
      <c r="Z99" s="48">
        <f t="shared" si="22"/>
        <v>0</v>
      </c>
      <c r="AA99" s="48">
        <f t="shared" si="23"/>
        <v>0</v>
      </c>
      <c r="AB99" s="49" t="str">
        <f t="shared" si="24"/>
        <v>-</v>
      </c>
      <c r="AC99" s="47">
        <f t="shared" si="25"/>
        <v>0</v>
      </c>
      <c r="AD99" s="48">
        <f t="shared" si="26"/>
        <v>1</v>
      </c>
      <c r="AE99" s="48">
        <f t="shared" si="27"/>
        <v>0</v>
      </c>
      <c r="AF99" s="49" t="str">
        <f t="shared" si="28"/>
        <v>-</v>
      </c>
      <c r="AG99" s="47">
        <f t="shared" si="29"/>
        <v>0</v>
      </c>
      <c r="AH99" s="62" t="s">
        <v>49</v>
      </c>
    </row>
    <row r="100" spans="1:34" ht="12.75" customHeight="1">
      <c r="A100" s="81" t="s">
        <v>591</v>
      </c>
      <c r="B100" s="83" t="s">
        <v>592</v>
      </c>
      <c r="C100" s="47" t="s">
        <v>593</v>
      </c>
      <c r="D100" s="48" t="s">
        <v>594</v>
      </c>
      <c r="E100" s="48" t="s">
        <v>42</v>
      </c>
      <c r="F100" s="83" t="s">
        <v>43</v>
      </c>
      <c r="G100" s="64" t="s">
        <v>227</v>
      </c>
      <c r="H100" s="57" t="s">
        <v>55</v>
      </c>
      <c r="I100" s="48">
        <v>8014666700</v>
      </c>
      <c r="J100" s="88" t="s">
        <v>56</v>
      </c>
      <c r="K100" s="50" t="s">
        <v>47</v>
      </c>
      <c r="L100" s="70"/>
      <c r="M100" s="66">
        <v>236</v>
      </c>
      <c r="N100" s="58"/>
      <c r="O100" s="92" t="s">
        <v>48</v>
      </c>
      <c r="P100" s="50" t="s">
        <v>47</v>
      </c>
      <c r="Q100" s="59"/>
      <c r="R100" s="58"/>
      <c r="S100" s="74" t="s">
        <v>47</v>
      </c>
      <c r="T100" s="96">
        <v>3207</v>
      </c>
      <c r="U100" s="61"/>
      <c r="V100" s="61"/>
      <c r="W100" s="78"/>
      <c r="X100" s="47">
        <f t="shared" si="20"/>
        <v>0</v>
      </c>
      <c r="Y100" s="48">
        <f t="shared" si="21"/>
        <v>1</v>
      </c>
      <c r="Z100" s="48">
        <f t="shared" si="22"/>
        <v>0</v>
      </c>
      <c r="AA100" s="48">
        <f t="shared" si="23"/>
        <v>0</v>
      </c>
      <c r="AB100" s="49" t="str">
        <f t="shared" si="24"/>
        <v>-</v>
      </c>
      <c r="AC100" s="47">
        <f t="shared" si="25"/>
        <v>0</v>
      </c>
      <c r="AD100" s="48">
        <f t="shared" si="26"/>
        <v>0</v>
      </c>
      <c r="AE100" s="48">
        <f t="shared" si="27"/>
        <v>0</v>
      </c>
      <c r="AF100" s="49" t="str">
        <f t="shared" si="28"/>
        <v>-</v>
      </c>
      <c r="AG100" s="47">
        <f t="shared" si="29"/>
        <v>0</v>
      </c>
      <c r="AH100" s="62" t="s">
        <v>49</v>
      </c>
    </row>
    <row r="101" spans="1:34" ht="12.75" customHeight="1">
      <c r="A101" s="81" t="s">
        <v>595</v>
      </c>
      <c r="B101" s="83" t="s">
        <v>596</v>
      </c>
      <c r="C101" s="47" t="s">
        <v>597</v>
      </c>
      <c r="D101" s="48" t="s">
        <v>598</v>
      </c>
      <c r="E101" s="48" t="s">
        <v>599</v>
      </c>
      <c r="F101" s="83" t="s">
        <v>43</v>
      </c>
      <c r="G101" s="64" t="s">
        <v>600</v>
      </c>
      <c r="H101" s="57" t="s">
        <v>601</v>
      </c>
      <c r="I101" s="48">
        <v>4356781200</v>
      </c>
      <c r="J101" s="88" t="s">
        <v>101</v>
      </c>
      <c r="K101" s="50" t="s">
        <v>47</v>
      </c>
      <c r="L101" s="70" t="s">
        <v>767</v>
      </c>
      <c r="M101" s="66">
        <v>3064</v>
      </c>
      <c r="N101" s="58" t="s">
        <v>767</v>
      </c>
      <c r="O101" s="92">
        <v>27.70773638968481</v>
      </c>
      <c r="P101" s="50" t="s">
        <v>72</v>
      </c>
      <c r="Q101" s="59"/>
      <c r="R101" s="58"/>
      <c r="S101" s="74" t="s">
        <v>72</v>
      </c>
      <c r="T101" s="96">
        <v>246712</v>
      </c>
      <c r="U101" s="61"/>
      <c r="V101" s="61"/>
      <c r="W101" s="78"/>
      <c r="X101" s="47">
        <f aca="true" t="shared" si="30" ref="X101:X132">IF(OR(K101="YES",TRIM(L101)="YES"),1,0)</f>
        <v>1</v>
      </c>
      <c r="Y101" s="48">
        <f aca="true" t="shared" si="31" ref="Y101:Y132">IF(OR(AND(ISNUMBER(M101),AND(M101&gt;0,M101&lt;600)),AND(ISNUMBER(M101),AND(M101&gt;0,N101="YES"))),1,0)</f>
        <v>1</v>
      </c>
      <c r="Z101" s="48">
        <f aca="true" t="shared" si="32" ref="Z101:Z132">IF(AND(OR(K101="YES",TRIM(L101)="YES"),(X101=0)),"Trouble",0)</f>
        <v>0</v>
      </c>
      <c r="AA101" s="48">
        <f aca="true" t="shared" si="33" ref="AA101:AA132">IF(AND(OR(AND(ISNUMBER(M101),AND(M101&gt;0,M101&lt;600)),AND(ISNUMBER(M101),AND(M101&gt;0,N101="YES"))),(Y101=0)),"Trouble",0)</f>
        <v>0</v>
      </c>
      <c r="AB101" s="49" t="str">
        <f aca="true" t="shared" si="34" ref="AB101:AB132">IF(AND(X101=1,Y101=1),"SRSA","-")</f>
        <v>SRSA</v>
      </c>
      <c r="AC101" s="47">
        <f aca="true" t="shared" si="35" ref="AC101:AC132">IF(S101="YES",1,0)</f>
        <v>1</v>
      </c>
      <c r="AD101" s="48">
        <f aca="true" t="shared" si="36" ref="AD101:AD132">IF(OR(AND(ISNUMBER(Q101),Q101&gt;=20),(AND(ISNUMBER(Q101)=FALSE,AND(ISNUMBER(O101),O101&gt;=20)))),1,0)</f>
        <v>1</v>
      </c>
      <c r="AE101" s="48" t="str">
        <f aca="true" t="shared" si="37" ref="AE101:AE132">IF(AND(AC101=1,AD101=1),"Initial",0)</f>
        <v>Initial</v>
      </c>
      <c r="AF101" s="49" t="str">
        <f aca="true" t="shared" si="38" ref="AF101:AF132">IF(AND(AND(AE101="Initial",AG101=0),AND(ISNUMBER(M101),M101&gt;0)),"RLIS","-")</f>
        <v>-</v>
      </c>
      <c r="AG101" s="47" t="str">
        <f aca="true" t="shared" si="39" ref="AG101:AG132">IF(AND(AB101="SRSA",AE101="Initial"),"SRSA",0)</f>
        <v>SRSA</v>
      </c>
      <c r="AH101" s="62" t="s">
        <v>49</v>
      </c>
    </row>
    <row r="102" spans="1:34" ht="12.75" customHeight="1">
      <c r="A102" s="81" t="s">
        <v>602</v>
      </c>
      <c r="B102" s="83" t="s">
        <v>603</v>
      </c>
      <c r="C102" s="47" t="s">
        <v>604</v>
      </c>
      <c r="D102" s="48" t="s">
        <v>605</v>
      </c>
      <c r="E102" s="48" t="s">
        <v>139</v>
      </c>
      <c r="F102" s="83" t="s">
        <v>43</v>
      </c>
      <c r="G102" s="64" t="s">
        <v>140</v>
      </c>
      <c r="H102" s="57" t="s">
        <v>606</v>
      </c>
      <c r="I102" s="48">
        <v>4358968214</v>
      </c>
      <c r="J102" s="88" t="s">
        <v>101</v>
      </c>
      <c r="K102" s="50" t="s">
        <v>47</v>
      </c>
      <c r="L102" s="70" t="s">
        <v>767</v>
      </c>
      <c r="M102" s="66">
        <v>4629</v>
      </c>
      <c r="N102" s="58"/>
      <c r="O102" s="92">
        <v>18.468190240889438</v>
      </c>
      <c r="P102" s="50" t="s">
        <v>47</v>
      </c>
      <c r="Q102" s="59"/>
      <c r="R102" s="58"/>
      <c r="S102" s="74" t="s">
        <v>72</v>
      </c>
      <c r="T102" s="96">
        <v>188571</v>
      </c>
      <c r="U102" s="61"/>
      <c r="V102" s="61"/>
      <c r="W102" s="78"/>
      <c r="X102" s="47">
        <f t="shared" si="30"/>
        <v>1</v>
      </c>
      <c r="Y102" s="48">
        <f t="shared" si="31"/>
        <v>0</v>
      </c>
      <c r="Z102" s="48">
        <f t="shared" si="32"/>
        <v>0</v>
      </c>
      <c r="AA102" s="48">
        <f t="shared" si="33"/>
        <v>0</v>
      </c>
      <c r="AB102" s="49" t="str">
        <f t="shared" si="34"/>
        <v>-</v>
      </c>
      <c r="AC102" s="47">
        <f t="shared" si="35"/>
        <v>1</v>
      </c>
      <c r="AD102" s="48">
        <f t="shared" si="36"/>
        <v>0</v>
      </c>
      <c r="AE102" s="48">
        <f t="shared" si="37"/>
        <v>0</v>
      </c>
      <c r="AF102" s="49" t="str">
        <f t="shared" si="38"/>
        <v>-</v>
      </c>
      <c r="AG102" s="47">
        <f t="shared" si="39"/>
        <v>0</v>
      </c>
      <c r="AH102" s="62" t="s">
        <v>49</v>
      </c>
    </row>
    <row r="103" spans="1:34" ht="12.75" customHeight="1">
      <c r="A103" s="81" t="s">
        <v>607</v>
      </c>
      <c r="B103" s="83" t="s">
        <v>608</v>
      </c>
      <c r="C103" s="47" t="s">
        <v>609</v>
      </c>
      <c r="D103" s="48" t="s">
        <v>610</v>
      </c>
      <c r="E103" s="48" t="s">
        <v>611</v>
      </c>
      <c r="F103" s="83" t="s">
        <v>43</v>
      </c>
      <c r="G103" s="64" t="s">
        <v>612</v>
      </c>
      <c r="H103" s="57" t="s">
        <v>55</v>
      </c>
      <c r="I103" s="48">
        <v>4356541347</v>
      </c>
      <c r="J103" s="88" t="s">
        <v>163</v>
      </c>
      <c r="K103" s="50" t="s">
        <v>72</v>
      </c>
      <c r="L103" s="70" t="s">
        <v>767</v>
      </c>
      <c r="M103" s="66">
        <v>289</v>
      </c>
      <c r="N103" s="58"/>
      <c r="O103" s="92" t="s">
        <v>48</v>
      </c>
      <c r="P103" s="50" t="s">
        <v>47</v>
      </c>
      <c r="Q103" s="59"/>
      <c r="R103" s="58"/>
      <c r="S103" s="74" t="s">
        <v>72</v>
      </c>
      <c r="T103" s="96">
        <v>4707</v>
      </c>
      <c r="U103" s="61"/>
      <c r="V103" s="61"/>
      <c r="W103" s="78"/>
      <c r="X103" s="47">
        <f t="shared" si="30"/>
        <v>1</v>
      </c>
      <c r="Y103" s="48">
        <f t="shared" si="31"/>
        <v>1</v>
      </c>
      <c r="Z103" s="48">
        <f t="shared" si="32"/>
        <v>0</v>
      </c>
      <c r="AA103" s="48">
        <f t="shared" si="33"/>
        <v>0</v>
      </c>
      <c r="AB103" s="49" t="str">
        <f t="shared" si="34"/>
        <v>SRSA</v>
      </c>
      <c r="AC103" s="47">
        <f t="shared" si="35"/>
        <v>1</v>
      </c>
      <c r="AD103" s="48">
        <f t="shared" si="36"/>
        <v>0</v>
      </c>
      <c r="AE103" s="48">
        <f t="shared" si="37"/>
        <v>0</v>
      </c>
      <c r="AF103" s="49" t="str">
        <f t="shared" si="38"/>
        <v>-</v>
      </c>
      <c r="AG103" s="47">
        <f t="shared" si="39"/>
        <v>0</v>
      </c>
      <c r="AH103" s="62" t="s">
        <v>49</v>
      </c>
    </row>
    <row r="104" spans="1:34" ht="12.75" customHeight="1">
      <c r="A104" s="81" t="s">
        <v>613</v>
      </c>
      <c r="B104" s="83" t="s">
        <v>614</v>
      </c>
      <c r="C104" s="47" t="s">
        <v>615</v>
      </c>
      <c r="D104" s="48" t="s">
        <v>616</v>
      </c>
      <c r="E104" s="48" t="s">
        <v>617</v>
      </c>
      <c r="F104" s="83" t="s">
        <v>43</v>
      </c>
      <c r="G104" s="64" t="s">
        <v>618</v>
      </c>
      <c r="H104" s="57" t="s">
        <v>619</v>
      </c>
      <c r="I104" s="48">
        <v>4358352261</v>
      </c>
      <c r="J104" s="88" t="s">
        <v>101</v>
      </c>
      <c r="K104" s="50" t="s">
        <v>47</v>
      </c>
      <c r="L104" s="70" t="s">
        <v>767</v>
      </c>
      <c r="M104" s="66">
        <v>3189</v>
      </c>
      <c r="N104" s="58"/>
      <c r="O104" s="92">
        <v>21.86650558743582</v>
      </c>
      <c r="P104" s="50" t="s">
        <v>72</v>
      </c>
      <c r="Q104" s="59"/>
      <c r="R104" s="58"/>
      <c r="S104" s="74" t="s">
        <v>72</v>
      </c>
      <c r="T104" s="96">
        <v>121322</v>
      </c>
      <c r="U104" s="61"/>
      <c r="V104" s="61"/>
      <c r="W104" s="78"/>
      <c r="X104" s="47">
        <f t="shared" si="30"/>
        <v>1</v>
      </c>
      <c r="Y104" s="48">
        <f t="shared" si="31"/>
        <v>0</v>
      </c>
      <c r="Z104" s="48">
        <f t="shared" si="32"/>
        <v>0</v>
      </c>
      <c r="AA104" s="48">
        <f t="shared" si="33"/>
        <v>0</v>
      </c>
      <c r="AB104" s="49" t="str">
        <f t="shared" si="34"/>
        <v>-</v>
      </c>
      <c r="AC104" s="47">
        <f t="shared" si="35"/>
        <v>1</v>
      </c>
      <c r="AD104" s="48">
        <f t="shared" si="36"/>
        <v>1</v>
      </c>
      <c r="AE104" s="48" t="str">
        <f t="shared" si="37"/>
        <v>Initial</v>
      </c>
      <c r="AF104" s="49" t="str">
        <f t="shared" si="38"/>
        <v>RLIS</v>
      </c>
      <c r="AG104" s="47">
        <f t="shared" si="39"/>
        <v>0</v>
      </c>
      <c r="AH104" s="62" t="s">
        <v>49</v>
      </c>
    </row>
    <row r="105" spans="1:34" ht="12.75" customHeight="1">
      <c r="A105" s="81" t="s">
        <v>620</v>
      </c>
      <c r="B105" s="83" t="s">
        <v>621</v>
      </c>
      <c r="C105" s="47" t="s">
        <v>622</v>
      </c>
      <c r="D105" s="48" t="s">
        <v>623</v>
      </c>
      <c r="E105" s="48" t="s">
        <v>624</v>
      </c>
      <c r="F105" s="83" t="s">
        <v>43</v>
      </c>
      <c r="G105" s="64" t="s">
        <v>625</v>
      </c>
      <c r="H105" s="57" t="s">
        <v>626</v>
      </c>
      <c r="I105" s="48">
        <v>4357834301</v>
      </c>
      <c r="J105" s="88" t="s">
        <v>71</v>
      </c>
      <c r="K105" s="50" t="s">
        <v>72</v>
      </c>
      <c r="L105" s="70" t="s">
        <v>767</v>
      </c>
      <c r="M105" s="66">
        <v>1468</v>
      </c>
      <c r="N105" s="58"/>
      <c r="O105" s="92">
        <v>15.514131088394468</v>
      </c>
      <c r="P105" s="50" t="s">
        <v>47</v>
      </c>
      <c r="Q105" s="59"/>
      <c r="R105" s="58"/>
      <c r="S105" s="74" t="s">
        <v>72</v>
      </c>
      <c r="T105" s="96">
        <v>40205</v>
      </c>
      <c r="U105" s="61"/>
      <c r="V105" s="61"/>
      <c r="W105" s="78"/>
      <c r="X105" s="47">
        <f t="shared" si="30"/>
        <v>1</v>
      </c>
      <c r="Y105" s="48">
        <f t="shared" si="31"/>
        <v>0</v>
      </c>
      <c r="Z105" s="48">
        <f t="shared" si="32"/>
        <v>0</v>
      </c>
      <c r="AA105" s="48">
        <f t="shared" si="33"/>
        <v>0</v>
      </c>
      <c r="AB105" s="49" t="str">
        <f t="shared" si="34"/>
        <v>-</v>
      </c>
      <c r="AC105" s="47">
        <f t="shared" si="35"/>
        <v>1</v>
      </c>
      <c r="AD105" s="48">
        <f t="shared" si="36"/>
        <v>0</v>
      </c>
      <c r="AE105" s="48">
        <f t="shared" si="37"/>
        <v>0</v>
      </c>
      <c r="AF105" s="49" t="str">
        <f t="shared" si="38"/>
        <v>-</v>
      </c>
      <c r="AG105" s="47">
        <f t="shared" si="39"/>
        <v>0</v>
      </c>
      <c r="AH105" s="62" t="s">
        <v>49</v>
      </c>
    </row>
    <row r="106" spans="1:34" ht="12.75" customHeight="1">
      <c r="A106" s="81" t="s">
        <v>627</v>
      </c>
      <c r="B106" s="83" t="s">
        <v>628</v>
      </c>
      <c r="C106" s="47" t="s">
        <v>629</v>
      </c>
      <c r="D106" s="48" t="s">
        <v>630</v>
      </c>
      <c r="E106" s="48" t="s">
        <v>359</v>
      </c>
      <c r="F106" s="83" t="s">
        <v>43</v>
      </c>
      <c r="G106" s="64" t="s">
        <v>360</v>
      </c>
      <c r="H106" s="57" t="s">
        <v>55</v>
      </c>
      <c r="I106" s="48">
        <v>8019360318</v>
      </c>
      <c r="J106" s="88" t="s">
        <v>71</v>
      </c>
      <c r="K106" s="50" t="s">
        <v>72</v>
      </c>
      <c r="L106" s="70" t="s">
        <v>769</v>
      </c>
      <c r="M106" s="66">
        <v>488</v>
      </c>
      <c r="N106" s="58" t="s">
        <v>769</v>
      </c>
      <c r="O106" s="92" t="s">
        <v>48</v>
      </c>
      <c r="P106" s="50" t="s">
        <v>47</v>
      </c>
      <c r="Q106" s="59"/>
      <c r="R106" s="58"/>
      <c r="S106" s="74" t="s">
        <v>72</v>
      </c>
      <c r="T106" s="96">
        <v>6876</v>
      </c>
      <c r="U106" s="61"/>
      <c r="V106" s="61"/>
      <c r="W106" s="78"/>
      <c r="X106" s="47">
        <f t="shared" si="30"/>
        <v>1</v>
      </c>
      <c r="Y106" s="48">
        <f t="shared" si="31"/>
        <v>1</v>
      </c>
      <c r="Z106" s="48">
        <f t="shared" si="32"/>
        <v>0</v>
      </c>
      <c r="AA106" s="48">
        <f t="shared" si="33"/>
        <v>0</v>
      </c>
      <c r="AB106" s="49" t="str">
        <f t="shared" si="34"/>
        <v>SRSA</v>
      </c>
      <c r="AC106" s="47">
        <f t="shared" si="35"/>
        <v>1</v>
      </c>
      <c r="AD106" s="48">
        <f t="shared" si="36"/>
        <v>0</v>
      </c>
      <c r="AE106" s="48">
        <f t="shared" si="37"/>
        <v>0</v>
      </c>
      <c r="AF106" s="49" t="str">
        <f t="shared" si="38"/>
        <v>-</v>
      </c>
      <c r="AG106" s="47">
        <f t="shared" si="39"/>
        <v>0</v>
      </c>
      <c r="AH106" s="62" t="s">
        <v>49</v>
      </c>
    </row>
    <row r="107" spans="1:34" ht="12.75" customHeight="1">
      <c r="A107" s="81" t="s">
        <v>631</v>
      </c>
      <c r="B107" s="83" t="s">
        <v>632</v>
      </c>
      <c r="C107" s="47" t="s">
        <v>633</v>
      </c>
      <c r="D107" s="48" t="s">
        <v>634</v>
      </c>
      <c r="E107" s="48" t="s">
        <v>309</v>
      </c>
      <c r="F107" s="83" t="s">
        <v>43</v>
      </c>
      <c r="G107" s="64" t="s">
        <v>310</v>
      </c>
      <c r="H107" s="57" t="s">
        <v>55</v>
      </c>
      <c r="I107" s="48">
        <v>4358658790</v>
      </c>
      <c r="J107" s="88" t="s">
        <v>635</v>
      </c>
      <c r="K107" s="50" t="s">
        <v>47</v>
      </c>
      <c r="L107" s="70" t="s">
        <v>767</v>
      </c>
      <c r="M107" s="66">
        <v>370</v>
      </c>
      <c r="N107" s="58"/>
      <c r="O107" s="92" t="s">
        <v>48</v>
      </c>
      <c r="P107" s="50" t="s">
        <v>47</v>
      </c>
      <c r="Q107" s="59"/>
      <c r="R107" s="58"/>
      <c r="S107" s="74" t="s">
        <v>47</v>
      </c>
      <c r="T107" s="96">
        <v>7324</v>
      </c>
      <c r="U107" s="61"/>
      <c r="V107" s="61"/>
      <c r="W107" s="78"/>
      <c r="X107" s="47">
        <f t="shared" si="30"/>
        <v>1</v>
      </c>
      <c r="Y107" s="48">
        <f t="shared" si="31"/>
        <v>1</v>
      </c>
      <c r="Z107" s="48">
        <f t="shared" si="32"/>
        <v>0</v>
      </c>
      <c r="AA107" s="48">
        <f t="shared" si="33"/>
        <v>0</v>
      </c>
      <c r="AB107" s="49" t="str">
        <f t="shared" si="34"/>
        <v>SRSA</v>
      </c>
      <c r="AC107" s="47">
        <f t="shared" si="35"/>
        <v>0</v>
      </c>
      <c r="AD107" s="48">
        <f t="shared" si="36"/>
        <v>0</v>
      </c>
      <c r="AE107" s="48">
        <f t="shared" si="37"/>
        <v>0</v>
      </c>
      <c r="AF107" s="49" t="str">
        <f t="shared" si="38"/>
        <v>-</v>
      </c>
      <c r="AG107" s="47">
        <f t="shared" si="39"/>
        <v>0</v>
      </c>
      <c r="AH107" s="62" t="s">
        <v>49</v>
      </c>
    </row>
    <row r="108" spans="1:34" ht="12.75" customHeight="1">
      <c r="A108" s="81" t="s">
        <v>636</v>
      </c>
      <c r="B108" s="83" t="s">
        <v>637</v>
      </c>
      <c r="C108" s="47" t="s">
        <v>638</v>
      </c>
      <c r="D108" s="48" t="s">
        <v>639</v>
      </c>
      <c r="E108" s="48" t="s">
        <v>77</v>
      </c>
      <c r="F108" s="83" t="s">
        <v>43</v>
      </c>
      <c r="G108" s="64" t="s">
        <v>78</v>
      </c>
      <c r="H108" s="57" t="s">
        <v>55</v>
      </c>
      <c r="I108" s="48">
        <v>8012312523</v>
      </c>
      <c r="J108" s="88" t="s">
        <v>46</v>
      </c>
      <c r="K108" s="50" t="s">
        <v>47</v>
      </c>
      <c r="L108" s="70"/>
      <c r="M108" s="66">
        <v>1001</v>
      </c>
      <c r="N108" s="58"/>
      <c r="O108" s="92" t="s">
        <v>48</v>
      </c>
      <c r="P108" s="50" t="s">
        <v>47</v>
      </c>
      <c r="Q108" s="59"/>
      <c r="R108" s="58"/>
      <c r="S108" s="74" t="s">
        <v>47</v>
      </c>
      <c r="T108" s="96">
        <v>9405</v>
      </c>
      <c r="U108" s="61"/>
      <c r="V108" s="61"/>
      <c r="W108" s="78"/>
      <c r="X108" s="47">
        <f t="shared" si="30"/>
        <v>0</v>
      </c>
      <c r="Y108" s="48">
        <f t="shared" si="31"/>
        <v>0</v>
      </c>
      <c r="Z108" s="48">
        <f t="shared" si="32"/>
        <v>0</v>
      </c>
      <c r="AA108" s="48">
        <f t="shared" si="33"/>
        <v>0</v>
      </c>
      <c r="AB108" s="49" t="str">
        <f t="shared" si="34"/>
        <v>-</v>
      </c>
      <c r="AC108" s="47">
        <f t="shared" si="35"/>
        <v>0</v>
      </c>
      <c r="AD108" s="48">
        <f t="shared" si="36"/>
        <v>0</v>
      </c>
      <c r="AE108" s="48">
        <f t="shared" si="37"/>
        <v>0</v>
      </c>
      <c r="AF108" s="49" t="str">
        <f t="shared" si="38"/>
        <v>-</v>
      </c>
      <c r="AG108" s="47">
        <f t="shared" si="39"/>
        <v>0</v>
      </c>
      <c r="AH108" s="62" t="s">
        <v>49</v>
      </c>
    </row>
    <row r="109" spans="1:34" ht="12.75" customHeight="1">
      <c r="A109" s="81" t="s">
        <v>640</v>
      </c>
      <c r="B109" s="83" t="s">
        <v>641</v>
      </c>
      <c r="C109" s="47" t="s">
        <v>642</v>
      </c>
      <c r="D109" s="48" t="s">
        <v>643</v>
      </c>
      <c r="E109" s="48" t="s">
        <v>457</v>
      </c>
      <c r="F109" s="83" t="s">
        <v>43</v>
      </c>
      <c r="G109" s="64" t="s">
        <v>458</v>
      </c>
      <c r="H109" s="57" t="s">
        <v>55</v>
      </c>
      <c r="I109" s="48">
        <v>8015729007</v>
      </c>
      <c r="J109" s="88" t="s">
        <v>46</v>
      </c>
      <c r="K109" s="50" t="s">
        <v>47</v>
      </c>
      <c r="L109" s="70"/>
      <c r="M109" s="66">
        <v>615</v>
      </c>
      <c r="N109" s="58"/>
      <c r="O109" s="92" t="s">
        <v>48</v>
      </c>
      <c r="P109" s="50" t="s">
        <v>47</v>
      </c>
      <c r="Q109" s="59"/>
      <c r="R109" s="58"/>
      <c r="S109" s="74" t="s">
        <v>47</v>
      </c>
      <c r="T109" s="96">
        <v>3473</v>
      </c>
      <c r="U109" s="61"/>
      <c r="V109" s="61"/>
      <c r="W109" s="78"/>
      <c r="X109" s="47">
        <f t="shared" si="30"/>
        <v>0</v>
      </c>
      <c r="Y109" s="48">
        <f t="shared" si="31"/>
        <v>0</v>
      </c>
      <c r="Z109" s="48">
        <f t="shared" si="32"/>
        <v>0</v>
      </c>
      <c r="AA109" s="48">
        <f t="shared" si="33"/>
        <v>0</v>
      </c>
      <c r="AB109" s="49" t="str">
        <f t="shared" si="34"/>
        <v>-</v>
      </c>
      <c r="AC109" s="47">
        <f t="shared" si="35"/>
        <v>0</v>
      </c>
      <c r="AD109" s="48">
        <f t="shared" si="36"/>
        <v>0</v>
      </c>
      <c r="AE109" s="48">
        <f t="shared" si="37"/>
        <v>0</v>
      </c>
      <c r="AF109" s="49" t="str">
        <f t="shared" si="38"/>
        <v>-</v>
      </c>
      <c r="AG109" s="47">
        <f t="shared" si="39"/>
        <v>0</v>
      </c>
      <c r="AH109" s="62" t="s">
        <v>49</v>
      </c>
    </row>
    <row r="110" spans="1:34" ht="12.75" customHeight="1">
      <c r="A110" s="81" t="s">
        <v>644</v>
      </c>
      <c r="B110" s="83" t="s">
        <v>645</v>
      </c>
      <c r="C110" s="47" t="s">
        <v>646</v>
      </c>
      <c r="D110" s="48" t="s">
        <v>647</v>
      </c>
      <c r="E110" s="48" t="s">
        <v>648</v>
      </c>
      <c r="F110" s="83" t="s">
        <v>43</v>
      </c>
      <c r="G110" s="64" t="s">
        <v>649</v>
      </c>
      <c r="H110" s="57" t="s">
        <v>55</v>
      </c>
      <c r="I110" s="48">
        <v>8017792066</v>
      </c>
      <c r="J110" s="88" t="s">
        <v>71</v>
      </c>
      <c r="K110" s="50" t="s">
        <v>72</v>
      </c>
      <c r="L110" s="70" t="s">
        <v>769</v>
      </c>
      <c r="M110" s="66">
        <v>1024</v>
      </c>
      <c r="N110" s="58" t="s">
        <v>769</v>
      </c>
      <c r="O110" s="92" t="s">
        <v>48</v>
      </c>
      <c r="P110" s="50" t="s">
        <v>47</v>
      </c>
      <c r="Q110" s="59"/>
      <c r="R110" s="58"/>
      <c r="S110" s="74" t="s">
        <v>72</v>
      </c>
      <c r="T110" s="96">
        <v>18039</v>
      </c>
      <c r="U110" s="61"/>
      <c r="V110" s="61"/>
      <c r="W110" s="78"/>
      <c r="X110" s="47">
        <f t="shared" si="30"/>
        <v>1</v>
      </c>
      <c r="Y110" s="48">
        <f t="shared" si="31"/>
        <v>0</v>
      </c>
      <c r="Z110" s="48">
        <f t="shared" si="32"/>
        <v>0</v>
      </c>
      <c r="AA110" s="48">
        <f t="shared" si="33"/>
        <v>0</v>
      </c>
      <c r="AB110" s="49" t="str">
        <f t="shared" si="34"/>
        <v>-</v>
      </c>
      <c r="AC110" s="47">
        <f t="shared" si="35"/>
        <v>1</v>
      </c>
      <c r="AD110" s="48">
        <f t="shared" si="36"/>
        <v>0</v>
      </c>
      <c r="AE110" s="48">
        <f t="shared" si="37"/>
        <v>0</v>
      </c>
      <c r="AF110" s="49" t="str">
        <f t="shared" si="38"/>
        <v>-</v>
      </c>
      <c r="AG110" s="47">
        <f t="shared" si="39"/>
        <v>0</v>
      </c>
      <c r="AH110" s="62" t="s">
        <v>49</v>
      </c>
    </row>
    <row r="111" spans="1:34" ht="12.75" customHeight="1">
      <c r="A111" s="81" t="s">
        <v>650</v>
      </c>
      <c r="B111" s="83" t="s">
        <v>651</v>
      </c>
      <c r="C111" s="47" t="s">
        <v>652</v>
      </c>
      <c r="D111" s="48" t="s">
        <v>653</v>
      </c>
      <c r="E111" s="48" t="s">
        <v>304</v>
      </c>
      <c r="F111" s="83" t="s">
        <v>43</v>
      </c>
      <c r="G111" s="64" t="s">
        <v>119</v>
      </c>
      <c r="H111" s="57" t="s">
        <v>55</v>
      </c>
      <c r="I111" s="48">
        <v>4357872820</v>
      </c>
      <c r="J111" s="88" t="s">
        <v>80</v>
      </c>
      <c r="K111" s="50" t="s">
        <v>47</v>
      </c>
      <c r="L111" s="70" t="s">
        <v>767</v>
      </c>
      <c r="M111" s="66">
        <v>1220</v>
      </c>
      <c r="N111" s="58"/>
      <c r="O111" s="92" t="s">
        <v>48</v>
      </c>
      <c r="P111" s="50" t="s">
        <v>47</v>
      </c>
      <c r="Q111" s="59"/>
      <c r="R111" s="58"/>
      <c r="S111" s="74" t="s">
        <v>47</v>
      </c>
      <c r="T111" s="96">
        <v>0</v>
      </c>
      <c r="U111" s="61"/>
      <c r="V111" s="61"/>
      <c r="W111" s="78"/>
      <c r="X111" s="47">
        <f t="shared" si="30"/>
        <v>1</v>
      </c>
      <c r="Y111" s="48">
        <f t="shared" si="31"/>
        <v>0</v>
      </c>
      <c r="Z111" s="48">
        <f t="shared" si="32"/>
        <v>0</v>
      </c>
      <c r="AA111" s="48">
        <f t="shared" si="33"/>
        <v>0</v>
      </c>
      <c r="AB111" s="49" t="str">
        <f t="shared" si="34"/>
        <v>-</v>
      </c>
      <c r="AC111" s="47">
        <f t="shared" si="35"/>
        <v>0</v>
      </c>
      <c r="AD111" s="48">
        <f t="shared" si="36"/>
        <v>0</v>
      </c>
      <c r="AE111" s="48">
        <f t="shared" si="37"/>
        <v>0</v>
      </c>
      <c r="AF111" s="49" t="str">
        <f t="shared" si="38"/>
        <v>-</v>
      </c>
      <c r="AG111" s="47">
        <f t="shared" si="39"/>
        <v>0</v>
      </c>
      <c r="AH111" s="62" t="s">
        <v>49</v>
      </c>
    </row>
    <row r="112" spans="1:34" ht="12.75" customHeight="1">
      <c r="A112" s="81" t="s">
        <v>654</v>
      </c>
      <c r="B112" s="83" t="s">
        <v>655</v>
      </c>
      <c r="C112" s="47" t="s">
        <v>656</v>
      </c>
      <c r="D112" s="48" t="s">
        <v>657</v>
      </c>
      <c r="E112" s="48" t="s">
        <v>346</v>
      </c>
      <c r="F112" s="83" t="s">
        <v>43</v>
      </c>
      <c r="G112" s="64" t="s">
        <v>347</v>
      </c>
      <c r="H112" s="57" t="s">
        <v>55</v>
      </c>
      <c r="I112" s="48">
        <v>8017854979</v>
      </c>
      <c r="J112" s="88" t="s">
        <v>46</v>
      </c>
      <c r="K112" s="50" t="s">
        <v>47</v>
      </c>
      <c r="L112" s="70"/>
      <c r="M112" s="66">
        <v>447</v>
      </c>
      <c r="N112" s="58"/>
      <c r="O112" s="92" t="s">
        <v>48</v>
      </c>
      <c r="P112" s="50" t="s">
        <v>47</v>
      </c>
      <c r="Q112" s="59"/>
      <c r="R112" s="58"/>
      <c r="S112" s="74" t="s">
        <v>47</v>
      </c>
      <c r="T112" s="96">
        <v>3486</v>
      </c>
      <c r="U112" s="61"/>
      <c r="V112" s="61"/>
      <c r="W112" s="78"/>
      <c r="X112" s="47">
        <f t="shared" si="30"/>
        <v>0</v>
      </c>
      <c r="Y112" s="48">
        <f t="shared" si="31"/>
        <v>1</v>
      </c>
      <c r="Z112" s="48">
        <f t="shared" si="32"/>
        <v>0</v>
      </c>
      <c r="AA112" s="48">
        <f t="shared" si="33"/>
        <v>0</v>
      </c>
      <c r="AB112" s="49" t="str">
        <f t="shared" si="34"/>
        <v>-</v>
      </c>
      <c r="AC112" s="47">
        <f t="shared" si="35"/>
        <v>0</v>
      </c>
      <c r="AD112" s="48">
        <f t="shared" si="36"/>
        <v>0</v>
      </c>
      <c r="AE112" s="48">
        <f t="shared" si="37"/>
        <v>0</v>
      </c>
      <c r="AF112" s="49" t="str">
        <f t="shared" si="38"/>
        <v>-</v>
      </c>
      <c r="AG112" s="47">
        <f t="shared" si="39"/>
        <v>0</v>
      </c>
      <c r="AH112" s="62" t="s">
        <v>49</v>
      </c>
    </row>
    <row r="113" spans="1:34" ht="12.75" customHeight="1">
      <c r="A113" s="81" t="s">
        <v>658</v>
      </c>
      <c r="B113" s="83" t="s">
        <v>659</v>
      </c>
      <c r="C113" s="47" t="s">
        <v>660</v>
      </c>
      <c r="D113" s="48" t="s">
        <v>661</v>
      </c>
      <c r="E113" s="48" t="s">
        <v>662</v>
      </c>
      <c r="F113" s="83" t="s">
        <v>43</v>
      </c>
      <c r="G113" s="64" t="s">
        <v>663</v>
      </c>
      <c r="H113" s="57" t="s">
        <v>664</v>
      </c>
      <c r="I113" s="48">
        <v>4354336363</v>
      </c>
      <c r="J113" s="88" t="s">
        <v>71</v>
      </c>
      <c r="K113" s="50" t="s">
        <v>72</v>
      </c>
      <c r="L113" s="70" t="s">
        <v>767</v>
      </c>
      <c r="M113" s="66">
        <v>228</v>
      </c>
      <c r="N113" s="58" t="s">
        <v>767</v>
      </c>
      <c r="O113" s="92">
        <v>14.04494382022472</v>
      </c>
      <c r="P113" s="50" t="s">
        <v>47</v>
      </c>
      <c r="Q113" s="59"/>
      <c r="R113" s="58"/>
      <c r="S113" s="74" t="s">
        <v>72</v>
      </c>
      <c r="T113" s="96">
        <v>8629</v>
      </c>
      <c r="U113" s="61"/>
      <c r="V113" s="61"/>
      <c r="W113" s="78"/>
      <c r="X113" s="47">
        <f t="shared" si="30"/>
        <v>1</v>
      </c>
      <c r="Y113" s="48">
        <f t="shared" si="31"/>
        <v>1</v>
      </c>
      <c r="Z113" s="48">
        <f t="shared" si="32"/>
        <v>0</v>
      </c>
      <c r="AA113" s="48">
        <f t="shared" si="33"/>
        <v>0</v>
      </c>
      <c r="AB113" s="49" t="str">
        <f t="shared" si="34"/>
        <v>SRSA</v>
      </c>
      <c r="AC113" s="47">
        <f t="shared" si="35"/>
        <v>1</v>
      </c>
      <c r="AD113" s="48">
        <f t="shared" si="36"/>
        <v>0</v>
      </c>
      <c r="AE113" s="48">
        <f t="shared" si="37"/>
        <v>0</v>
      </c>
      <c r="AF113" s="49" t="str">
        <f t="shared" si="38"/>
        <v>-</v>
      </c>
      <c r="AG113" s="47">
        <f t="shared" si="39"/>
        <v>0</v>
      </c>
      <c r="AH113" s="62" t="s">
        <v>49</v>
      </c>
    </row>
    <row r="114" spans="1:34" ht="12.75" customHeight="1">
      <c r="A114" s="81" t="s">
        <v>665</v>
      </c>
      <c r="B114" s="83" t="s">
        <v>666</v>
      </c>
      <c r="C114" s="47" t="s">
        <v>667</v>
      </c>
      <c r="D114" s="48" t="s">
        <v>668</v>
      </c>
      <c r="E114" s="48" t="s">
        <v>233</v>
      </c>
      <c r="F114" s="83" t="s">
        <v>43</v>
      </c>
      <c r="G114" s="64" t="s">
        <v>234</v>
      </c>
      <c r="H114" s="57" t="s">
        <v>669</v>
      </c>
      <c r="I114" s="48">
        <v>4358331900</v>
      </c>
      <c r="J114" s="88" t="s">
        <v>80</v>
      </c>
      <c r="K114" s="50" t="s">
        <v>47</v>
      </c>
      <c r="L114" s="70" t="s">
        <v>767</v>
      </c>
      <c r="M114" s="66">
        <v>14034</v>
      </c>
      <c r="N114" s="58" t="s">
        <v>767</v>
      </c>
      <c r="O114" s="92">
        <v>10.80012957563978</v>
      </c>
      <c r="P114" s="50" t="s">
        <v>47</v>
      </c>
      <c r="Q114" s="59"/>
      <c r="R114" s="58"/>
      <c r="S114" s="74" t="s">
        <v>47</v>
      </c>
      <c r="T114" s="96">
        <v>251245</v>
      </c>
      <c r="U114" s="61"/>
      <c r="V114" s="61"/>
      <c r="W114" s="78"/>
      <c r="X114" s="47">
        <f t="shared" si="30"/>
        <v>1</v>
      </c>
      <c r="Y114" s="48">
        <f t="shared" si="31"/>
        <v>1</v>
      </c>
      <c r="Z114" s="48">
        <f t="shared" si="32"/>
        <v>0</v>
      </c>
      <c r="AA114" s="48">
        <f t="shared" si="33"/>
        <v>0</v>
      </c>
      <c r="AB114" s="49" t="str">
        <f t="shared" si="34"/>
        <v>SRSA</v>
      </c>
      <c r="AC114" s="47">
        <f t="shared" si="35"/>
        <v>0</v>
      </c>
      <c r="AD114" s="48">
        <f t="shared" si="36"/>
        <v>0</v>
      </c>
      <c r="AE114" s="48">
        <f t="shared" si="37"/>
        <v>0</v>
      </c>
      <c r="AF114" s="49" t="str">
        <f t="shared" si="38"/>
        <v>-</v>
      </c>
      <c r="AG114" s="47">
        <f t="shared" si="39"/>
        <v>0</v>
      </c>
      <c r="AH114" s="62" t="s">
        <v>49</v>
      </c>
    </row>
    <row r="115" spans="1:34" ht="12.75" customHeight="1">
      <c r="A115" s="81" t="s">
        <v>670</v>
      </c>
      <c r="B115" s="83" t="s">
        <v>671</v>
      </c>
      <c r="C115" s="47" t="s">
        <v>672</v>
      </c>
      <c r="D115" s="48" t="s">
        <v>673</v>
      </c>
      <c r="E115" s="48" t="s">
        <v>674</v>
      </c>
      <c r="F115" s="83" t="s">
        <v>43</v>
      </c>
      <c r="G115" s="64" t="s">
        <v>675</v>
      </c>
      <c r="H115" s="57" t="s">
        <v>55</v>
      </c>
      <c r="I115" s="48">
        <v>4356523201</v>
      </c>
      <c r="J115" s="88" t="s">
        <v>71</v>
      </c>
      <c r="K115" s="50" t="s">
        <v>72</v>
      </c>
      <c r="L115" s="70" t="s">
        <v>767</v>
      </c>
      <c r="M115" s="66">
        <v>365</v>
      </c>
      <c r="N115" s="58"/>
      <c r="O115" s="92" t="s">
        <v>48</v>
      </c>
      <c r="P115" s="50" t="s">
        <v>47</v>
      </c>
      <c r="Q115" s="59"/>
      <c r="R115" s="58"/>
      <c r="S115" s="74" t="s">
        <v>72</v>
      </c>
      <c r="T115" s="96">
        <v>3426</v>
      </c>
      <c r="U115" s="61"/>
      <c r="V115" s="61"/>
      <c r="W115" s="78"/>
      <c r="X115" s="47">
        <f t="shared" si="30"/>
        <v>1</v>
      </c>
      <c r="Y115" s="48">
        <f t="shared" si="31"/>
        <v>1</v>
      </c>
      <c r="Z115" s="48">
        <f t="shared" si="32"/>
        <v>0</v>
      </c>
      <c r="AA115" s="48">
        <f t="shared" si="33"/>
        <v>0</v>
      </c>
      <c r="AB115" s="49" t="str">
        <f t="shared" si="34"/>
        <v>SRSA</v>
      </c>
      <c r="AC115" s="47">
        <f t="shared" si="35"/>
        <v>1</v>
      </c>
      <c r="AD115" s="48">
        <f t="shared" si="36"/>
        <v>0</v>
      </c>
      <c r="AE115" s="48">
        <f t="shared" si="37"/>
        <v>0</v>
      </c>
      <c r="AF115" s="49" t="str">
        <f t="shared" si="38"/>
        <v>-</v>
      </c>
      <c r="AG115" s="47">
        <f t="shared" si="39"/>
        <v>0</v>
      </c>
      <c r="AH115" s="62" t="s">
        <v>49</v>
      </c>
    </row>
    <row r="116" spans="1:34" ht="12.75" customHeight="1">
      <c r="A116" s="81" t="s">
        <v>676</v>
      </c>
      <c r="B116" s="83" t="s">
        <v>677</v>
      </c>
      <c r="C116" s="47" t="s">
        <v>678</v>
      </c>
      <c r="D116" s="48" t="s">
        <v>679</v>
      </c>
      <c r="E116" s="48" t="s">
        <v>680</v>
      </c>
      <c r="F116" s="83" t="s">
        <v>43</v>
      </c>
      <c r="G116" s="64" t="s">
        <v>681</v>
      </c>
      <c r="H116" s="57" t="s">
        <v>682</v>
      </c>
      <c r="I116" s="48">
        <v>4357813100</v>
      </c>
      <c r="J116" s="88" t="s">
        <v>101</v>
      </c>
      <c r="K116" s="50" t="s">
        <v>47</v>
      </c>
      <c r="L116" s="70" t="s">
        <v>767</v>
      </c>
      <c r="M116" s="66">
        <v>7291</v>
      </c>
      <c r="N116" s="58" t="s">
        <v>767</v>
      </c>
      <c r="O116" s="92">
        <v>13.163819361673951</v>
      </c>
      <c r="P116" s="50" t="s">
        <v>47</v>
      </c>
      <c r="Q116" s="59"/>
      <c r="R116" s="58"/>
      <c r="S116" s="74" t="s">
        <v>72</v>
      </c>
      <c r="T116" s="96">
        <v>290441</v>
      </c>
      <c r="U116" s="61"/>
      <c r="V116" s="61"/>
      <c r="W116" s="78"/>
      <c r="X116" s="47">
        <f t="shared" si="30"/>
        <v>1</v>
      </c>
      <c r="Y116" s="48">
        <f t="shared" si="31"/>
        <v>1</v>
      </c>
      <c r="Z116" s="48">
        <f t="shared" si="32"/>
        <v>0</v>
      </c>
      <c r="AA116" s="48">
        <f t="shared" si="33"/>
        <v>0</v>
      </c>
      <c r="AB116" s="49" t="str">
        <f t="shared" si="34"/>
        <v>SRSA</v>
      </c>
      <c r="AC116" s="47">
        <f t="shared" si="35"/>
        <v>1</v>
      </c>
      <c r="AD116" s="48">
        <f t="shared" si="36"/>
        <v>0</v>
      </c>
      <c r="AE116" s="48">
        <f t="shared" si="37"/>
        <v>0</v>
      </c>
      <c r="AF116" s="49" t="str">
        <f t="shared" si="38"/>
        <v>-</v>
      </c>
      <c r="AG116" s="47">
        <f t="shared" si="39"/>
        <v>0</v>
      </c>
      <c r="AH116" s="62" t="s">
        <v>49</v>
      </c>
    </row>
    <row r="117" spans="1:34" ht="12.75" customHeight="1">
      <c r="A117" s="81" t="s">
        <v>683</v>
      </c>
      <c r="B117" s="83" t="s">
        <v>684</v>
      </c>
      <c r="C117" s="47" t="s">
        <v>685</v>
      </c>
      <c r="D117" s="48" t="s">
        <v>686</v>
      </c>
      <c r="E117" s="48" t="s">
        <v>687</v>
      </c>
      <c r="F117" s="83" t="s">
        <v>43</v>
      </c>
      <c r="G117" s="64" t="s">
        <v>688</v>
      </c>
      <c r="H117" s="57" t="s">
        <v>55</v>
      </c>
      <c r="I117" s="48">
        <v>4357254088</v>
      </c>
      <c r="J117" s="88" t="s">
        <v>163</v>
      </c>
      <c r="K117" s="50" t="s">
        <v>72</v>
      </c>
      <c r="L117" s="70" t="s">
        <v>767</v>
      </c>
      <c r="M117" s="66">
        <v>65</v>
      </c>
      <c r="N117" s="58" t="s">
        <v>767</v>
      </c>
      <c r="O117" s="92" t="s">
        <v>48</v>
      </c>
      <c r="P117" s="50" t="s">
        <v>47</v>
      </c>
      <c r="Q117" s="59"/>
      <c r="R117" s="58"/>
      <c r="S117" s="74" t="s">
        <v>72</v>
      </c>
      <c r="T117" s="96">
        <v>2345</v>
      </c>
      <c r="U117" s="61"/>
      <c r="V117" s="61"/>
      <c r="W117" s="78"/>
      <c r="X117" s="47">
        <f t="shared" si="30"/>
        <v>1</v>
      </c>
      <c r="Y117" s="48">
        <f t="shared" si="31"/>
        <v>1</v>
      </c>
      <c r="Z117" s="48">
        <f t="shared" si="32"/>
        <v>0</v>
      </c>
      <c r="AA117" s="48">
        <f t="shared" si="33"/>
        <v>0</v>
      </c>
      <c r="AB117" s="49" t="str">
        <f t="shared" si="34"/>
        <v>SRSA</v>
      </c>
      <c r="AC117" s="47">
        <f t="shared" si="35"/>
        <v>1</v>
      </c>
      <c r="AD117" s="48">
        <f t="shared" si="36"/>
        <v>0</v>
      </c>
      <c r="AE117" s="48">
        <f t="shared" si="37"/>
        <v>0</v>
      </c>
      <c r="AF117" s="49" t="str">
        <f t="shared" si="38"/>
        <v>-</v>
      </c>
      <c r="AG117" s="47">
        <f t="shared" si="39"/>
        <v>0</v>
      </c>
      <c r="AH117" s="62" t="s">
        <v>49</v>
      </c>
    </row>
    <row r="118" spans="1:34" ht="12.75" customHeight="1">
      <c r="A118" s="81" t="s">
        <v>689</v>
      </c>
      <c r="B118" s="83" t="s">
        <v>690</v>
      </c>
      <c r="C118" s="47" t="s">
        <v>691</v>
      </c>
      <c r="D118" s="48" t="s">
        <v>692</v>
      </c>
      <c r="E118" s="48" t="s">
        <v>693</v>
      </c>
      <c r="F118" s="83" t="s">
        <v>43</v>
      </c>
      <c r="G118" s="64" t="s">
        <v>694</v>
      </c>
      <c r="H118" s="57" t="s">
        <v>55</v>
      </c>
      <c r="I118" s="48">
        <v>8003826010</v>
      </c>
      <c r="J118" s="88" t="s">
        <v>46</v>
      </c>
      <c r="K118" s="50" t="s">
        <v>47</v>
      </c>
      <c r="L118" s="70"/>
      <c r="M118" s="66">
        <v>449</v>
      </c>
      <c r="N118" s="58"/>
      <c r="O118" s="92" t="s">
        <v>48</v>
      </c>
      <c r="P118" s="50" t="s">
        <v>47</v>
      </c>
      <c r="Q118" s="59"/>
      <c r="R118" s="58"/>
      <c r="S118" s="74" t="s">
        <v>47</v>
      </c>
      <c r="T118" s="96">
        <v>11294</v>
      </c>
      <c r="U118" s="61"/>
      <c r="V118" s="61"/>
      <c r="W118" s="78"/>
      <c r="X118" s="47">
        <f t="shared" si="30"/>
        <v>0</v>
      </c>
      <c r="Y118" s="48">
        <f t="shared" si="31"/>
        <v>1</v>
      </c>
      <c r="Z118" s="48">
        <f t="shared" si="32"/>
        <v>0</v>
      </c>
      <c r="AA118" s="48">
        <f t="shared" si="33"/>
        <v>0</v>
      </c>
      <c r="AB118" s="49" t="str">
        <f t="shared" si="34"/>
        <v>-</v>
      </c>
      <c r="AC118" s="47">
        <f t="shared" si="35"/>
        <v>0</v>
      </c>
      <c r="AD118" s="48">
        <f t="shared" si="36"/>
        <v>0</v>
      </c>
      <c r="AE118" s="48">
        <f t="shared" si="37"/>
        <v>0</v>
      </c>
      <c r="AF118" s="49" t="str">
        <f t="shared" si="38"/>
        <v>-</v>
      </c>
      <c r="AG118" s="47">
        <f t="shared" si="39"/>
        <v>0</v>
      </c>
      <c r="AH118" s="62" t="s">
        <v>49</v>
      </c>
    </row>
    <row r="119" spans="1:34" ht="12.75" customHeight="1">
      <c r="A119" s="81" t="s">
        <v>695</v>
      </c>
      <c r="B119" s="83" t="s">
        <v>696</v>
      </c>
      <c r="C119" s="47" t="s">
        <v>697</v>
      </c>
      <c r="D119" s="48" t="s">
        <v>698</v>
      </c>
      <c r="E119" s="48" t="s">
        <v>439</v>
      </c>
      <c r="F119" s="83" t="s">
        <v>43</v>
      </c>
      <c r="G119" s="64" t="s">
        <v>440</v>
      </c>
      <c r="H119" s="57" t="s">
        <v>55</v>
      </c>
      <c r="I119" s="48">
        <v>8018632222</v>
      </c>
      <c r="J119" s="88" t="s">
        <v>56</v>
      </c>
      <c r="K119" s="50" t="s">
        <v>47</v>
      </c>
      <c r="L119" s="70"/>
      <c r="M119" s="66">
        <v>397</v>
      </c>
      <c r="N119" s="58"/>
      <c r="O119" s="92" t="s">
        <v>48</v>
      </c>
      <c r="P119" s="50" t="s">
        <v>47</v>
      </c>
      <c r="Q119" s="59"/>
      <c r="R119" s="58"/>
      <c r="S119" s="74" t="s">
        <v>47</v>
      </c>
      <c r="T119" s="96">
        <v>5996</v>
      </c>
      <c r="U119" s="61"/>
      <c r="V119" s="61"/>
      <c r="W119" s="78"/>
      <c r="X119" s="47">
        <f t="shared" si="30"/>
        <v>0</v>
      </c>
      <c r="Y119" s="48">
        <f t="shared" si="31"/>
        <v>1</v>
      </c>
      <c r="Z119" s="48">
        <f t="shared" si="32"/>
        <v>0</v>
      </c>
      <c r="AA119" s="48">
        <f t="shared" si="33"/>
        <v>0</v>
      </c>
      <c r="AB119" s="49" t="str">
        <f t="shared" si="34"/>
        <v>-</v>
      </c>
      <c r="AC119" s="47">
        <f t="shared" si="35"/>
        <v>0</v>
      </c>
      <c r="AD119" s="48">
        <f t="shared" si="36"/>
        <v>0</v>
      </c>
      <c r="AE119" s="48">
        <f t="shared" si="37"/>
        <v>0</v>
      </c>
      <c r="AF119" s="49" t="str">
        <f t="shared" si="38"/>
        <v>-</v>
      </c>
      <c r="AG119" s="47">
        <f t="shared" si="39"/>
        <v>0</v>
      </c>
      <c r="AH119" s="62" t="s">
        <v>49</v>
      </c>
    </row>
    <row r="120" spans="1:34" ht="12.75" customHeight="1">
      <c r="A120" s="81" t="s">
        <v>699</v>
      </c>
      <c r="B120" s="83" t="s">
        <v>700</v>
      </c>
      <c r="C120" s="47" t="s">
        <v>701</v>
      </c>
      <c r="D120" s="48" t="s">
        <v>702</v>
      </c>
      <c r="E120" s="48" t="s">
        <v>168</v>
      </c>
      <c r="F120" s="83" t="s">
        <v>43</v>
      </c>
      <c r="G120" s="64" t="s">
        <v>703</v>
      </c>
      <c r="H120" s="57" t="s">
        <v>704</v>
      </c>
      <c r="I120" s="48">
        <v>8016294700</v>
      </c>
      <c r="J120" s="88" t="s">
        <v>590</v>
      </c>
      <c r="K120" s="50" t="s">
        <v>47</v>
      </c>
      <c r="L120" s="70"/>
      <c r="M120" s="66"/>
      <c r="N120" s="58"/>
      <c r="O120" s="92" t="s">
        <v>48</v>
      </c>
      <c r="P120" s="50" t="s">
        <v>47</v>
      </c>
      <c r="Q120" s="59"/>
      <c r="R120" s="58"/>
      <c r="S120" s="74" t="s">
        <v>47</v>
      </c>
      <c r="T120" s="96"/>
      <c r="U120" s="61"/>
      <c r="V120" s="61"/>
      <c r="W120" s="78"/>
      <c r="X120" s="47">
        <f t="shared" si="30"/>
        <v>0</v>
      </c>
      <c r="Y120" s="48">
        <f t="shared" si="31"/>
        <v>0</v>
      </c>
      <c r="Z120" s="48">
        <f t="shared" si="32"/>
        <v>0</v>
      </c>
      <c r="AA120" s="48">
        <f t="shared" si="33"/>
        <v>0</v>
      </c>
      <c r="AB120" s="49" t="str">
        <f t="shared" si="34"/>
        <v>-</v>
      </c>
      <c r="AC120" s="47">
        <f t="shared" si="35"/>
        <v>0</v>
      </c>
      <c r="AD120" s="48">
        <f t="shared" si="36"/>
        <v>0</v>
      </c>
      <c r="AE120" s="48">
        <f t="shared" si="37"/>
        <v>0</v>
      </c>
      <c r="AF120" s="49" t="str">
        <f t="shared" si="38"/>
        <v>-</v>
      </c>
      <c r="AG120" s="47">
        <f t="shared" si="39"/>
        <v>0</v>
      </c>
      <c r="AH120" s="62" t="s">
        <v>49</v>
      </c>
    </row>
    <row r="121" spans="1:34" ht="12.75" customHeight="1">
      <c r="A121" s="81" t="s">
        <v>705</v>
      </c>
      <c r="B121" s="83" t="s">
        <v>706</v>
      </c>
      <c r="C121" s="47" t="s">
        <v>707</v>
      </c>
      <c r="D121" s="48" t="s">
        <v>708</v>
      </c>
      <c r="E121" s="48" t="s">
        <v>419</v>
      </c>
      <c r="F121" s="83" t="s">
        <v>43</v>
      </c>
      <c r="G121" s="64" t="s">
        <v>420</v>
      </c>
      <c r="H121" s="57" t="s">
        <v>55</v>
      </c>
      <c r="I121" s="48">
        <v>8012624922</v>
      </c>
      <c r="J121" s="88" t="s">
        <v>46</v>
      </c>
      <c r="K121" s="50" t="s">
        <v>47</v>
      </c>
      <c r="L121" s="70"/>
      <c r="M121" s="66">
        <v>2051</v>
      </c>
      <c r="N121" s="58"/>
      <c r="O121" s="92" t="s">
        <v>48</v>
      </c>
      <c r="P121" s="50" t="s">
        <v>47</v>
      </c>
      <c r="Q121" s="59"/>
      <c r="R121" s="58"/>
      <c r="S121" s="74" t="s">
        <v>47</v>
      </c>
      <c r="T121" s="96">
        <v>55691</v>
      </c>
      <c r="U121" s="61"/>
      <c r="V121" s="61"/>
      <c r="W121" s="78"/>
      <c r="X121" s="47">
        <f t="shared" si="30"/>
        <v>0</v>
      </c>
      <c r="Y121" s="48">
        <f t="shared" si="31"/>
        <v>0</v>
      </c>
      <c r="Z121" s="48">
        <f t="shared" si="32"/>
        <v>0</v>
      </c>
      <c r="AA121" s="48">
        <f t="shared" si="33"/>
        <v>0</v>
      </c>
      <c r="AB121" s="49" t="str">
        <f t="shared" si="34"/>
        <v>-</v>
      </c>
      <c r="AC121" s="47">
        <f t="shared" si="35"/>
        <v>0</v>
      </c>
      <c r="AD121" s="48">
        <f t="shared" si="36"/>
        <v>0</v>
      </c>
      <c r="AE121" s="48">
        <f t="shared" si="37"/>
        <v>0</v>
      </c>
      <c r="AF121" s="49" t="str">
        <f t="shared" si="38"/>
        <v>-</v>
      </c>
      <c r="AG121" s="47">
        <f t="shared" si="39"/>
        <v>0</v>
      </c>
      <c r="AH121" s="62" t="s">
        <v>49</v>
      </c>
    </row>
    <row r="122" spans="1:34" ht="12.75" customHeight="1">
      <c r="A122" s="81" t="s">
        <v>709</v>
      </c>
      <c r="B122" s="83" t="s">
        <v>710</v>
      </c>
      <c r="C122" s="47" t="s">
        <v>711</v>
      </c>
      <c r="D122" s="48" t="s">
        <v>712</v>
      </c>
      <c r="E122" s="48" t="s">
        <v>713</v>
      </c>
      <c r="F122" s="83" t="s">
        <v>43</v>
      </c>
      <c r="G122" s="64" t="s">
        <v>714</v>
      </c>
      <c r="H122" s="57" t="s">
        <v>55</v>
      </c>
      <c r="I122" s="48">
        <v>4352222222</v>
      </c>
      <c r="J122" s="88" t="s">
        <v>46</v>
      </c>
      <c r="K122" s="50" t="s">
        <v>47</v>
      </c>
      <c r="L122" s="70"/>
      <c r="M122" s="66">
        <v>440</v>
      </c>
      <c r="N122" s="58"/>
      <c r="O122" s="92" t="s">
        <v>48</v>
      </c>
      <c r="P122" s="50" t="s">
        <v>47</v>
      </c>
      <c r="Q122" s="59"/>
      <c r="R122" s="58"/>
      <c r="S122" s="74" t="s">
        <v>47</v>
      </c>
      <c r="T122" s="96">
        <v>9893</v>
      </c>
      <c r="U122" s="61"/>
      <c r="V122" s="61"/>
      <c r="W122" s="78"/>
      <c r="X122" s="47">
        <f t="shared" si="30"/>
        <v>0</v>
      </c>
      <c r="Y122" s="48">
        <f t="shared" si="31"/>
        <v>1</v>
      </c>
      <c r="Z122" s="48">
        <f t="shared" si="32"/>
        <v>0</v>
      </c>
      <c r="AA122" s="48">
        <f t="shared" si="33"/>
        <v>0</v>
      </c>
      <c r="AB122" s="49" t="str">
        <f t="shared" si="34"/>
        <v>-</v>
      </c>
      <c r="AC122" s="47">
        <f t="shared" si="35"/>
        <v>0</v>
      </c>
      <c r="AD122" s="48">
        <f t="shared" si="36"/>
        <v>0</v>
      </c>
      <c r="AE122" s="48">
        <f t="shared" si="37"/>
        <v>0</v>
      </c>
      <c r="AF122" s="49" t="str">
        <f t="shared" si="38"/>
        <v>-</v>
      </c>
      <c r="AG122" s="47">
        <f t="shared" si="39"/>
        <v>0</v>
      </c>
      <c r="AH122" s="62" t="s">
        <v>85</v>
      </c>
    </row>
    <row r="123" spans="1:34" ht="12.75" customHeight="1">
      <c r="A123" s="81" t="s">
        <v>715</v>
      </c>
      <c r="B123" s="83" t="s">
        <v>716</v>
      </c>
      <c r="C123" s="47" t="s">
        <v>717</v>
      </c>
      <c r="D123" s="48" t="s">
        <v>718</v>
      </c>
      <c r="E123" s="48" t="s">
        <v>719</v>
      </c>
      <c r="F123" s="83" t="s">
        <v>43</v>
      </c>
      <c r="G123" s="64" t="s">
        <v>703</v>
      </c>
      <c r="H123" s="57" t="s">
        <v>55</v>
      </c>
      <c r="I123" s="48">
        <v>8013933900</v>
      </c>
      <c r="J123" s="88" t="s">
        <v>46</v>
      </c>
      <c r="K123" s="50" t="s">
        <v>47</v>
      </c>
      <c r="L123" s="70"/>
      <c r="M123" s="66">
        <v>598</v>
      </c>
      <c r="N123" s="58"/>
      <c r="O123" s="92" t="s">
        <v>48</v>
      </c>
      <c r="P123" s="50" t="s">
        <v>47</v>
      </c>
      <c r="Q123" s="59"/>
      <c r="R123" s="58"/>
      <c r="S123" s="74" t="s">
        <v>47</v>
      </c>
      <c r="T123" s="96">
        <v>13632</v>
      </c>
      <c r="U123" s="61"/>
      <c r="V123" s="61"/>
      <c r="W123" s="78"/>
      <c r="X123" s="47">
        <f t="shared" si="30"/>
        <v>0</v>
      </c>
      <c r="Y123" s="48">
        <f t="shared" si="31"/>
        <v>1</v>
      </c>
      <c r="Z123" s="48">
        <f t="shared" si="32"/>
        <v>0</v>
      </c>
      <c r="AA123" s="48">
        <f t="shared" si="33"/>
        <v>0</v>
      </c>
      <c r="AB123" s="49" t="str">
        <f t="shared" si="34"/>
        <v>-</v>
      </c>
      <c r="AC123" s="47">
        <f t="shared" si="35"/>
        <v>0</v>
      </c>
      <c r="AD123" s="48">
        <f t="shared" si="36"/>
        <v>0</v>
      </c>
      <c r="AE123" s="48">
        <f t="shared" si="37"/>
        <v>0</v>
      </c>
      <c r="AF123" s="49" t="str">
        <f t="shared" si="38"/>
        <v>-</v>
      </c>
      <c r="AG123" s="47">
        <f t="shared" si="39"/>
        <v>0</v>
      </c>
      <c r="AH123" s="62" t="s">
        <v>49</v>
      </c>
    </row>
    <row r="124" spans="1:34" ht="12.75" customHeight="1">
      <c r="A124" s="81" t="s">
        <v>720</v>
      </c>
      <c r="B124" s="83" t="s">
        <v>721</v>
      </c>
      <c r="C124" s="47" t="s">
        <v>722</v>
      </c>
      <c r="D124" s="48" t="s">
        <v>723</v>
      </c>
      <c r="E124" s="48" t="s">
        <v>674</v>
      </c>
      <c r="F124" s="83" t="s">
        <v>43</v>
      </c>
      <c r="G124" s="64" t="s">
        <v>675</v>
      </c>
      <c r="H124" s="57" t="s">
        <v>55</v>
      </c>
      <c r="I124" s="48">
        <v>4356734110</v>
      </c>
      <c r="J124" s="88" t="s">
        <v>71</v>
      </c>
      <c r="K124" s="50" t="s">
        <v>72</v>
      </c>
      <c r="L124" s="70" t="s">
        <v>767</v>
      </c>
      <c r="M124" s="66">
        <v>843</v>
      </c>
      <c r="N124" s="58"/>
      <c r="O124" s="92" t="s">
        <v>48</v>
      </c>
      <c r="P124" s="50" t="s">
        <v>47</v>
      </c>
      <c r="Q124" s="59"/>
      <c r="R124" s="58"/>
      <c r="S124" s="74" t="s">
        <v>72</v>
      </c>
      <c r="T124" s="96">
        <v>22373</v>
      </c>
      <c r="U124" s="61"/>
      <c r="V124" s="61"/>
      <c r="W124" s="78"/>
      <c r="X124" s="47">
        <f t="shared" si="30"/>
        <v>1</v>
      </c>
      <c r="Y124" s="48">
        <f t="shared" si="31"/>
        <v>0</v>
      </c>
      <c r="Z124" s="48">
        <f t="shared" si="32"/>
        <v>0</v>
      </c>
      <c r="AA124" s="48">
        <f t="shared" si="33"/>
        <v>0</v>
      </c>
      <c r="AB124" s="49" t="str">
        <f t="shared" si="34"/>
        <v>-</v>
      </c>
      <c r="AC124" s="47">
        <f t="shared" si="35"/>
        <v>1</v>
      </c>
      <c r="AD124" s="48">
        <f t="shared" si="36"/>
        <v>0</v>
      </c>
      <c r="AE124" s="48">
        <f t="shared" si="37"/>
        <v>0</v>
      </c>
      <c r="AF124" s="49" t="str">
        <f t="shared" si="38"/>
        <v>-</v>
      </c>
      <c r="AG124" s="47">
        <f t="shared" si="39"/>
        <v>0</v>
      </c>
      <c r="AH124" s="62" t="s">
        <v>49</v>
      </c>
    </row>
    <row r="125" spans="1:34" ht="12.75" customHeight="1">
      <c r="A125" s="81" t="s">
        <v>724</v>
      </c>
      <c r="B125" s="83" t="s">
        <v>725</v>
      </c>
      <c r="C125" s="47" t="s">
        <v>726</v>
      </c>
      <c r="D125" s="48" t="s">
        <v>727</v>
      </c>
      <c r="E125" s="48" t="s">
        <v>728</v>
      </c>
      <c r="F125" s="83" t="s">
        <v>43</v>
      </c>
      <c r="G125" s="64" t="s">
        <v>729</v>
      </c>
      <c r="H125" s="57" t="s">
        <v>55</v>
      </c>
      <c r="I125" s="48">
        <v>8017269159</v>
      </c>
      <c r="J125" s="88" t="s">
        <v>46</v>
      </c>
      <c r="K125" s="50" t="s">
        <v>47</v>
      </c>
      <c r="L125" s="70"/>
      <c r="M125" s="66"/>
      <c r="N125" s="58"/>
      <c r="O125" s="92" t="s">
        <v>48</v>
      </c>
      <c r="P125" s="50" t="s">
        <v>47</v>
      </c>
      <c r="Q125" s="59"/>
      <c r="R125" s="58"/>
      <c r="S125" s="74" t="s">
        <v>47</v>
      </c>
      <c r="T125" s="96"/>
      <c r="U125" s="61"/>
      <c r="V125" s="61"/>
      <c r="W125" s="78"/>
      <c r="X125" s="47">
        <f t="shared" si="30"/>
        <v>0</v>
      </c>
      <c r="Y125" s="48">
        <f t="shared" si="31"/>
        <v>0</v>
      </c>
      <c r="Z125" s="48">
        <f t="shared" si="32"/>
        <v>0</v>
      </c>
      <c r="AA125" s="48">
        <f t="shared" si="33"/>
        <v>0</v>
      </c>
      <c r="AB125" s="49" t="str">
        <f t="shared" si="34"/>
        <v>-</v>
      </c>
      <c r="AC125" s="47">
        <f t="shared" si="35"/>
        <v>0</v>
      </c>
      <c r="AD125" s="48">
        <f t="shared" si="36"/>
        <v>0</v>
      </c>
      <c r="AE125" s="48">
        <f t="shared" si="37"/>
        <v>0</v>
      </c>
      <c r="AF125" s="49" t="str">
        <f t="shared" si="38"/>
        <v>-</v>
      </c>
      <c r="AG125" s="47">
        <f t="shared" si="39"/>
        <v>0</v>
      </c>
      <c r="AH125" s="62" t="s">
        <v>228</v>
      </c>
    </row>
    <row r="126" spans="1:34" ht="12.75" customHeight="1">
      <c r="A126" s="81" t="s">
        <v>730</v>
      </c>
      <c r="B126" s="83" t="s">
        <v>731</v>
      </c>
      <c r="C126" s="47" t="s">
        <v>732</v>
      </c>
      <c r="D126" s="48" t="s">
        <v>733</v>
      </c>
      <c r="E126" s="48" t="s">
        <v>243</v>
      </c>
      <c r="F126" s="83" t="s">
        <v>43</v>
      </c>
      <c r="G126" s="64" t="s">
        <v>244</v>
      </c>
      <c r="H126" s="57" t="s">
        <v>55</v>
      </c>
      <c r="I126" s="48">
        <v>8013741545</v>
      </c>
      <c r="J126" s="88" t="s">
        <v>56</v>
      </c>
      <c r="K126" s="50" t="s">
        <v>47</v>
      </c>
      <c r="L126" s="70"/>
      <c r="M126" s="66">
        <v>537</v>
      </c>
      <c r="N126" s="58"/>
      <c r="O126" s="92" t="s">
        <v>48</v>
      </c>
      <c r="P126" s="50" t="s">
        <v>47</v>
      </c>
      <c r="Q126" s="59"/>
      <c r="R126" s="58"/>
      <c r="S126" s="74" t="s">
        <v>47</v>
      </c>
      <c r="T126" s="96">
        <v>9964</v>
      </c>
      <c r="U126" s="61"/>
      <c r="V126" s="61"/>
      <c r="W126" s="78"/>
      <c r="X126" s="47">
        <f t="shared" si="30"/>
        <v>0</v>
      </c>
      <c r="Y126" s="48">
        <f t="shared" si="31"/>
        <v>1</v>
      </c>
      <c r="Z126" s="48">
        <f t="shared" si="32"/>
        <v>0</v>
      </c>
      <c r="AA126" s="48">
        <f t="shared" si="33"/>
        <v>0</v>
      </c>
      <c r="AB126" s="49" t="str">
        <f t="shared" si="34"/>
        <v>-</v>
      </c>
      <c r="AC126" s="47">
        <f t="shared" si="35"/>
        <v>0</v>
      </c>
      <c r="AD126" s="48">
        <f t="shared" si="36"/>
        <v>0</v>
      </c>
      <c r="AE126" s="48">
        <f t="shared" si="37"/>
        <v>0</v>
      </c>
      <c r="AF126" s="49" t="str">
        <f t="shared" si="38"/>
        <v>-</v>
      </c>
      <c r="AG126" s="47">
        <f t="shared" si="39"/>
        <v>0</v>
      </c>
      <c r="AH126" s="62" t="s">
        <v>49</v>
      </c>
    </row>
    <row r="127" spans="1:34" ht="12.75" customHeight="1">
      <c r="A127" s="81" t="s">
        <v>734</v>
      </c>
      <c r="B127" s="83" t="s">
        <v>735</v>
      </c>
      <c r="C127" s="47" t="s">
        <v>736</v>
      </c>
      <c r="D127" s="48" t="s">
        <v>737</v>
      </c>
      <c r="E127" s="48" t="s">
        <v>466</v>
      </c>
      <c r="F127" s="83" t="s">
        <v>43</v>
      </c>
      <c r="G127" s="64" t="s">
        <v>467</v>
      </c>
      <c r="H127" s="57" t="s">
        <v>738</v>
      </c>
      <c r="I127" s="48">
        <v>4356540280</v>
      </c>
      <c r="J127" s="88" t="s">
        <v>101</v>
      </c>
      <c r="K127" s="50" t="s">
        <v>47</v>
      </c>
      <c r="L127" s="70" t="s">
        <v>767</v>
      </c>
      <c r="M127" s="66">
        <v>5585</v>
      </c>
      <c r="N127" s="58"/>
      <c r="O127" s="92">
        <v>12.012215812690872</v>
      </c>
      <c r="P127" s="50" t="s">
        <v>47</v>
      </c>
      <c r="Q127" s="59"/>
      <c r="R127" s="58"/>
      <c r="S127" s="74" t="s">
        <v>72</v>
      </c>
      <c r="T127" s="96">
        <v>92223</v>
      </c>
      <c r="U127" s="61"/>
      <c r="V127" s="61"/>
      <c r="W127" s="78"/>
      <c r="X127" s="47">
        <f t="shared" si="30"/>
        <v>1</v>
      </c>
      <c r="Y127" s="48">
        <f t="shared" si="31"/>
        <v>0</v>
      </c>
      <c r="Z127" s="48">
        <f t="shared" si="32"/>
        <v>0</v>
      </c>
      <c r="AA127" s="48">
        <f t="shared" si="33"/>
        <v>0</v>
      </c>
      <c r="AB127" s="49" t="str">
        <f t="shared" si="34"/>
        <v>-</v>
      </c>
      <c r="AC127" s="47">
        <f t="shared" si="35"/>
        <v>1</v>
      </c>
      <c r="AD127" s="48">
        <f t="shared" si="36"/>
        <v>0</v>
      </c>
      <c r="AE127" s="48">
        <f t="shared" si="37"/>
        <v>0</v>
      </c>
      <c r="AF127" s="49" t="str">
        <f t="shared" si="38"/>
        <v>-</v>
      </c>
      <c r="AG127" s="47">
        <f t="shared" si="39"/>
        <v>0</v>
      </c>
      <c r="AH127" s="62" t="s">
        <v>49</v>
      </c>
    </row>
    <row r="128" spans="1:34" ht="12.75" customHeight="1">
      <c r="A128" s="81" t="s">
        <v>739</v>
      </c>
      <c r="B128" s="83" t="s">
        <v>740</v>
      </c>
      <c r="C128" s="47" t="s">
        <v>741</v>
      </c>
      <c r="D128" s="48" t="s">
        <v>742</v>
      </c>
      <c r="E128" s="48" t="s">
        <v>359</v>
      </c>
      <c r="F128" s="83" t="s">
        <v>43</v>
      </c>
      <c r="G128" s="64" t="s">
        <v>360</v>
      </c>
      <c r="H128" s="57" t="s">
        <v>55</v>
      </c>
      <c r="I128" s="48">
        <v>8019363066</v>
      </c>
      <c r="J128" s="88" t="s">
        <v>71</v>
      </c>
      <c r="K128" s="50" t="s">
        <v>72</v>
      </c>
      <c r="L128" s="70" t="s">
        <v>769</v>
      </c>
      <c r="M128" s="66">
        <v>375</v>
      </c>
      <c r="N128" s="58" t="s">
        <v>769</v>
      </c>
      <c r="O128" s="92" t="s">
        <v>48</v>
      </c>
      <c r="P128" s="50" t="s">
        <v>47</v>
      </c>
      <c r="Q128" s="59"/>
      <c r="R128" s="58"/>
      <c r="S128" s="74" t="s">
        <v>72</v>
      </c>
      <c r="T128" s="96">
        <v>6593</v>
      </c>
      <c r="U128" s="61"/>
      <c r="V128" s="61"/>
      <c r="W128" s="78"/>
      <c r="X128" s="47">
        <f t="shared" si="30"/>
        <v>1</v>
      </c>
      <c r="Y128" s="48">
        <f t="shared" si="31"/>
        <v>1</v>
      </c>
      <c r="Z128" s="48">
        <f t="shared" si="32"/>
        <v>0</v>
      </c>
      <c r="AA128" s="48">
        <f t="shared" si="33"/>
        <v>0</v>
      </c>
      <c r="AB128" s="49" t="str">
        <f t="shared" si="34"/>
        <v>SRSA</v>
      </c>
      <c r="AC128" s="47">
        <f t="shared" si="35"/>
        <v>1</v>
      </c>
      <c r="AD128" s="48">
        <f t="shared" si="36"/>
        <v>0</v>
      </c>
      <c r="AE128" s="48">
        <f t="shared" si="37"/>
        <v>0</v>
      </c>
      <c r="AF128" s="49" t="str">
        <f t="shared" si="38"/>
        <v>-</v>
      </c>
      <c r="AG128" s="47">
        <f t="shared" si="39"/>
        <v>0</v>
      </c>
      <c r="AH128" s="62" t="s">
        <v>49</v>
      </c>
    </row>
    <row r="129" spans="1:34" ht="12.75" customHeight="1">
      <c r="A129" s="81" t="s">
        <v>743</v>
      </c>
      <c r="B129" s="83" t="s">
        <v>744</v>
      </c>
      <c r="C129" s="47" t="s">
        <v>745</v>
      </c>
      <c r="D129" s="48" t="s">
        <v>746</v>
      </c>
      <c r="E129" s="48" t="s">
        <v>263</v>
      </c>
      <c r="F129" s="83" t="s">
        <v>43</v>
      </c>
      <c r="G129" s="64" t="s">
        <v>747</v>
      </c>
      <c r="H129" s="57" t="s">
        <v>748</v>
      </c>
      <c r="I129" s="48">
        <v>4356733553</v>
      </c>
      <c r="J129" s="88" t="s">
        <v>64</v>
      </c>
      <c r="K129" s="50" t="s">
        <v>47</v>
      </c>
      <c r="L129" s="70" t="s">
        <v>767</v>
      </c>
      <c r="M129" s="66">
        <v>26131</v>
      </c>
      <c r="N129" s="58"/>
      <c r="O129" s="92">
        <v>21.45664739884393</v>
      </c>
      <c r="P129" s="50" t="s">
        <v>72</v>
      </c>
      <c r="Q129" s="59"/>
      <c r="R129" s="58"/>
      <c r="S129" s="74" t="s">
        <v>47</v>
      </c>
      <c r="T129" s="96">
        <v>731886</v>
      </c>
      <c r="U129" s="61"/>
      <c r="V129" s="61"/>
      <c r="W129" s="78"/>
      <c r="X129" s="47">
        <f t="shared" si="30"/>
        <v>1</v>
      </c>
      <c r="Y129" s="48">
        <f t="shared" si="31"/>
        <v>0</v>
      </c>
      <c r="Z129" s="48">
        <f t="shared" si="32"/>
        <v>0</v>
      </c>
      <c r="AA129" s="48">
        <f t="shared" si="33"/>
        <v>0</v>
      </c>
      <c r="AB129" s="49" t="str">
        <f t="shared" si="34"/>
        <v>-</v>
      </c>
      <c r="AC129" s="47">
        <f t="shared" si="35"/>
        <v>0</v>
      </c>
      <c r="AD129" s="48">
        <f t="shared" si="36"/>
        <v>1</v>
      </c>
      <c r="AE129" s="48">
        <f t="shared" si="37"/>
        <v>0</v>
      </c>
      <c r="AF129" s="49" t="str">
        <f t="shared" si="38"/>
        <v>-</v>
      </c>
      <c r="AG129" s="47">
        <f t="shared" si="39"/>
        <v>0</v>
      </c>
      <c r="AH129" s="62" t="s">
        <v>49</v>
      </c>
    </row>
    <row r="130" spans="1:34" ht="12.75" customHeight="1">
      <c r="A130" s="81" t="s">
        <v>749</v>
      </c>
      <c r="B130" s="83" t="s">
        <v>750</v>
      </c>
      <c r="C130" s="47" t="s">
        <v>751</v>
      </c>
      <c r="D130" s="48" t="s">
        <v>752</v>
      </c>
      <c r="E130" s="48" t="s">
        <v>753</v>
      </c>
      <c r="F130" s="83" t="s">
        <v>43</v>
      </c>
      <c r="G130" s="64" t="s">
        <v>754</v>
      </c>
      <c r="H130" s="57" t="s">
        <v>755</v>
      </c>
      <c r="I130" s="48">
        <v>4354253813</v>
      </c>
      <c r="J130" s="88" t="s">
        <v>163</v>
      </c>
      <c r="K130" s="50" t="s">
        <v>72</v>
      </c>
      <c r="L130" s="70" t="s">
        <v>767</v>
      </c>
      <c r="M130" s="66">
        <v>525</v>
      </c>
      <c r="N130" s="58" t="s">
        <v>767</v>
      </c>
      <c r="O130" s="92">
        <v>22.475570032573287</v>
      </c>
      <c r="P130" s="50" t="s">
        <v>72</v>
      </c>
      <c r="Q130" s="59"/>
      <c r="R130" s="58"/>
      <c r="S130" s="74" t="s">
        <v>72</v>
      </c>
      <c r="T130" s="96">
        <v>28003</v>
      </c>
      <c r="U130" s="61"/>
      <c r="V130" s="61"/>
      <c r="W130" s="78"/>
      <c r="X130" s="47">
        <f t="shared" si="30"/>
        <v>1</v>
      </c>
      <c r="Y130" s="48">
        <f t="shared" si="31"/>
        <v>1</v>
      </c>
      <c r="Z130" s="48">
        <f t="shared" si="32"/>
        <v>0</v>
      </c>
      <c r="AA130" s="48">
        <f t="shared" si="33"/>
        <v>0</v>
      </c>
      <c r="AB130" s="49" t="str">
        <f t="shared" si="34"/>
        <v>SRSA</v>
      </c>
      <c r="AC130" s="47">
        <f t="shared" si="35"/>
        <v>1</v>
      </c>
      <c r="AD130" s="48">
        <f t="shared" si="36"/>
        <v>1</v>
      </c>
      <c r="AE130" s="48" t="str">
        <f t="shared" si="37"/>
        <v>Initial</v>
      </c>
      <c r="AF130" s="49" t="str">
        <f t="shared" si="38"/>
        <v>-</v>
      </c>
      <c r="AG130" s="47" t="str">
        <f t="shared" si="39"/>
        <v>SRSA</v>
      </c>
      <c r="AH130" s="62" t="s">
        <v>49</v>
      </c>
    </row>
    <row r="131" spans="1:34" ht="12.75" customHeight="1">
      <c r="A131" s="81" t="s">
        <v>756</v>
      </c>
      <c r="B131" s="83" t="s">
        <v>757</v>
      </c>
      <c r="C131" s="47" t="s">
        <v>758</v>
      </c>
      <c r="D131" s="48" t="s">
        <v>759</v>
      </c>
      <c r="E131" s="48" t="s">
        <v>168</v>
      </c>
      <c r="F131" s="83" t="s">
        <v>43</v>
      </c>
      <c r="G131" s="64" t="s">
        <v>270</v>
      </c>
      <c r="H131" s="57" t="s">
        <v>760</v>
      </c>
      <c r="I131" s="48">
        <v>8014767800</v>
      </c>
      <c r="J131" s="88" t="s">
        <v>64</v>
      </c>
      <c r="K131" s="50" t="s">
        <v>47</v>
      </c>
      <c r="L131" s="70" t="s">
        <v>767</v>
      </c>
      <c r="M131" s="66">
        <v>30732</v>
      </c>
      <c r="N131" s="58"/>
      <c r="O131" s="92">
        <v>9.229718088108605</v>
      </c>
      <c r="P131" s="50" t="s">
        <v>47</v>
      </c>
      <c r="Q131" s="59"/>
      <c r="R131" s="58"/>
      <c r="S131" s="74" t="s">
        <v>47</v>
      </c>
      <c r="T131" s="96">
        <v>634046</v>
      </c>
      <c r="U131" s="61"/>
      <c r="V131" s="61"/>
      <c r="W131" s="78"/>
      <c r="X131" s="47">
        <f t="shared" si="30"/>
        <v>1</v>
      </c>
      <c r="Y131" s="48">
        <f t="shared" si="31"/>
        <v>0</v>
      </c>
      <c r="Z131" s="48">
        <f t="shared" si="32"/>
        <v>0</v>
      </c>
      <c r="AA131" s="48">
        <f t="shared" si="33"/>
        <v>0</v>
      </c>
      <c r="AB131" s="49" t="str">
        <f t="shared" si="34"/>
        <v>-</v>
      </c>
      <c r="AC131" s="47">
        <f t="shared" si="35"/>
        <v>0</v>
      </c>
      <c r="AD131" s="48">
        <f t="shared" si="36"/>
        <v>0</v>
      </c>
      <c r="AE131" s="48">
        <f t="shared" si="37"/>
        <v>0</v>
      </c>
      <c r="AF131" s="49" t="str">
        <f t="shared" si="38"/>
        <v>-</v>
      </c>
      <c r="AG131" s="47">
        <f t="shared" si="39"/>
        <v>0</v>
      </c>
      <c r="AH131" s="62" t="s">
        <v>49</v>
      </c>
    </row>
    <row r="132" spans="1:34" ht="12.75" customHeight="1">
      <c r="A132" s="81" t="s">
        <v>761</v>
      </c>
      <c r="B132" s="83" t="s">
        <v>762</v>
      </c>
      <c r="C132" s="47" t="s">
        <v>763</v>
      </c>
      <c r="D132" s="48" t="s">
        <v>764</v>
      </c>
      <c r="E132" s="48" t="s">
        <v>507</v>
      </c>
      <c r="F132" s="83" t="s">
        <v>43</v>
      </c>
      <c r="G132" s="64" t="s">
        <v>765</v>
      </c>
      <c r="H132" s="57" t="s">
        <v>55</v>
      </c>
      <c r="I132" s="48">
        <v>4352141104</v>
      </c>
      <c r="J132" s="88" t="s">
        <v>71</v>
      </c>
      <c r="K132" s="50" t="s">
        <v>72</v>
      </c>
      <c r="L132" s="70" t="s">
        <v>767</v>
      </c>
      <c r="M132" s="66">
        <v>587</v>
      </c>
      <c r="N132" s="58"/>
      <c r="O132" s="92" t="s">
        <v>48</v>
      </c>
      <c r="P132" s="50" t="s">
        <v>47</v>
      </c>
      <c r="Q132" s="59"/>
      <c r="R132" s="58"/>
      <c r="S132" s="74" t="s">
        <v>72</v>
      </c>
      <c r="T132" s="96">
        <v>7425</v>
      </c>
      <c r="U132" s="61"/>
      <c r="V132" s="61"/>
      <c r="W132" s="78"/>
      <c r="X132" s="47">
        <f t="shared" si="30"/>
        <v>1</v>
      </c>
      <c r="Y132" s="48">
        <f t="shared" si="31"/>
        <v>1</v>
      </c>
      <c r="Z132" s="48">
        <f t="shared" si="32"/>
        <v>0</v>
      </c>
      <c r="AA132" s="48">
        <f t="shared" si="33"/>
        <v>0</v>
      </c>
      <c r="AB132" s="49" t="str">
        <f t="shared" si="34"/>
        <v>SRSA</v>
      </c>
      <c r="AC132" s="47">
        <f t="shared" si="35"/>
        <v>1</v>
      </c>
      <c r="AD132" s="48">
        <f t="shared" si="36"/>
        <v>0</v>
      </c>
      <c r="AE132" s="48">
        <f t="shared" si="37"/>
        <v>0</v>
      </c>
      <c r="AF132" s="49" t="str">
        <f t="shared" si="38"/>
        <v>-</v>
      </c>
      <c r="AG132" s="47">
        <f t="shared" si="39"/>
        <v>0</v>
      </c>
      <c r="AH132" s="62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School Districts</dc:title>
  <dc:subject/>
  <dc:creator>U.S. Department of Education</dc:creator>
  <cp:keywords/>
  <dc:description/>
  <cp:lastModifiedBy>Authorised User</cp:lastModifiedBy>
  <dcterms:created xsi:type="dcterms:W3CDTF">2013-03-13T18:30:36Z</dcterms:created>
  <dcterms:modified xsi:type="dcterms:W3CDTF">2013-05-14T16:13:42Z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