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0" windowWidth="15460" windowHeight="10680" activeTab="0"/>
  </bookViews>
  <sheets>
    <sheet name="SRSA" sheetId="1" r:id="rId1"/>
    <sheet name="ALL" sheetId="2" r:id="rId2"/>
  </sheets>
  <definedNames>
    <definedName name="_xlnm.Print_Area" localSheetId="1">'ALL'!$A$1:$AI$11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<sst xmlns="http://schemas.openxmlformats.org/spreadsheetml/2006/main" count="315" uniqueCount="103">
  <si>
    <t>02881</t>
  </si>
  <si>
    <t>4017888322</t>
  </si>
  <si>
    <t>Rhode Island School Districts</t>
  </si>
  <si>
    <t>NA</t>
  </si>
  <si>
    <t>Yes</t>
  </si>
  <si>
    <t>No</t>
  </si>
  <si>
    <t>LEAs ELIGIBLE for the 2009 Small Rural School Achievement Program (SRSA)</t>
  </si>
  <si>
    <t xml:space="preserve">* All Local Educational Agencies (LEAs) listed on this page are eligible for the SRSA program for Fiscal Year 2009.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</si>
  <si>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</si>
  <si>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</si>
  <si>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</si>
  <si>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</si>
  <si>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</si>
  <si>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</si>
  <si>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</si>
  <si>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</si>
  <si>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</si>
  <si>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</si>
  <si>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</si>
  <si>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</si>
  <si>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</si>
  <si>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</si>
  <si>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</si>
  <si>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</si>
  <si>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</si>
  <si>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</si>
  <si>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</si>
  <si>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</si>
  <si>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</si>
  <si>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</si>
  <si>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</si>
  <si>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</si>
  <si>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</si>
  <si>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</si>
  <si>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</si>
  <si>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</si>
  <si>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</si>
  <si>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</si>
  <si>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</si>
  <si>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</si>
  <si>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</si>
  <si>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</si>
  <si>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</si>
  <si>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</si>
  <si>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</si>
  <si>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</si>
  <si>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</si>
  <si>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</si>
  <si>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</si>
  <si>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</si>
  <si>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</si>
  <si>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</si>
  <si>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RI</t>
  </si>
  <si>
    <t/>
  </si>
  <si>
    <t>NO</t>
  </si>
  <si>
    <t>M</t>
  </si>
  <si>
    <t>YES</t>
  </si>
  <si>
    <t>4400360</t>
  </si>
  <si>
    <t>97</t>
  </si>
  <si>
    <t>EXETER-WEST GREENWICH</t>
  </si>
  <si>
    <t>940 NOOSENECK HILL ROAD</t>
  </si>
  <si>
    <t>WEST GREENWICH</t>
  </si>
  <si>
    <t>02817</t>
  </si>
  <si>
    <t>4013975125</t>
  </si>
  <si>
    <t>8</t>
  </si>
  <si>
    <t>4400390</t>
  </si>
  <si>
    <t>12</t>
  </si>
  <si>
    <t>FOSTER</t>
  </si>
  <si>
    <t>160 FOSTER CTR RD/ISAAC</t>
  </si>
  <si>
    <t>02825</t>
  </si>
  <si>
    <t>4016475100</t>
  </si>
  <si>
    <t>1145 PUTNAM PIKE/PO BOX D</t>
  </si>
  <si>
    <t>CHEPACHET</t>
  </si>
  <si>
    <t>02814</t>
  </si>
  <si>
    <t>4015684175</t>
  </si>
  <si>
    <t>4400450</t>
  </si>
  <si>
    <t>13</t>
  </si>
  <si>
    <t>GLOCESTER</t>
  </si>
  <si>
    <t>4400033</t>
  </si>
  <si>
    <t>52</t>
  </si>
  <si>
    <t>KINGSTON HILL ACADEMY</t>
  </si>
  <si>
    <t>850 STONY FORT ROAD</t>
  </si>
  <si>
    <t>SAUNDERSTOWN</t>
  </si>
  <si>
    <t>02874</t>
  </si>
  <si>
    <t>4017838282</t>
  </si>
  <si>
    <t>4400600</t>
  </si>
  <si>
    <t>18</t>
  </si>
  <si>
    <t>LITTLE COMPTON</t>
  </si>
  <si>
    <t>THE COMMONS-P.O. BOX 178</t>
  </si>
  <si>
    <t>02837</t>
  </si>
  <si>
    <t>4016352351</t>
  </si>
  <si>
    <t>4400690</t>
  </si>
  <si>
    <t>22</t>
  </si>
  <si>
    <t>NEW SHOREHAM</t>
  </si>
  <si>
    <t>HIGH STREET</t>
  </si>
  <si>
    <t>BLOCK ISLAND</t>
  </si>
  <si>
    <t>02807</t>
  </si>
  <si>
    <t>4014667732</t>
  </si>
  <si>
    <t>4400035</t>
  </si>
  <si>
    <t>55</t>
  </si>
  <si>
    <t>THE COMPASS SCHOOL</t>
  </si>
  <si>
    <t>537 OLD NORTH ROAD</t>
  </si>
  <si>
    <t>KINGSTON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</si>
</sst>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[&lt;=9999999]###\-####;\(###\)\ ###\-####"/>
    <numFmt numFmtId="168" formatCode="&quot;$&quot;#,##0"/>
    <numFmt numFmtId="169" formatCode="000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20" borderId="0" xfId="0" applyNumberFormat="1" applyFont="1" applyFill="1" applyBorder="1" applyAlignment="1">
      <alignment horizontal="center" wrapText="1"/>
    </xf>
    <xf numFmtId="165" fontId="2" fillId="20" borderId="0" xfId="0" applyNumberFormat="1" applyFont="1" applyFill="1" applyBorder="1" applyAlignment="1">
      <alignment horizontal="center" wrapText="1"/>
    </xf>
    <xf numFmtId="0" fontId="2" fillId="20" borderId="0" xfId="0" applyFont="1" applyFill="1" applyBorder="1" applyAlignment="1">
      <alignment horizontal="center" wrapText="1"/>
    </xf>
    <xf numFmtId="2" fontId="2" fillId="20" borderId="0" xfId="0" applyNumberFormat="1" applyFont="1" applyFill="1" applyBorder="1" applyAlignment="1">
      <alignment horizontal="center" wrapText="1"/>
    </xf>
    <xf numFmtId="166" fontId="2" fillId="20" borderId="0" xfId="0" applyNumberFormat="1" applyFont="1" applyFill="1" applyBorder="1" applyAlignment="1">
      <alignment horizontal="center" wrapText="1"/>
    </xf>
    <xf numFmtId="49" fontId="0" fillId="20" borderId="10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2" fontId="0" fillId="20" borderId="10" xfId="0" applyNumberFormat="1" applyFont="1" applyFill="1" applyBorder="1" applyAlignment="1">
      <alignment horizontal="center"/>
    </xf>
    <xf numFmtId="167" fontId="0" fillId="20" borderId="11" xfId="0" applyNumberFormat="1" applyFont="1" applyFill="1" applyBorder="1" applyAlignment="1">
      <alignment/>
    </xf>
    <xf numFmtId="0" fontId="0" fillId="20" borderId="12" xfId="0" applyNumberFormat="1" applyFont="1" applyFill="1" applyBorder="1" applyAlignment="1">
      <alignment/>
    </xf>
    <xf numFmtId="0" fontId="0" fillId="20" borderId="11" xfId="0" applyNumberFormat="1" applyFont="1" applyFill="1" applyBorder="1" applyAlignment="1">
      <alignment horizontal="center"/>
    </xf>
    <xf numFmtId="2" fontId="0" fillId="20" borderId="12" xfId="0" applyNumberFormat="1" applyFont="1" applyFill="1" applyBorder="1" applyAlignment="1">
      <alignment horizontal="right"/>
    </xf>
    <xf numFmtId="0" fontId="0" fillId="2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20" borderId="13" xfId="0" applyFont="1" applyFill="1" applyBorder="1" applyAlignment="1">
      <alignment horizontal="center"/>
    </xf>
    <xf numFmtId="168" fontId="0" fillId="0" borderId="12" xfId="56" applyNumberFormat="1" applyFont="1" applyFill="1" applyBorder="1" applyAlignment="1" applyProtection="1">
      <alignment horizontal="right"/>
      <protection locked="0"/>
    </xf>
    <xf numFmtId="168" fontId="0" fillId="0" borderId="11" xfId="56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169" fontId="0" fillId="20" borderId="11" xfId="0" applyNumberFormat="1" applyFont="1" applyFill="1" applyBorder="1" applyAlignment="1">
      <alignment/>
    </xf>
    <xf numFmtId="0" fontId="2" fillId="20" borderId="14" xfId="0" applyFont="1" applyFill="1" applyBorder="1" applyAlignment="1">
      <alignment horizontal="left" textRotation="75" wrapText="1"/>
    </xf>
    <xf numFmtId="0" fontId="2" fillId="24" borderId="15" xfId="0" applyFont="1" applyFill="1" applyBorder="1" applyAlignment="1">
      <alignment horizontal="left" textRotation="75" wrapText="1"/>
    </xf>
    <xf numFmtId="0" fontId="2" fillId="24" borderId="16" xfId="0" applyFont="1" applyFill="1" applyBorder="1" applyAlignment="1" applyProtection="1">
      <alignment horizontal="left" textRotation="75" wrapText="1"/>
      <protection/>
    </xf>
    <xf numFmtId="14" fontId="2" fillId="24" borderId="17" xfId="0" applyNumberFormat="1" applyFont="1" applyFill="1" applyBorder="1" applyAlignment="1" applyProtection="1">
      <alignment horizontal="left" textRotation="75" wrapText="1"/>
      <protection/>
    </xf>
    <xf numFmtId="0" fontId="2" fillId="24" borderId="18" xfId="0" applyFont="1" applyFill="1" applyBorder="1" applyAlignment="1" applyProtection="1">
      <alignment horizontal="left" textRotation="75" wrapText="1"/>
      <protection/>
    </xf>
    <xf numFmtId="0" fontId="2" fillId="11" borderId="14" xfId="0" applyFont="1" applyFill="1" applyBorder="1" applyAlignment="1">
      <alignment horizontal="left" textRotation="75" wrapText="1"/>
    </xf>
    <xf numFmtId="0" fontId="2" fillId="11" borderId="15" xfId="0" applyFont="1" applyFill="1" applyBorder="1" applyAlignment="1">
      <alignment horizontal="left" textRotation="75" wrapText="1"/>
    </xf>
    <xf numFmtId="2" fontId="2" fillId="0" borderId="17" xfId="0" applyNumberFormat="1" applyFont="1" applyFill="1" applyBorder="1" applyAlignment="1">
      <alignment horizontal="left" textRotation="75" wrapText="1"/>
    </xf>
    <xf numFmtId="2" fontId="2" fillId="0" borderId="16" xfId="0" applyNumberFormat="1" applyFont="1" applyFill="1" applyBorder="1" applyAlignment="1">
      <alignment horizontal="left" textRotation="75" wrapText="1"/>
    </xf>
    <xf numFmtId="0" fontId="2" fillId="11" borderId="19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left" textRotation="75" wrapText="1"/>
      <protection/>
    </xf>
    <xf numFmtId="0" fontId="2" fillId="0" borderId="15" xfId="0" applyFont="1" applyFill="1" applyBorder="1" applyAlignment="1" applyProtection="1">
      <alignment horizontal="left" textRotation="75" wrapText="1"/>
      <protection/>
    </xf>
    <xf numFmtId="0" fontId="2" fillId="0" borderId="16" xfId="0" applyFont="1" applyFill="1" applyBorder="1" applyAlignment="1" applyProtection="1">
      <alignment horizontal="left" textRotation="75" wrapText="1"/>
      <protection/>
    </xf>
    <xf numFmtId="0" fontId="2" fillId="10" borderId="20" xfId="0" applyFont="1" applyFill="1" applyBorder="1" applyAlignment="1" applyProtection="1">
      <alignment horizontal="left" textRotation="75" wrapText="1"/>
      <protection/>
    </xf>
    <xf numFmtId="0" fontId="2" fillId="10" borderId="21" xfId="0" applyFont="1" applyFill="1" applyBorder="1" applyAlignment="1" applyProtection="1">
      <alignment horizontal="left" textRotation="75" wrapText="1"/>
      <protection/>
    </xf>
    <xf numFmtId="0" fontId="2" fillId="0" borderId="17" xfId="0" applyFont="1" applyFill="1" applyBorder="1" applyAlignment="1" applyProtection="1">
      <alignment horizontal="left" textRotation="75" wrapText="1"/>
      <protection locked="0"/>
    </xf>
    <xf numFmtId="0" fontId="2" fillId="0" borderId="15" xfId="0" applyFont="1" applyFill="1" applyBorder="1" applyAlignment="1" applyProtection="1">
      <alignment horizontal="left" textRotation="75" wrapText="1"/>
      <protection locked="0"/>
    </xf>
    <xf numFmtId="0" fontId="2" fillId="0" borderId="18" xfId="0" applyFont="1" applyFill="1" applyBorder="1" applyAlignment="1" applyProtection="1">
      <alignment horizontal="left" textRotation="75" wrapText="1"/>
      <protection locked="0"/>
    </xf>
    <xf numFmtId="0" fontId="2" fillId="24" borderId="22" xfId="0" applyFont="1" applyFill="1" applyBorder="1" applyAlignment="1" applyProtection="1">
      <alignment horizontal="left" textRotation="75" wrapText="1"/>
      <protection locked="0"/>
    </xf>
    <xf numFmtId="0" fontId="2" fillId="11" borderId="22" xfId="0" applyFont="1" applyFill="1" applyBorder="1" applyAlignment="1" applyProtection="1">
      <alignment horizontal="left" textRotation="75" wrapText="1"/>
      <protection locked="0"/>
    </xf>
    <xf numFmtId="0" fontId="2" fillId="11" borderId="17" xfId="0" applyFont="1" applyFill="1" applyBorder="1" applyAlignment="1" applyProtection="1">
      <alignment horizontal="left" textRotation="75" wrapText="1"/>
      <protection locked="0"/>
    </xf>
    <xf numFmtId="0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2" fontId="2" fillId="0" borderId="25" xfId="0" applyNumberFormat="1" applyFont="1" applyFill="1" applyBorder="1" applyAlignment="1" applyProtection="1">
      <alignment horizontal="center"/>
      <protection/>
    </xf>
    <xf numFmtId="2" fontId="2" fillId="0" borderId="28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20" borderId="33" xfId="0" applyFont="1" applyFill="1" applyBorder="1" applyAlignment="1">
      <alignment/>
    </xf>
    <xf numFmtId="0" fontId="0" fillId="20" borderId="34" xfId="0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56" applyFont="1" applyFill="1" applyBorder="1" applyAlignment="1" applyProtection="1">
      <alignment/>
      <protection locked="0"/>
    </xf>
    <xf numFmtId="0" fontId="0" fillId="0" borderId="13" xfId="56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20" borderId="35" xfId="0" applyFont="1" applyFill="1" applyBorder="1" applyAlignment="1">
      <alignment/>
    </xf>
    <xf numFmtId="0" fontId="0" fillId="20" borderId="10" xfId="0" applyFont="1" applyFill="1" applyBorder="1" applyAlignment="1">
      <alignment horizontal="center"/>
    </xf>
    <xf numFmtId="169" fontId="0" fillId="20" borderId="33" xfId="0" applyNumberFormat="1" applyFont="1" applyFill="1" applyBorder="1" applyAlignment="1">
      <alignment/>
    </xf>
    <xf numFmtId="167" fontId="0" fillId="20" borderId="33" xfId="0" applyNumberFormat="1" applyFont="1" applyFill="1" applyBorder="1" applyAlignment="1">
      <alignment/>
    </xf>
    <xf numFmtId="0" fontId="0" fillId="20" borderId="33" xfId="0" applyNumberFormat="1" applyFont="1" applyFill="1" applyBorder="1" applyAlignment="1">
      <alignment horizontal="center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20" borderId="33" xfId="0" applyFont="1" applyFill="1" applyBorder="1" applyAlignment="1">
      <alignment horizontal="center"/>
    </xf>
    <xf numFmtId="2" fontId="0" fillId="0" borderId="33" xfId="0" applyNumberFormat="1" applyFont="1" applyFill="1" applyBorder="1" applyAlignment="1" applyProtection="1">
      <alignment/>
      <protection locked="0"/>
    </xf>
    <xf numFmtId="2" fontId="0" fillId="0" borderId="33" xfId="0" applyNumberFormat="1" applyFont="1" applyFill="1" applyBorder="1" applyAlignment="1" applyProtection="1">
      <alignment horizontal="center"/>
      <protection locked="0"/>
    </xf>
    <xf numFmtId="168" fontId="0" fillId="0" borderId="33" xfId="56" applyNumberFormat="1" applyFont="1" applyFill="1" applyBorder="1" applyAlignment="1" applyProtection="1">
      <alignment/>
      <protection locked="0"/>
    </xf>
    <xf numFmtId="0" fontId="0" fillId="20" borderId="36" xfId="0" applyNumberFormat="1" applyFont="1" applyFill="1" applyBorder="1" applyAlignment="1">
      <alignment/>
    </xf>
    <xf numFmtId="2" fontId="0" fillId="20" borderId="36" xfId="0" applyNumberFormat="1" applyFont="1" applyFill="1" applyBorder="1" applyAlignment="1">
      <alignment horizontal="right"/>
    </xf>
    <xf numFmtId="168" fontId="0" fillId="0" borderId="36" xfId="56" applyNumberFormat="1" applyFont="1" applyFill="1" applyBorder="1" applyAlignment="1" applyProtection="1">
      <alignment horizontal="right"/>
      <protection locked="0"/>
    </xf>
    <xf numFmtId="0" fontId="0" fillId="0" borderId="36" xfId="56" applyFont="1" applyFill="1" applyBorder="1" applyAlignment="1" applyProtection="1">
      <alignment/>
      <protection locked="0"/>
    </xf>
    <xf numFmtId="166" fontId="0" fillId="20" borderId="32" xfId="0" applyNumberFormat="1" applyFont="1" applyFill="1" applyBorder="1" applyAlignment="1">
      <alignment/>
    </xf>
    <xf numFmtId="166" fontId="0" fillId="20" borderId="35" xfId="0" applyNumberFormat="1" applyFont="1" applyFill="1" applyBorder="1" applyAlignment="1">
      <alignment/>
    </xf>
    <xf numFmtId="4" fontId="0" fillId="0" borderId="32" xfId="56" applyNumberFormat="1" applyFont="1" applyFill="1" applyBorder="1" applyAlignment="1" applyProtection="1">
      <alignment horizontal="right"/>
      <protection locked="0"/>
    </xf>
    <xf numFmtId="4" fontId="0" fillId="0" borderId="35" xfId="56" applyNumberFormat="1" applyFont="1" applyFill="1" applyBorder="1" applyAlignment="1" applyProtection="1">
      <alignment horizontal="right"/>
      <protection locked="0"/>
    </xf>
    <xf numFmtId="49" fontId="0" fillId="20" borderId="34" xfId="0" applyNumberFormat="1" applyFont="1" applyFill="1" applyBorder="1" applyAlignment="1">
      <alignment/>
    </xf>
    <xf numFmtId="0" fontId="0" fillId="20" borderId="34" xfId="0" applyFont="1" applyFill="1" applyBorder="1" applyAlignment="1">
      <alignment/>
    </xf>
    <xf numFmtId="2" fontId="0" fillId="20" borderId="34" xfId="0" applyNumberFormat="1" applyFont="1" applyFill="1" applyBorder="1" applyAlignment="1">
      <alignment horizontal="center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20" borderId="37" xfId="0" applyFont="1" applyFill="1" applyBorder="1" applyAlignment="1">
      <alignment horizontal="center"/>
    </xf>
    <xf numFmtId="168" fontId="0" fillId="0" borderId="37" xfId="56" applyNumberFormat="1" applyFont="1" applyFill="1" applyBorder="1" applyAlignment="1" applyProtection="1">
      <alignment/>
      <protection locked="0"/>
    </xf>
    <xf numFmtId="168" fontId="0" fillId="0" borderId="13" xfId="56" applyNumberFormat="1" applyFont="1" applyFill="1" applyBorder="1" applyAlignment="1" applyProtection="1">
      <alignment/>
      <protection locked="0"/>
    </xf>
    <xf numFmtId="0" fontId="0" fillId="0" borderId="37" xfId="56" applyFont="1" applyFill="1" applyBorder="1" applyAlignment="1" applyProtection="1">
      <alignment horizontal="right"/>
      <protection locked="0"/>
    </xf>
    <xf numFmtId="49" fontId="0" fillId="0" borderId="34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2" fontId="0" fillId="0" borderId="34" xfId="0" applyNumberFormat="1" applyFont="1" applyFill="1" applyBorder="1" applyAlignment="1">
      <alignment horizontal="center"/>
    </xf>
    <xf numFmtId="166" fontId="0" fillId="0" borderId="32" xfId="0" applyNumberFormat="1" applyFont="1" applyFill="1" applyBorder="1" applyAlignment="1">
      <alignment/>
    </xf>
    <xf numFmtId="169" fontId="0" fillId="0" borderId="33" xfId="0" applyNumberFormat="1" applyFont="1" applyFill="1" applyBorder="1" applyAlignment="1">
      <alignment/>
    </xf>
    <xf numFmtId="167" fontId="0" fillId="0" borderId="33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166" fontId="0" fillId="0" borderId="35" xfId="0" applyNumberFormat="1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35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2" fontId="0" fillId="25" borderId="10" xfId="0" applyNumberFormat="1" applyFont="1" applyFill="1" applyBorder="1" applyAlignment="1">
      <alignment horizontal="center"/>
    </xf>
    <xf numFmtId="166" fontId="0" fillId="25" borderId="35" xfId="0" applyNumberFormat="1" applyFont="1" applyFill="1" applyBorder="1" applyAlignment="1">
      <alignment/>
    </xf>
    <xf numFmtId="169" fontId="0" fillId="25" borderId="11" xfId="0" applyNumberFormat="1" applyFont="1" applyFill="1" applyBorder="1" applyAlignment="1">
      <alignment/>
    </xf>
    <xf numFmtId="167" fontId="0" fillId="25" borderId="11" xfId="0" applyNumberFormat="1" applyFont="1" applyFill="1" applyBorder="1" applyAlignment="1">
      <alignment/>
    </xf>
    <xf numFmtId="0" fontId="0" fillId="25" borderId="12" xfId="0" applyNumberFormat="1" applyFont="1" applyFill="1" applyBorder="1" applyAlignment="1">
      <alignment/>
    </xf>
    <xf numFmtId="0" fontId="0" fillId="25" borderId="11" xfId="0" applyNumberFormat="1" applyFont="1" applyFill="1" applyBorder="1" applyAlignment="1">
      <alignment horizontal="center"/>
    </xf>
    <xf numFmtId="0" fontId="0" fillId="25" borderId="13" xfId="0" applyFont="1" applyFill="1" applyBorder="1" applyAlignment="1" applyProtection="1">
      <alignment horizontal="center"/>
      <protection locked="0"/>
    </xf>
    <xf numFmtId="4" fontId="0" fillId="25" borderId="35" xfId="56" applyNumberFormat="1" applyFont="1" applyFill="1" applyBorder="1" applyAlignment="1" applyProtection="1">
      <alignment horizontal="right"/>
      <protection locked="0"/>
    </xf>
    <xf numFmtId="0" fontId="0" fillId="25" borderId="11" xfId="0" applyFont="1" applyFill="1" applyBorder="1" applyAlignment="1" applyProtection="1">
      <alignment horizontal="center"/>
      <protection locked="0"/>
    </xf>
    <xf numFmtId="2" fontId="0" fillId="25" borderId="12" xfId="0" applyNumberFormat="1" applyFont="1" applyFill="1" applyBorder="1" applyAlignment="1">
      <alignment horizontal="right"/>
    </xf>
    <xf numFmtId="0" fontId="0" fillId="25" borderId="11" xfId="0" applyFont="1" applyFill="1" applyBorder="1" applyAlignment="1">
      <alignment horizontal="center"/>
    </xf>
    <xf numFmtId="2" fontId="0" fillId="25" borderId="11" xfId="0" applyNumberFormat="1" applyFont="1" applyFill="1" applyBorder="1" applyAlignment="1" applyProtection="1">
      <alignment/>
      <protection locked="0"/>
    </xf>
    <xf numFmtId="2" fontId="0" fillId="25" borderId="11" xfId="0" applyNumberFormat="1" applyFont="1" applyFill="1" applyBorder="1" applyAlignment="1" applyProtection="1">
      <alignment horizontal="center"/>
      <protection locked="0"/>
    </xf>
    <xf numFmtId="0" fontId="0" fillId="25" borderId="13" xfId="0" applyFont="1" applyFill="1" applyBorder="1" applyAlignment="1">
      <alignment horizontal="center"/>
    </xf>
    <xf numFmtId="168" fontId="0" fillId="25" borderId="12" xfId="56" applyNumberFormat="1" applyFont="1" applyFill="1" applyBorder="1" applyAlignment="1" applyProtection="1">
      <alignment horizontal="right"/>
      <protection locked="0"/>
    </xf>
    <xf numFmtId="168" fontId="0" fillId="25" borderId="11" xfId="56" applyNumberFormat="1" applyFont="1" applyFill="1" applyBorder="1" applyAlignment="1" applyProtection="1">
      <alignment/>
      <protection locked="0"/>
    </xf>
    <xf numFmtId="168" fontId="0" fillId="25" borderId="13" xfId="56" applyNumberFormat="1" applyFont="1" applyFill="1" applyBorder="1" applyAlignment="1" applyProtection="1">
      <alignment/>
      <protection locked="0"/>
    </xf>
    <xf numFmtId="0" fontId="0" fillId="25" borderId="12" xfId="56" applyFont="1" applyFill="1" applyBorder="1" applyAlignment="1" applyProtection="1">
      <alignment/>
      <protection locked="0"/>
    </xf>
    <xf numFmtId="0" fontId="0" fillId="25" borderId="13" xfId="56" applyFont="1" applyFill="1" applyBorder="1" applyAlignment="1" applyProtection="1">
      <alignment horizontal="right"/>
      <protection locked="0"/>
    </xf>
    <xf numFmtId="0" fontId="0" fillId="25" borderId="10" xfId="0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52" applyFont="1" applyAlignment="1" applyProtection="1">
      <alignment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tabSelected="1" zoomScale="75" zoomScaleNormal="75" zoomScalePageLayoutView="0" workbookViewId="0" topLeftCell="A1">
      <selection activeCell="A11" sqref="A11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25.00390625" style="0" bestFit="1" customWidth="1"/>
    <col min="4" max="4" width="28.140625" style="0" bestFit="1" customWidth="1"/>
    <col min="5" max="5" width="17.281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hidden="1" customWidth="1"/>
    <col min="35" max="35" width="4.003906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71" t="s">
        <v>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12">
      <c r="A2" s="169" t="s">
        <v>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1:25" ht="12">
      <c r="A3" s="170" t="s">
        <v>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4" spans="1:25" ht="15.75" customHeight="1">
      <c r="A4" s="173" t="s">
        <v>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ht="49.5" customHeight="1">
      <c r="A5" s="166" t="s">
        <v>10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:25" ht="12">
      <c r="A6" s="168" t="s">
        <v>11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</row>
    <row r="7" spans="1:25" ht="12">
      <c r="A7" s="168" t="s">
        <v>12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</row>
    <row r="8" spans="1:31" ht="16.5">
      <c r="A8" s="11" t="s">
        <v>2</v>
      </c>
      <c r="B8" s="2"/>
      <c r="C8" s="3"/>
      <c r="D8" s="3"/>
      <c r="E8" s="3"/>
      <c r="F8" s="12"/>
      <c r="G8" s="3"/>
      <c r="H8" s="5"/>
      <c r="I8" s="3"/>
      <c r="J8" s="6"/>
      <c r="K8" s="7"/>
      <c r="L8" s="3"/>
      <c r="M8" s="8"/>
      <c r="N8" s="3"/>
      <c r="O8" s="3"/>
      <c r="P8" s="13"/>
      <c r="Q8" s="5"/>
      <c r="R8" s="5"/>
      <c r="S8" s="14"/>
      <c r="T8" s="3"/>
      <c r="U8" s="10"/>
      <c r="V8" s="10"/>
      <c r="W8" s="10"/>
      <c r="X8" s="10"/>
      <c r="Y8" s="10"/>
      <c r="Z8" s="3"/>
      <c r="AA8" s="3"/>
      <c r="AB8" s="3"/>
      <c r="AC8" s="3"/>
      <c r="AD8" s="3"/>
      <c r="AE8" s="3"/>
    </row>
    <row r="9" spans="1:35" ht="159.75" customHeight="1" thickBot="1">
      <c r="A9" s="15" t="s">
        <v>14</v>
      </c>
      <c r="B9" s="16" t="s">
        <v>15</v>
      </c>
      <c r="C9" s="17" t="s">
        <v>16</v>
      </c>
      <c r="D9" s="17" t="s">
        <v>17</v>
      </c>
      <c r="E9" s="17" t="s">
        <v>18</v>
      </c>
      <c r="F9" s="18" t="s">
        <v>19</v>
      </c>
      <c r="G9" s="19" t="s">
        <v>20</v>
      </c>
      <c r="H9" s="18" t="s">
        <v>21</v>
      </c>
      <c r="I9" s="17" t="s">
        <v>22</v>
      </c>
      <c r="J9" s="36" t="s">
        <v>23</v>
      </c>
      <c r="K9" s="37" t="s">
        <v>24</v>
      </c>
      <c r="L9" s="38" t="s">
        <v>25</v>
      </c>
      <c r="M9" s="39" t="s">
        <v>26</v>
      </c>
      <c r="N9" s="40" t="s">
        <v>27</v>
      </c>
      <c r="O9" s="41" t="s">
        <v>28</v>
      </c>
      <c r="P9" s="42" t="s">
        <v>29</v>
      </c>
      <c r="Q9" s="43" t="s">
        <v>30</v>
      </c>
      <c r="R9" s="44" t="s">
        <v>31</v>
      </c>
      <c r="S9" s="45" t="s">
        <v>32</v>
      </c>
      <c r="T9" s="46" t="s">
        <v>33</v>
      </c>
      <c r="U9" s="47" t="s">
        <v>34</v>
      </c>
      <c r="V9" s="47" t="s">
        <v>35</v>
      </c>
      <c r="W9" s="48" t="s">
        <v>36</v>
      </c>
      <c r="X9" s="49" t="s">
        <v>37</v>
      </c>
      <c r="Y9" s="50" t="s">
        <v>38</v>
      </c>
      <c r="Z9" s="51" t="s">
        <v>39</v>
      </c>
      <c r="AA9" s="52" t="s">
        <v>40</v>
      </c>
      <c r="AB9" s="52" t="s">
        <v>41</v>
      </c>
      <c r="AC9" s="53" t="s">
        <v>42</v>
      </c>
      <c r="AD9" s="54" t="s">
        <v>43</v>
      </c>
      <c r="AE9" s="51" t="s">
        <v>44</v>
      </c>
      <c r="AF9" s="52" t="s">
        <v>45</v>
      </c>
      <c r="AG9" s="53" t="s">
        <v>46</v>
      </c>
      <c r="AH9" s="55" t="s">
        <v>47</v>
      </c>
      <c r="AI9" s="56" t="s">
        <v>48</v>
      </c>
    </row>
    <row r="10" spans="1:35" s="86" customFormat="1" ht="12.75" thickBot="1">
      <c r="A10" s="57">
        <v>1</v>
      </c>
      <c r="B10" s="57">
        <v>2</v>
      </c>
      <c r="C10" s="58">
        <v>3</v>
      </c>
      <c r="D10" s="59">
        <v>4</v>
      </c>
      <c r="E10" s="59">
        <v>5</v>
      </c>
      <c r="F10" s="60"/>
      <c r="G10" s="61">
        <v>6</v>
      </c>
      <c r="H10" s="62"/>
      <c r="I10" s="63">
        <v>7</v>
      </c>
      <c r="J10" s="64">
        <v>8</v>
      </c>
      <c r="K10" s="59">
        <v>9</v>
      </c>
      <c r="L10" s="65">
        <v>10</v>
      </c>
      <c r="M10" s="66">
        <v>11</v>
      </c>
      <c r="N10" s="67">
        <v>12</v>
      </c>
      <c r="O10" s="68">
        <v>13</v>
      </c>
      <c r="P10" s="69">
        <v>14</v>
      </c>
      <c r="Q10" s="70" t="s">
        <v>49</v>
      </c>
      <c r="R10" s="71" t="s">
        <v>50</v>
      </c>
      <c r="S10" s="72">
        <v>15</v>
      </c>
      <c r="T10" s="73">
        <v>16</v>
      </c>
      <c r="U10" s="74">
        <v>17</v>
      </c>
      <c r="V10" s="74">
        <v>18</v>
      </c>
      <c r="W10" s="65">
        <v>19</v>
      </c>
      <c r="X10" s="75">
        <v>20</v>
      </c>
      <c r="Y10" s="76">
        <v>21</v>
      </c>
      <c r="Z10" s="58"/>
      <c r="AA10" s="58"/>
      <c r="AB10" s="58"/>
      <c r="AC10" s="77"/>
      <c r="AD10" s="78">
        <v>22</v>
      </c>
      <c r="AE10" s="58"/>
      <c r="AF10" s="58"/>
      <c r="AG10" s="77"/>
      <c r="AH10" s="78">
        <v>23</v>
      </c>
      <c r="AI10" s="58" t="s">
        <v>51</v>
      </c>
    </row>
    <row r="11" spans="1:36" s="127" customFormat="1" ht="12.75" customHeight="1">
      <c r="A11" s="113" t="s">
        <v>65</v>
      </c>
      <c r="B11" s="114" t="s">
        <v>66</v>
      </c>
      <c r="C11" s="115" t="s">
        <v>67</v>
      </c>
      <c r="D11" s="116" t="s">
        <v>68</v>
      </c>
      <c r="E11" s="116" t="s">
        <v>67</v>
      </c>
      <c r="F11" s="117" t="s">
        <v>52</v>
      </c>
      <c r="G11" s="118" t="s">
        <v>69</v>
      </c>
      <c r="H11" s="119" t="s">
        <v>53</v>
      </c>
      <c r="I11" s="120" t="s">
        <v>70</v>
      </c>
      <c r="J11" s="121" t="s">
        <v>64</v>
      </c>
      <c r="K11" s="122" t="s">
        <v>56</v>
      </c>
      <c r="L11" s="108" t="s">
        <v>3</v>
      </c>
      <c r="M11" s="103">
        <v>257</v>
      </c>
      <c r="N11" s="92" t="s">
        <v>3</v>
      </c>
      <c r="O11" s="123">
        <v>7.263922518159806</v>
      </c>
      <c r="P11" s="124" t="s">
        <v>54</v>
      </c>
      <c r="Q11" s="94"/>
      <c r="R11" s="95"/>
      <c r="S11" s="125" t="s">
        <v>56</v>
      </c>
      <c r="T11" s="99">
        <v>24822</v>
      </c>
      <c r="U11" s="96">
        <v>0</v>
      </c>
      <c r="V11" s="96">
        <v>1493</v>
      </c>
      <c r="W11" s="110">
        <v>0</v>
      </c>
      <c r="X11" s="100" t="s">
        <v>4</v>
      </c>
      <c r="Y11" s="112" t="s">
        <v>5</v>
      </c>
      <c r="Z11" s="115">
        <f aca="true" t="shared" si="0" ref="Z11:Z16">IF(OR(K11="YES",TRIM(L11)="YES"),1,0)</f>
        <v>1</v>
      </c>
      <c r="AA11" s="116">
        <f aca="true" t="shared" si="1" ref="AA11:AA16">IF(OR(AND(ISNUMBER(M11),AND(M11&gt;0,M11&lt;600)),AND(ISNUMBER(M11),AND(M11&gt;0,N11="YES"))),1,0)</f>
        <v>1</v>
      </c>
      <c r="AB11" s="116">
        <f aca="true" t="shared" si="2" ref="AB11:AB16">IF(AND(OR(K11="YES",TRIM(L11)="YES"),(Z11=0)),"Trouble",0)</f>
        <v>0</v>
      </c>
      <c r="AC11" s="116">
        <f aca="true" t="shared" si="3" ref="AC11:AC16">IF(AND(OR(AND(ISNUMBER(M11),AND(M11&gt;0,M11&lt;600)),AND(ISNUMBER(M11),AND(M11&gt;0,N11="YES"))),(AA11=0)),"Trouble",0)</f>
        <v>0</v>
      </c>
      <c r="AD11" s="126" t="str">
        <f aca="true" t="shared" si="4" ref="AD11:AD16">IF(AND(Z11=1,AA11=1),"SRSA","-")</f>
        <v>SRSA</v>
      </c>
      <c r="AE11" s="115">
        <f aca="true" t="shared" si="5" ref="AE11:AE16">IF(S11="YES",1,0)</f>
        <v>1</v>
      </c>
      <c r="AF11" s="116">
        <f aca="true" t="shared" si="6" ref="AF11:AF16">IF(OR(AND(ISNUMBER(Q11),Q11&gt;=20),(AND(ISNUMBER(Q11)=FALSE,AND(ISNUMBER(O11),O11&gt;=20)))),1,0)</f>
        <v>0</v>
      </c>
      <c r="AG11" s="116">
        <f aca="true" t="shared" si="7" ref="AG11:AG16">IF(AND(AE11=1,AF11=1),"Initial",0)</f>
        <v>0</v>
      </c>
      <c r="AH11" s="126" t="str">
        <f aca="true" t="shared" si="8" ref="AH11:AH16">IF(AND(AND(AG11="Initial",AI11=0),AND(ISNUMBER(M11),M11&gt;0)),"RLIS","-")</f>
        <v>-</v>
      </c>
      <c r="AI11" s="115">
        <f aca="true" t="shared" si="9" ref="AI11:AI16">IF(AND(AD11="SRSA",AG11="Initial"),"SRSA",0)</f>
        <v>0</v>
      </c>
      <c r="AJ11" s="127" t="s">
        <v>65</v>
      </c>
    </row>
    <row r="12" spans="1:36" s="127" customFormat="1" ht="12.75" customHeight="1">
      <c r="A12" s="128" t="s">
        <v>75</v>
      </c>
      <c r="B12" s="129" t="s">
        <v>76</v>
      </c>
      <c r="C12" s="130" t="s">
        <v>77</v>
      </c>
      <c r="D12" s="131" t="s">
        <v>71</v>
      </c>
      <c r="E12" s="131" t="s">
        <v>72</v>
      </c>
      <c r="F12" s="132" t="s">
        <v>52</v>
      </c>
      <c r="G12" s="133" t="s">
        <v>73</v>
      </c>
      <c r="H12" s="134" t="s">
        <v>53</v>
      </c>
      <c r="I12" s="135" t="s">
        <v>74</v>
      </c>
      <c r="J12" s="136" t="s">
        <v>64</v>
      </c>
      <c r="K12" s="137" t="s">
        <v>56</v>
      </c>
      <c r="L12" s="82" t="s">
        <v>3</v>
      </c>
      <c r="M12" s="104">
        <v>529</v>
      </c>
      <c r="N12" s="83" t="s">
        <v>3</v>
      </c>
      <c r="O12" s="138">
        <v>8.700322234156822</v>
      </c>
      <c r="P12" s="139" t="s">
        <v>54</v>
      </c>
      <c r="Q12" s="29"/>
      <c r="R12" s="30"/>
      <c r="S12" s="140" t="s">
        <v>56</v>
      </c>
      <c r="T12" s="32">
        <v>53258</v>
      </c>
      <c r="U12" s="33">
        <v>0</v>
      </c>
      <c r="V12" s="33">
        <v>2706</v>
      </c>
      <c r="W12" s="111">
        <v>0</v>
      </c>
      <c r="X12" s="84" t="s">
        <v>4</v>
      </c>
      <c r="Y12" s="85" t="s">
        <v>5</v>
      </c>
      <c r="Z12" s="130">
        <f t="shared" si="0"/>
        <v>1</v>
      </c>
      <c r="AA12" s="131">
        <f t="shared" si="1"/>
        <v>1</v>
      </c>
      <c r="AB12" s="131">
        <f t="shared" si="2"/>
        <v>0</v>
      </c>
      <c r="AC12" s="131">
        <f t="shared" si="3"/>
        <v>0</v>
      </c>
      <c r="AD12" s="141" t="str">
        <f t="shared" si="4"/>
        <v>SRSA</v>
      </c>
      <c r="AE12" s="130">
        <f t="shared" si="5"/>
        <v>1</v>
      </c>
      <c r="AF12" s="131">
        <f t="shared" si="6"/>
        <v>0</v>
      </c>
      <c r="AG12" s="131">
        <f t="shared" si="7"/>
        <v>0</v>
      </c>
      <c r="AH12" s="141" t="str">
        <f t="shared" si="8"/>
        <v>-</v>
      </c>
      <c r="AI12" s="130">
        <f t="shared" si="9"/>
        <v>0</v>
      </c>
      <c r="AJ12" s="127" t="s">
        <v>75</v>
      </c>
    </row>
    <row r="13" spans="1:36" s="127" customFormat="1" ht="12.75" customHeight="1">
      <c r="A13" s="128" t="s">
        <v>78</v>
      </c>
      <c r="B13" s="129" t="s">
        <v>79</v>
      </c>
      <c r="C13" s="130" t="s">
        <v>80</v>
      </c>
      <c r="D13" s="131" t="s">
        <v>81</v>
      </c>
      <c r="E13" s="131" t="s">
        <v>82</v>
      </c>
      <c r="F13" s="132" t="s">
        <v>52</v>
      </c>
      <c r="G13" s="133" t="s">
        <v>83</v>
      </c>
      <c r="H13" s="134" t="s">
        <v>53</v>
      </c>
      <c r="I13" s="135" t="s">
        <v>84</v>
      </c>
      <c r="J13" s="136" t="s">
        <v>64</v>
      </c>
      <c r="K13" s="137" t="s">
        <v>56</v>
      </c>
      <c r="L13" s="82" t="s">
        <v>3</v>
      </c>
      <c r="M13" s="104">
        <v>177</v>
      </c>
      <c r="N13" s="83" t="s">
        <v>3</v>
      </c>
      <c r="O13" s="138" t="s">
        <v>55</v>
      </c>
      <c r="P13" s="139" t="s">
        <v>54</v>
      </c>
      <c r="Q13" s="29"/>
      <c r="R13" s="30"/>
      <c r="S13" s="140" t="s">
        <v>56</v>
      </c>
      <c r="T13" s="32">
        <v>8136</v>
      </c>
      <c r="U13" s="33">
        <v>0</v>
      </c>
      <c r="V13" s="33">
        <v>879.91</v>
      </c>
      <c r="W13" s="111">
        <v>0</v>
      </c>
      <c r="X13" s="84" t="s">
        <v>4</v>
      </c>
      <c r="Y13" s="85" t="s">
        <v>5</v>
      </c>
      <c r="Z13" s="130">
        <f t="shared" si="0"/>
        <v>1</v>
      </c>
      <c r="AA13" s="131">
        <f t="shared" si="1"/>
        <v>1</v>
      </c>
      <c r="AB13" s="131">
        <f t="shared" si="2"/>
        <v>0</v>
      </c>
      <c r="AC13" s="131">
        <f t="shared" si="3"/>
        <v>0</v>
      </c>
      <c r="AD13" s="141" t="str">
        <f t="shared" si="4"/>
        <v>SRSA</v>
      </c>
      <c r="AE13" s="130">
        <f t="shared" si="5"/>
        <v>1</v>
      </c>
      <c r="AF13" s="131">
        <f t="shared" si="6"/>
        <v>0</v>
      </c>
      <c r="AG13" s="131">
        <f t="shared" si="7"/>
        <v>0</v>
      </c>
      <c r="AH13" s="141" t="str">
        <f t="shared" si="8"/>
        <v>-</v>
      </c>
      <c r="AI13" s="130">
        <f t="shared" si="9"/>
        <v>0</v>
      </c>
      <c r="AJ13" s="127" t="s">
        <v>78</v>
      </c>
    </row>
    <row r="14" spans="1:36" s="127" customFormat="1" ht="12.75" customHeight="1">
      <c r="A14" s="128" t="s">
        <v>85</v>
      </c>
      <c r="B14" s="129" t="s">
        <v>86</v>
      </c>
      <c r="C14" s="130" t="s">
        <v>87</v>
      </c>
      <c r="D14" s="131" t="s">
        <v>88</v>
      </c>
      <c r="E14" s="131" t="s">
        <v>87</v>
      </c>
      <c r="F14" s="132" t="s">
        <v>52</v>
      </c>
      <c r="G14" s="133" t="s">
        <v>89</v>
      </c>
      <c r="H14" s="134" t="s">
        <v>53</v>
      </c>
      <c r="I14" s="135" t="s">
        <v>90</v>
      </c>
      <c r="J14" s="136" t="s">
        <v>64</v>
      </c>
      <c r="K14" s="137" t="s">
        <v>56</v>
      </c>
      <c r="L14" s="82" t="s">
        <v>3</v>
      </c>
      <c r="M14" s="104">
        <v>290</v>
      </c>
      <c r="N14" s="83" t="s">
        <v>3</v>
      </c>
      <c r="O14" s="138">
        <v>6.730769230769231</v>
      </c>
      <c r="P14" s="139" t="s">
        <v>54</v>
      </c>
      <c r="Q14" s="29"/>
      <c r="R14" s="30"/>
      <c r="S14" s="140" t="s">
        <v>56</v>
      </c>
      <c r="T14" s="32">
        <v>12159</v>
      </c>
      <c r="U14" s="33">
        <v>0</v>
      </c>
      <c r="V14" s="33">
        <v>884</v>
      </c>
      <c r="W14" s="111">
        <v>0</v>
      </c>
      <c r="X14" s="84" t="s">
        <v>4</v>
      </c>
      <c r="Y14" s="85" t="s">
        <v>5</v>
      </c>
      <c r="Z14" s="130">
        <f t="shared" si="0"/>
        <v>1</v>
      </c>
      <c r="AA14" s="131">
        <f t="shared" si="1"/>
        <v>1</v>
      </c>
      <c r="AB14" s="131">
        <f t="shared" si="2"/>
        <v>0</v>
      </c>
      <c r="AC14" s="131">
        <f t="shared" si="3"/>
        <v>0</v>
      </c>
      <c r="AD14" s="141" t="str">
        <f t="shared" si="4"/>
        <v>SRSA</v>
      </c>
      <c r="AE14" s="130">
        <f t="shared" si="5"/>
        <v>1</v>
      </c>
      <c r="AF14" s="131">
        <f t="shared" si="6"/>
        <v>0</v>
      </c>
      <c r="AG14" s="131">
        <f t="shared" si="7"/>
        <v>0</v>
      </c>
      <c r="AH14" s="141" t="str">
        <f t="shared" si="8"/>
        <v>-</v>
      </c>
      <c r="AI14" s="130">
        <f t="shared" si="9"/>
        <v>0</v>
      </c>
      <c r="AJ14" s="127" t="s">
        <v>85</v>
      </c>
    </row>
    <row r="15" spans="1:36" s="127" customFormat="1" ht="12.75" customHeight="1">
      <c r="A15" s="142" t="s">
        <v>91</v>
      </c>
      <c r="B15" s="143" t="s">
        <v>92</v>
      </c>
      <c r="C15" s="144" t="s">
        <v>93</v>
      </c>
      <c r="D15" s="145" t="s">
        <v>94</v>
      </c>
      <c r="E15" s="145" t="s">
        <v>95</v>
      </c>
      <c r="F15" s="146" t="s">
        <v>52</v>
      </c>
      <c r="G15" s="147" t="s">
        <v>96</v>
      </c>
      <c r="H15" s="148" t="s">
        <v>53</v>
      </c>
      <c r="I15" s="149" t="s">
        <v>97</v>
      </c>
      <c r="J15" s="150" t="s">
        <v>64</v>
      </c>
      <c r="K15" s="151" t="s">
        <v>56</v>
      </c>
      <c r="L15" s="152" t="s">
        <v>3</v>
      </c>
      <c r="M15" s="153">
        <v>129</v>
      </c>
      <c r="N15" s="154" t="s">
        <v>3</v>
      </c>
      <c r="O15" s="155">
        <v>9.00900900900901</v>
      </c>
      <c r="P15" s="156" t="s">
        <v>54</v>
      </c>
      <c r="Q15" s="157"/>
      <c r="R15" s="158"/>
      <c r="S15" s="159" t="s">
        <v>56</v>
      </c>
      <c r="T15" s="160">
        <v>6356</v>
      </c>
      <c r="U15" s="161">
        <v>0</v>
      </c>
      <c r="V15" s="161">
        <v>669</v>
      </c>
      <c r="W15" s="162">
        <v>0</v>
      </c>
      <c r="X15" s="163" t="s">
        <v>4</v>
      </c>
      <c r="Y15" s="164" t="s">
        <v>5</v>
      </c>
      <c r="Z15" s="144">
        <f t="shared" si="0"/>
        <v>1</v>
      </c>
      <c r="AA15" s="145">
        <f t="shared" si="1"/>
        <v>1</v>
      </c>
      <c r="AB15" s="145">
        <f t="shared" si="2"/>
        <v>0</v>
      </c>
      <c r="AC15" s="145">
        <f t="shared" si="3"/>
        <v>0</v>
      </c>
      <c r="AD15" s="165" t="str">
        <f t="shared" si="4"/>
        <v>SRSA</v>
      </c>
      <c r="AE15" s="144">
        <f t="shared" si="5"/>
        <v>1</v>
      </c>
      <c r="AF15" s="145">
        <f t="shared" si="6"/>
        <v>0</v>
      </c>
      <c r="AG15" s="145">
        <f t="shared" si="7"/>
        <v>0</v>
      </c>
      <c r="AH15" s="165" t="str">
        <f t="shared" si="8"/>
        <v>-</v>
      </c>
      <c r="AI15" s="144">
        <f t="shared" si="9"/>
        <v>0</v>
      </c>
      <c r="AJ15" s="127" t="e">
        <v>#N/A</v>
      </c>
    </row>
    <row r="16" spans="1:36" s="127" customFormat="1" ht="12.75" customHeight="1">
      <c r="A16" s="142" t="s">
        <v>98</v>
      </c>
      <c r="B16" s="143" t="s">
        <v>99</v>
      </c>
      <c r="C16" s="144" t="s">
        <v>100</v>
      </c>
      <c r="D16" s="145" t="s">
        <v>101</v>
      </c>
      <c r="E16" s="145" t="s">
        <v>102</v>
      </c>
      <c r="F16" s="146" t="s">
        <v>52</v>
      </c>
      <c r="G16" s="147" t="s">
        <v>0</v>
      </c>
      <c r="H16" s="148" t="s">
        <v>53</v>
      </c>
      <c r="I16" s="149" t="s">
        <v>1</v>
      </c>
      <c r="J16" s="150" t="s">
        <v>64</v>
      </c>
      <c r="K16" s="151" t="s">
        <v>56</v>
      </c>
      <c r="L16" s="152" t="s">
        <v>3</v>
      </c>
      <c r="M16" s="153">
        <v>132</v>
      </c>
      <c r="N16" s="154" t="s">
        <v>3</v>
      </c>
      <c r="O16" s="155" t="s">
        <v>55</v>
      </c>
      <c r="P16" s="156" t="s">
        <v>54</v>
      </c>
      <c r="Q16" s="157"/>
      <c r="R16" s="158"/>
      <c r="S16" s="159" t="s">
        <v>56</v>
      </c>
      <c r="T16" s="160">
        <v>4217</v>
      </c>
      <c r="U16" s="161">
        <v>0</v>
      </c>
      <c r="V16" s="161">
        <v>376</v>
      </c>
      <c r="W16" s="162">
        <v>0</v>
      </c>
      <c r="X16" s="163" t="s">
        <v>4</v>
      </c>
      <c r="Y16" s="164" t="s">
        <v>5</v>
      </c>
      <c r="Z16" s="144">
        <f t="shared" si="0"/>
        <v>1</v>
      </c>
      <c r="AA16" s="145">
        <f t="shared" si="1"/>
        <v>1</v>
      </c>
      <c r="AB16" s="145">
        <f t="shared" si="2"/>
        <v>0</v>
      </c>
      <c r="AC16" s="145">
        <f t="shared" si="3"/>
        <v>0</v>
      </c>
      <c r="AD16" s="165" t="str">
        <f t="shared" si="4"/>
        <v>SRSA</v>
      </c>
      <c r="AE16" s="144">
        <f t="shared" si="5"/>
        <v>1</v>
      </c>
      <c r="AF16" s="145">
        <f t="shared" si="6"/>
        <v>0</v>
      </c>
      <c r="AG16" s="145">
        <f t="shared" si="7"/>
        <v>0</v>
      </c>
      <c r="AH16" s="165" t="str">
        <f t="shared" si="8"/>
        <v>-</v>
      </c>
      <c r="AI16" s="144">
        <f t="shared" si="9"/>
        <v>0</v>
      </c>
      <c r="AJ16" s="127" t="e">
        <v>#N/A</v>
      </c>
    </row>
  </sheetData>
  <sheetProtection/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2009&amp;C&amp;P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26.7109375" style="0" bestFit="1" customWidth="1"/>
    <col min="4" max="4" width="28.140625" style="0" bestFit="1" customWidth="1"/>
    <col min="5" max="5" width="18.7109375" style="0" bestFit="1" customWidth="1"/>
    <col min="6" max="6" width="6.8515625" style="34" hidden="1" customWidth="1"/>
    <col min="7" max="7" width="6.8515625" style="0" customWidth="1"/>
    <col min="8" max="8" width="5.8515625" style="34" hidden="1" customWidth="1"/>
    <col min="9" max="9" width="11.7109375" style="0" bestFit="1" customWidth="1"/>
    <col min="10" max="12" width="6.421875" style="0" bestFit="1" customWidth="1"/>
    <col min="13" max="13" width="8.140625" style="0" bestFit="1" customWidth="1"/>
    <col min="14" max="16" width="6.421875" style="0" bestFit="1" customWidth="1"/>
    <col min="17" max="17" width="6.421875" style="34" hidden="1" customWidth="1"/>
    <col min="18" max="18" width="9.140625" style="34" hidden="1" customWidth="1"/>
    <col min="19" max="19" width="6.421875" style="0" bestFit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customWidth="1"/>
    <col min="35" max="35" width="4.00390625" style="0" hidden="1" customWidth="1"/>
    <col min="36" max="16384" width="8.8515625" style="0" customWidth="1"/>
  </cols>
  <sheetData>
    <row r="1" spans="1:31" ht="12">
      <c r="A1" s="1" t="s">
        <v>13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0"/>
      <c r="X1" s="10"/>
      <c r="Y1" s="10"/>
      <c r="Z1" s="3"/>
      <c r="AA1" s="3"/>
      <c r="AB1" s="3"/>
      <c r="AC1" s="3"/>
      <c r="AD1" s="3"/>
      <c r="AE1" s="3"/>
    </row>
    <row r="2" spans="1:31" ht="16.5">
      <c r="A2" s="11" t="s">
        <v>2</v>
      </c>
      <c r="B2" s="2"/>
      <c r="C2" s="3"/>
      <c r="D2" s="3"/>
      <c r="E2" s="3"/>
      <c r="F2" s="12"/>
      <c r="G2" s="3"/>
      <c r="H2" s="5"/>
      <c r="I2" s="3"/>
      <c r="J2" s="6"/>
      <c r="K2" s="7"/>
      <c r="L2" s="3"/>
      <c r="M2" s="8"/>
      <c r="N2" s="3"/>
      <c r="O2" s="3"/>
      <c r="P2" s="13"/>
      <c r="Q2" s="5"/>
      <c r="R2" s="5"/>
      <c r="S2" s="14"/>
      <c r="T2" s="3"/>
      <c r="U2" s="10"/>
      <c r="V2" s="10"/>
      <c r="W2" s="10"/>
      <c r="X2" s="10"/>
      <c r="Y2" s="10"/>
      <c r="Z2" s="3"/>
      <c r="AA2" s="3"/>
      <c r="AB2" s="3"/>
      <c r="AC2" s="3"/>
      <c r="AD2" s="3"/>
      <c r="AE2" s="3"/>
    </row>
    <row r="3" spans="1:35" ht="159.75" customHeight="1" thickBot="1">
      <c r="A3" s="15" t="s">
        <v>14</v>
      </c>
      <c r="B3" s="16" t="s">
        <v>15</v>
      </c>
      <c r="C3" s="17" t="s">
        <v>16</v>
      </c>
      <c r="D3" s="17" t="s">
        <v>17</v>
      </c>
      <c r="E3" s="17" t="s">
        <v>18</v>
      </c>
      <c r="F3" s="18" t="s">
        <v>19</v>
      </c>
      <c r="G3" s="19" t="s">
        <v>20</v>
      </c>
      <c r="H3" s="18" t="s">
        <v>21</v>
      </c>
      <c r="I3" s="17" t="s">
        <v>22</v>
      </c>
      <c r="J3" s="36" t="s">
        <v>23</v>
      </c>
      <c r="K3" s="37" t="s">
        <v>24</v>
      </c>
      <c r="L3" s="38" t="s">
        <v>25</v>
      </c>
      <c r="M3" s="39" t="s">
        <v>26</v>
      </c>
      <c r="N3" s="40" t="s">
        <v>27</v>
      </c>
      <c r="O3" s="41" t="s">
        <v>28</v>
      </c>
      <c r="P3" s="42" t="s">
        <v>29</v>
      </c>
      <c r="Q3" s="43" t="s">
        <v>30</v>
      </c>
      <c r="R3" s="44" t="s">
        <v>31</v>
      </c>
      <c r="S3" s="45" t="s">
        <v>32</v>
      </c>
      <c r="T3" s="46" t="s">
        <v>33</v>
      </c>
      <c r="U3" s="47" t="s">
        <v>34</v>
      </c>
      <c r="V3" s="47" t="s">
        <v>35</v>
      </c>
      <c r="W3" s="48" t="s">
        <v>36</v>
      </c>
      <c r="X3" s="49" t="s">
        <v>37</v>
      </c>
      <c r="Y3" s="50" t="s">
        <v>38</v>
      </c>
      <c r="Z3" s="51" t="s">
        <v>39</v>
      </c>
      <c r="AA3" s="52" t="s">
        <v>40</v>
      </c>
      <c r="AB3" s="52" t="s">
        <v>41</v>
      </c>
      <c r="AC3" s="53" t="s">
        <v>42</v>
      </c>
      <c r="AD3" s="54" t="s">
        <v>43</v>
      </c>
      <c r="AE3" s="51" t="s">
        <v>44</v>
      </c>
      <c r="AF3" s="52" t="s">
        <v>45</v>
      </c>
      <c r="AG3" s="53" t="s">
        <v>46</v>
      </c>
      <c r="AH3" s="55" t="s">
        <v>47</v>
      </c>
      <c r="AI3" s="56" t="s">
        <v>48</v>
      </c>
    </row>
    <row r="4" spans="1:35" s="86" customFormat="1" ht="12.75" thickBot="1">
      <c r="A4" s="57">
        <v>1</v>
      </c>
      <c r="B4" s="57">
        <v>2</v>
      </c>
      <c r="C4" s="58">
        <v>3</v>
      </c>
      <c r="D4" s="59">
        <v>4</v>
      </c>
      <c r="E4" s="59">
        <v>5</v>
      </c>
      <c r="F4" s="60"/>
      <c r="G4" s="61">
        <v>6</v>
      </c>
      <c r="H4" s="62"/>
      <c r="I4" s="63">
        <v>7</v>
      </c>
      <c r="J4" s="64">
        <v>8</v>
      </c>
      <c r="K4" s="59">
        <v>9</v>
      </c>
      <c r="L4" s="65">
        <v>10</v>
      </c>
      <c r="M4" s="66">
        <v>11</v>
      </c>
      <c r="N4" s="67">
        <v>12</v>
      </c>
      <c r="O4" s="68">
        <v>13</v>
      </c>
      <c r="P4" s="69">
        <v>14</v>
      </c>
      <c r="Q4" s="70" t="s">
        <v>49</v>
      </c>
      <c r="R4" s="71" t="s">
        <v>50</v>
      </c>
      <c r="S4" s="72">
        <v>15</v>
      </c>
      <c r="T4" s="73">
        <v>16</v>
      </c>
      <c r="U4" s="74">
        <v>17</v>
      </c>
      <c r="V4" s="74">
        <v>18</v>
      </c>
      <c r="W4" s="65">
        <v>19</v>
      </c>
      <c r="X4" s="75">
        <v>20</v>
      </c>
      <c r="Y4" s="76">
        <v>21</v>
      </c>
      <c r="Z4" s="58"/>
      <c r="AA4" s="58"/>
      <c r="AB4" s="58"/>
      <c r="AC4" s="77"/>
      <c r="AD4" s="78">
        <v>22</v>
      </c>
      <c r="AE4" s="58"/>
      <c r="AF4" s="58"/>
      <c r="AG4" s="77"/>
      <c r="AH4" s="78">
        <v>23</v>
      </c>
      <c r="AI4" s="58" t="s">
        <v>51</v>
      </c>
    </row>
    <row r="5" spans="1:35" ht="12.75" customHeight="1">
      <c r="A5" s="105" t="s">
        <v>57</v>
      </c>
      <c r="B5" s="106" t="s">
        <v>58</v>
      </c>
      <c r="C5" s="79" t="s">
        <v>59</v>
      </c>
      <c r="D5" s="80" t="s">
        <v>60</v>
      </c>
      <c r="E5" s="80" t="s">
        <v>61</v>
      </c>
      <c r="F5" s="107" t="s">
        <v>52</v>
      </c>
      <c r="G5" s="101" t="s">
        <v>62</v>
      </c>
      <c r="H5" s="89" t="s">
        <v>53</v>
      </c>
      <c r="I5" s="90" t="s">
        <v>63</v>
      </c>
      <c r="J5" s="97" t="s">
        <v>64</v>
      </c>
      <c r="K5" s="91" t="s">
        <v>56</v>
      </c>
      <c r="L5" s="108" t="s">
        <v>3</v>
      </c>
      <c r="M5" s="103">
        <v>1831</v>
      </c>
      <c r="N5" s="92" t="s">
        <v>3</v>
      </c>
      <c r="O5" s="98">
        <v>4.511627906976744</v>
      </c>
      <c r="P5" s="93" t="s">
        <v>54</v>
      </c>
      <c r="Q5" s="94"/>
      <c r="R5" s="95"/>
      <c r="S5" s="109" t="s">
        <v>56</v>
      </c>
      <c r="T5" s="99">
        <v>69277.76</v>
      </c>
      <c r="U5" s="96">
        <v>0</v>
      </c>
      <c r="V5" s="96">
        <v>7712</v>
      </c>
      <c r="W5" s="110">
        <v>0</v>
      </c>
      <c r="X5" s="100" t="s">
        <v>4</v>
      </c>
      <c r="Y5" s="112" t="s">
        <v>5</v>
      </c>
      <c r="Z5" s="79">
        <f aca="true" t="shared" si="0" ref="Z5:Z11">IF(OR(K5="YES",TRIM(L5)="YES"),1,0)</f>
        <v>1</v>
      </c>
      <c r="AA5" s="80">
        <f aca="true" t="shared" si="1" ref="AA5:AA11">IF(OR(AND(ISNUMBER(M5),AND(M5&gt;0,M5&lt;600)),AND(ISNUMBER(M5),AND(M5&gt;0,N5="YES"))),1,0)</f>
        <v>0</v>
      </c>
      <c r="AB5" s="80">
        <f aca="true" t="shared" si="2" ref="AB5:AB11">IF(AND(OR(K5="YES",TRIM(L5)="YES"),(Z5=0)),"Trouble",0)</f>
        <v>0</v>
      </c>
      <c r="AC5" s="80">
        <f aca="true" t="shared" si="3" ref="AC5:AC11">IF(AND(OR(AND(ISNUMBER(M5),AND(M5&gt;0,M5&lt;600)),AND(ISNUMBER(M5),AND(M5&gt;0,N5="YES"))),(AA5=0)),"Trouble",0)</f>
        <v>0</v>
      </c>
      <c r="AD5" s="81" t="str">
        <f aca="true" t="shared" si="4" ref="AD5:AD11">IF(AND(Z5=1,AA5=1),"SRSA","-")</f>
        <v>-</v>
      </c>
      <c r="AE5" s="79">
        <f aca="true" t="shared" si="5" ref="AE5:AE11">IF(S5="YES",1,0)</f>
        <v>1</v>
      </c>
      <c r="AF5" s="80">
        <f aca="true" t="shared" si="6" ref="AF5:AF11">IF(OR(AND(ISNUMBER(Q5),Q5&gt;=20),(AND(ISNUMBER(Q5)=FALSE,AND(ISNUMBER(O5),O5&gt;=20)))),1,0)</f>
        <v>0</v>
      </c>
      <c r="AG5" s="80">
        <f aca="true" t="shared" si="7" ref="AG5:AG11">IF(AND(AE5=1,AF5=1),"Initial",0)</f>
        <v>0</v>
      </c>
      <c r="AH5" s="81" t="str">
        <f aca="true" t="shared" si="8" ref="AH5:AH11">IF(AND(AND(AG5="Initial",AI5=0),AND(ISNUMBER(M5),M5&gt;0)),"RLIS","-")</f>
        <v>-</v>
      </c>
      <c r="AI5" s="79">
        <f aca="true" t="shared" si="9" ref="AI5:AI11">IF(AND(AD5="SRSA",AG5="Initial"),"SRSA",0)</f>
        <v>0</v>
      </c>
    </row>
    <row r="6" spans="1:35" ht="12.75" customHeight="1">
      <c r="A6" s="20" t="s">
        <v>65</v>
      </c>
      <c r="B6" s="21" t="s">
        <v>66</v>
      </c>
      <c r="C6" s="87" t="s">
        <v>67</v>
      </c>
      <c r="D6" s="22" t="s">
        <v>68</v>
      </c>
      <c r="E6" s="22" t="s">
        <v>67</v>
      </c>
      <c r="F6" s="23" t="s">
        <v>52</v>
      </c>
      <c r="G6" s="102" t="s">
        <v>69</v>
      </c>
      <c r="H6" s="35" t="s">
        <v>53</v>
      </c>
      <c r="I6" s="24" t="s">
        <v>70</v>
      </c>
      <c r="J6" s="25" t="s">
        <v>64</v>
      </c>
      <c r="K6" s="26" t="s">
        <v>56</v>
      </c>
      <c r="L6" s="82" t="s">
        <v>3</v>
      </c>
      <c r="M6" s="104">
        <v>257</v>
      </c>
      <c r="N6" s="83" t="s">
        <v>3</v>
      </c>
      <c r="O6" s="27">
        <v>7.263922518159806</v>
      </c>
      <c r="P6" s="28" t="s">
        <v>54</v>
      </c>
      <c r="Q6" s="29"/>
      <c r="R6" s="30"/>
      <c r="S6" s="31" t="s">
        <v>56</v>
      </c>
      <c r="T6" s="32">
        <v>24822</v>
      </c>
      <c r="U6" s="33">
        <v>0</v>
      </c>
      <c r="V6" s="33">
        <v>1493</v>
      </c>
      <c r="W6" s="111">
        <v>0</v>
      </c>
      <c r="X6" s="84" t="s">
        <v>4</v>
      </c>
      <c r="Y6" s="85" t="s">
        <v>5</v>
      </c>
      <c r="Z6" s="87">
        <f t="shared" si="0"/>
        <v>1</v>
      </c>
      <c r="AA6" s="22">
        <f t="shared" si="1"/>
        <v>1</v>
      </c>
      <c r="AB6" s="22">
        <f t="shared" si="2"/>
        <v>0</v>
      </c>
      <c r="AC6" s="22">
        <f t="shared" si="3"/>
        <v>0</v>
      </c>
      <c r="AD6" s="88" t="str">
        <f t="shared" si="4"/>
        <v>SRSA</v>
      </c>
      <c r="AE6" s="87">
        <f t="shared" si="5"/>
        <v>1</v>
      </c>
      <c r="AF6" s="22">
        <f t="shared" si="6"/>
        <v>0</v>
      </c>
      <c r="AG6" s="22">
        <f t="shared" si="7"/>
        <v>0</v>
      </c>
      <c r="AH6" s="88" t="str">
        <f t="shared" si="8"/>
        <v>-</v>
      </c>
      <c r="AI6" s="87">
        <f t="shared" si="9"/>
        <v>0</v>
      </c>
    </row>
    <row r="7" spans="1:35" ht="12.75" customHeight="1">
      <c r="A7" s="20" t="s">
        <v>75</v>
      </c>
      <c r="B7" s="21" t="s">
        <v>76</v>
      </c>
      <c r="C7" s="87" t="s">
        <v>77</v>
      </c>
      <c r="D7" s="22" t="s">
        <v>71</v>
      </c>
      <c r="E7" s="22" t="s">
        <v>72</v>
      </c>
      <c r="F7" s="23" t="s">
        <v>52</v>
      </c>
      <c r="G7" s="102" t="s">
        <v>73</v>
      </c>
      <c r="H7" s="35" t="s">
        <v>53</v>
      </c>
      <c r="I7" s="24" t="s">
        <v>74</v>
      </c>
      <c r="J7" s="25" t="s">
        <v>64</v>
      </c>
      <c r="K7" s="26" t="s">
        <v>56</v>
      </c>
      <c r="L7" s="82" t="s">
        <v>3</v>
      </c>
      <c r="M7" s="104">
        <v>529</v>
      </c>
      <c r="N7" s="83" t="s">
        <v>3</v>
      </c>
      <c r="O7" s="27">
        <v>8.700322234156822</v>
      </c>
      <c r="P7" s="28" t="s">
        <v>54</v>
      </c>
      <c r="Q7" s="29"/>
      <c r="R7" s="30"/>
      <c r="S7" s="31" t="s">
        <v>56</v>
      </c>
      <c r="T7" s="32">
        <v>53258</v>
      </c>
      <c r="U7" s="33">
        <v>0</v>
      </c>
      <c r="V7" s="33">
        <v>2706</v>
      </c>
      <c r="W7" s="111">
        <v>0</v>
      </c>
      <c r="X7" s="84" t="s">
        <v>4</v>
      </c>
      <c r="Y7" s="85" t="s">
        <v>5</v>
      </c>
      <c r="Z7" s="87">
        <f t="shared" si="0"/>
        <v>1</v>
      </c>
      <c r="AA7" s="22">
        <f t="shared" si="1"/>
        <v>1</v>
      </c>
      <c r="AB7" s="22">
        <f t="shared" si="2"/>
        <v>0</v>
      </c>
      <c r="AC7" s="22">
        <f t="shared" si="3"/>
        <v>0</v>
      </c>
      <c r="AD7" s="88" t="str">
        <f t="shared" si="4"/>
        <v>SRSA</v>
      </c>
      <c r="AE7" s="87">
        <f t="shared" si="5"/>
        <v>1</v>
      </c>
      <c r="AF7" s="22">
        <f t="shared" si="6"/>
        <v>0</v>
      </c>
      <c r="AG7" s="22">
        <f t="shared" si="7"/>
        <v>0</v>
      </c>
      <c r="AH7" s="88" t="str">
        <f t="shared" si="8"/>
        <v>-</v>
      </c>
      <c r="AI7" s="87">
        <f t="shared" si="9"/>
        <v>0</v>
      </c>
    </row>
    <row r="8" spans="1:35" ht="12.75" customHeight="1">
      <c r="A8" s="20" t="s">
        <v>78</v>
      </c>
      <c r="B8" s="21" t="s">
        <v>79</v>
      </c>
      <c r="C8" s="87" t="s">
        <v>80</v>
      </c>
      <c r="D8" s="22" t="s">
        <v>81</v>
      </c>
      <c r="E8" s="22" t="s">
        <v>82</v>
      </c>
      <c r="F8" s="23" t="s">
        <v>52</v>
      </c>
      <c r="G8" s="102" t="s">
        <v>83</v>
      </c>
      <c r="H8" s="35" t="s">
        <v>53</v>
      </c>
      <c r="I8" s="24" t="s">
        <v>84</v>
      </c>
      <c r="J8" s="25" t="s">
        <v>64</v>
      </c>
      <c r="K8" s="26" t="s">
        <v>56</v>
      </c>
      <c r="L8" s="82" t="s">
        <v>3</v>
      </c>
      <c r="M8" s="104">
        <v>177</v>
      </c>
      <c r="N8" s="83" t="s">
        <v>3</v>
      </c>
      <c r="O8" s="27" t="s">
        <v>55</v>
      </c>
      <c r="P8" s="28" t="s">
        <v>54</v>
      </c>
      <c r="Q8" s="29"/>
      <c r="R8" s="30"/>
      <c r="S8" s="31" t="s">
        <v>56</v>
      </c>
      <c r="T8" s="32">
        <v>8136</v>
      </c>
      <c r="U8" s="33">
        <v>0</v>
      </c>
      <c r="V8" s="33">
        <v>879.91</v>
      </c>
      <c r="W8" s="111">
        <v>0</v>
      </c>
      <c r="X8" s="84" t="s">
        <v>4</v>
      </c>
      <c r="Y8" s="85" t="s">
        <v>5</v>
      </c>
      <c r="Z8" s="87">
        <f t="shared" si="0"/>
        <v>1</v>
      </c>
      <c r="AA8" s="22">
        <f t="shared" si="1"/>
        <v>1</v>
      </c>
      <c r="AB8" s="22">
        <f t="shared" si="2"/>
        <v>0</v>
      </c>
      <c r="AC8" s="22">
        <f t="shared" si="3"/>
        <v>0</v>
      </c>
      <c r="AD8" s="88" t="str">
        <f t="shared" si="4"/>
        <v>SRSA</v>
      </c>
      <c r="AE8" s="87">
        <f t="shared" si="5"/>
        <v>1</v>
      </c>
      <c r="AF8" s="22">
        <f t="shared" si="6"/>
        <v>0</v>
      </c>
      <c r="AG8" s="22">
        <f t="shared" si="7"/>
        <v>0</v>
      </c>
      <c r="AH8" s="88" t="str">
        <f t="shared" si="8"/>
        <v>-</v>
      </c>
      <c r="AI8" s="87">
        <f t="shared" si="9"/>
        <v>0</v>
      </c>
    </row>
    <row r="9" spans="1:35" ht="12.75" customHeight="1">
      <c r="A9" s="20" t="s">
        <v>85</v>
      </c>
      <c r="B9" s="21" t="s">
        <v>86</v>
      </c>
      <c r="C9" s="87" t="s">
        <v>87</v>
      </c>
      <c r="D9" s="22" t="s">
        <v>88</v>
      </c>
      <c r="E9" s="22" t="s">
        <v>87</v>
      </c>
      <c r="F9" s="23" t="s">
        <v>52</v>
      </c>
      <c r="G9" s="102" t="s">
        <v>89</v>
      </c>
      <c r="H9" s="35" t="s">
        <v>53</v>
      </c>
      <c r="I9" s="24" t="s">
        <v>90</v>
      </c>
      <c r="J9" s="25" t="s">
        <v>64</v>
      </c>
      <c r="K9" s="26" t="s">
        <v>56</v>
      </c>
      <c r="L9" s="82" t="s">
        <v>3</v>
      </c>
      <c r="M9" s="104">
        <v>290</v>
      </c>
      <c r="N9" s="83" t="s">
        <v>3</v>
      </c>
      <c r="O9" s="27">
        <v>6.730769230769231</v>
      </c>
      <c r="P9" s="28" t="s">
        <v>54</v>
      </c>
      <c r="Q9" s="29"/>
      <c r="R9" s="30"/>
      <c r="S9" s="31" t="s">
        <v>56</v>
      </c>
      <c r="T9" s="32">
        <v>12159</v>
      </c>
      <c r="U9" s="33">
        <v>0</v>
      </c>
      <c r="V9" s="33">
        <v>884</v>
      </c>
      <c r="W9" s="111">
        <v>0</v>
      </c>
      <c r="X9" s="84" t="s">
        <v>4</v>
      </c>
      <c r="Y9" s="85" t="s">
        <v>5</v>
      </c>
      <c r="Z9" s="87">
        <f t="shared" si="0"/>
        <v>1</v>
      </c>
      <c r="AA9" s="22">
        <f t="shared" si="1"/>
        <v>1</v>
      </c>
      <c r="AB9" s="22">
        <f t="shared" si="2"/>
        <v>0</v>
      </c>
      <c r="AC9" s="22">
        <f t="shared" si="3"/>
        <v>0</v>
      </c>
      <c r="AD9" s="88" t="str">
        <f t="shared" si="4"/>
        <v>SRSA</v>
      </c>
      <c r="AE9" s="87">
        <f t="shared" si="5"/>
        <v>1</v>
      </c>
      <c r="AF9" s="22">
        <f t="shared" si="6"/>
        <v>0</v>
      </c>
      <c r="AG9" s="22">
        <f t="shared" si="7"/>
        <v>0</v>
      </c>
      <c r="AH9" s="88" t="str">
        <f t="shared" si="8"/>
        <v>-</v>
      </c>
      <c r="AI9" s="87">
        <f t="shared" si="9"/>
        <v>0</v>
      </c>
    </row>
    <row r="10" spans="1:35" ht="12.75" customHeight="1">
      <c r="A10" s="20" t="s">
        <v>91</v>
      </c>
      <c r="B10" s="21" t="s">
        <v>92</v>
      </c>
      <c r="C10" s="87" t="s">
        <v>93</v>
      </c>
      <c r="D10" s="22" t="s">
        <v>94</v>
      </c>
      <c r="E10" s="22" t="s">
        <v>95</v>
      </c>
      <c r="F10" s="23" t="s">
        <v>52</v>
      </c>
      <c r="G10" s="102" t="s">
        <v>96</v>
      </c>
      <c r="H10" s="35" t="s">
        <v>53</v>
      </c>
      <c r="I10" s="24" t="s">
        <v>97</v>
      </c>
      <c r="J10" s="25" t="s">
        <v>64</v>
      </c>
      <c r="K10" s="26" t="s">
        <v>56</v>
      </c>
      <c r="L10" s="82" t="s">
        <v>3</v>
      </c>
      <c r="M10" s="104">
        <v>129</v>
      </c>
      <c r="N10" s="83" t="s">
        <v>3</v>
      </c>
      <c r="O10" s="27">
        <v>9.00900900900901</v>
      </c>
      <c r="P10" s="28" t="s">
        <v>54</v>
      </c>
      <c r="Q10" s="29"/>
      <c r="R10" s="30"/>
      <c r="S10" s="31" t="s">
        <v>56</v>
      </c>
      <c r="T10" s="32">
        <v>6356</v>
      </c>
      <c r="U10" s="33">
        <v>0</v>
      </c>
      <c r="V10" s="33">
        <v>669</v>
      </c>
      <c r="W10" s="111">
        <v>0</v>
      </c>
      <c r="X10" s="84" t="s">
        <v>4</v>
      </c>
      <c r="Y10" s="85" t="s">
        <v>5</v>
      </c>
      <c r="Z10" s="87">
        <f t="shared" si="0"/>
        <v>1</v>
      </c>
      <c r="AA10" s="22">
        <f t="shared" si="1"/>
        <v>1</v>
      </c>
      <c r="AB10" s="22">
        <f t="shared" si="2"/>
        <v>0</v>
      </c>
      <c r="AC10" s="22">
        <f t="shared" si="3"/>
        <v>0</v>
      </c>
      <c r="AD10" s="88" t="str">
        <f t="shared" si="4"/>
        <v>SRSA</v>
      </c>
      <c r="AE10" s="87">
        <f t="shared" si="5"/>
        <v>1</v>
      </c>
      <c r="AF10" s="22">
        <f t="shared" si="6"/>
        <v>0</v>
      </c>
      <c r="AG10" s="22">
        <f t="shared" si="7"/>
        <v>0</v>
      </c>
      <c r="AH10" s="88" t="str">
        <f t="shared" si="8"/>
        <v>-</v>
      </c>
      <c r="AI10" s="87">
        <f t="shared" si="9"/>
        <v>0</v>
      </c>
    </row>
    <row r="11" spans="1:35" ht="12.75" customHeight="1">
      <c r="A11" s="20" t="s">
        <v>98</v>
      </c>
      <c r="B11" s="21" t="s">
        <v>99</v>
      </c>
      <c r="C11" s="87" t="s">
        <v>100</v>
      </c>
      <c r="D11" s="22" t="s">
        <v>101</v>
      </c>
      <c r="E11" s="22" t="s">
        <v>102</v>
      </c>
      <c r="F11" s="23" t="s">
        <v>52</v>
      </c>
      <c r="G11" s="102" t="s">
        <v>0</v>
      </c>
      <c r="H11" s="35" t="s">
        <v>53</v>
      </c>
      <c r="I11" s="24" t="s">
        <v>1</v>
      </c>
      <c r="J11" s="25" t="s">
        <v>64</v>
      </c>
      <c r="K11" s="26" t="s">
        <v>56</v>
      </c>
      <c r="L11" s="82" t="s">
        <v>3</v>
      </c>
      <c r="M11" s="104">
        <v>132</v>
      </c>
      <c r="N11" s="83" t="s">
        <v>3</v>
      </c>
      <c r="O11" s="27" t="s">
        <v>55</v>
      </c>
      <c r="P11" s="28" t="s">
        <v>54</v>
      </c>
      <c r="Q11" s="29"/>
      <c r="R11" s="30"/>
      <c r="S11" s="31" t="s">
        <v>56</v>
      </c>
      <c r="T11" s="32">
        <v>4217</v>
      </c>
      <c r="U11" s="33">
        <v>0</v>
      </c>
      <c r="V11" s="33">
        <v>376</v>
      </c>
      <c r="W11" s="111">
        <v>0</v>
      </c>
      <c r="X11" s="84" t="s">
        <v>4</v>
      </c>
      <c r="Y11" s="85" t="s">
        <v>5</v>
      </c>
      <c r="Z11" s="87">
        <f t="shared" si="0"/>
        <v>1</v>
      </c>
      <c r="AA11" s="22">
        <f t="shared" si="1"/>
        <v>1</v>
      </c>
      <c r="AB11" s="22">
        <f t="shared" si="2"/>
        <v>0</v>
      </c>
      <c r="AC11" s="22">
        <f t="shared" si="3"/>
        <v>0</v>
      </c>
      <c r="AD11" s="88" t="str">
        <f t="shared" si="4"/>
        <v>SRSA</v>
      </c>
      <c r="AE11" s="87">
        <f t="shared" si="5"/>
        <v>1</v>
      </c>
      <c r="AF11" s="22">
        <f t="shared" si="6"/>
        <v>0</v>
      </c>
      <c r="AG11" s="22">
        <f t="shared" si="7"/>
        <v>0</v>
      </c>
      <c r="AH11" s="88" t="str">
        <f t="shared" si="8"/>
        <v>-</v>
      </c>
      <c r="AI11" s="87">
        <f t="shared" si="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9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2009&amp;C&amp;P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Rhode Island LEAs Eligible for the 2009 SRSA Program (MS Excel)</dc:title>
  <dc:subject/>
  <dc:creator/>
  <cp:keywords/>
  <dc:description/>
  <cp:lastModifiedBy>Alan Smigielski User</cp:lastModifiedBy>
  <dcterms:created xsi:type="dcterms:W3CDTF">2009-03-25T19:23:13Z</dcterms:created>
  <dcterms:modified xsi:type="dcterms:W3CDTF">2009-05-29T18:21:21Z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