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<sst xmlns="http://schemas.openxmlformats.org/spreadsheetml/2006/main" count="1091" uniqueCount="457">
  <si>
    <t>84663</t>
  </si>
  <si>
    <t>8B</t>
  </si>
  <si>
    <t>AMERICAN LEADERSHIP ACADEMY</t>
  </si>
  <si>
    <t>898 WEST 1100 SOUTH</t>
  </si>
  <si>
    <t>9B</t>
  </si>
  <si>
    <t>NAVIGATOR POINTE ACADEMY</t>
  </si>
  <si>
    <t>6844 S NAVIGATOR RD</t>
  </si>
  <si>
    <t>WEST JORDAN</t>
  </si>
  <si>
    <t>84084</t>
  </si>
  <si>
    <t>A7</t>
  </si>
  <si>
    <t>MOAB COMMUNITY SCHOOL</t>
  </si>
  <si>
    <t>358 E 300 S</t>
  </si>
  <si>
    <t>A8</t>
  </si>
  <si>
    <t>EAST HOLLYWOOD HIGH</t>
  </si>
  <si>
    <t>2185 S 3600 W</t>
  </si>
  <si>
    <t>WEST VALLEY</t>
  </si>
  <si>
    <t>A9</t>
  </si>
  <si>
    <t>SUCCESS ACADEMY</t>
  </si>
  <si>
    <t>351 W UNIVERSITY BLVD</t>
  </si>
  <si>
    <t>53</t>
  </si>
  <si>
    <t>UTAH STATE UNIVERSITY</t>
  </si>
  <si>
    <t>1400 OLD MAIN HILL</t>
  </si>
  <si>
    <t>84322</t>
  </si>
  <si>
    <t>1400</t>
  </si>
  <si>
    <t>68</t>
  </si>
  <si>
    <t>OGDEN PREPARATORY ACADEMY</t>
  </si>
  <si>
    <t>2221 GRANT AVE</t>
  </si>
  <si>
    <t>81</t>
  </si>
  <si>
    <t>WALDEN SCHOOL OF LIBERAL ARTS</t>
  </si>
  <si>
    <t>250 W 500 N</t>
  </si>
  <si>
    <t>82</t>
  </si>
  <si>
    <t>FREEDOM ACADEMY</t>
  </si>
  <si>
    <t>1958 S 950 E</t>
  </si>
  <si>
    <t>84606</t>
  </si>
  <si>
    <t>N/A</t>
  </si>
  <si>
    <t>A1</t>
  </si>
  <si>
    <t>NO UT ACAD FOR MATH ENGINEERING &amp; SCIENCE (NUAMES)</t>
  </si>
  <si>
    <t>P.O. BOX 248</t>
  </si>
  <si>
    <t>ROY</t>
  </si>
  <si>
    <t>84067</t>
  </si>
  <si>
    <t>A2</t>
  </si>
  <si>
    <t>RANCHES ACADEMY</t>
  </si>
  <si>
    <t>7789 TAWNY OWL CIR</t>
  </si>
  <si>
    <t>EAGLE MOUNTAIN</t>
  </si>
  <si>
    <t>84043</t>
  </si>
  <si>
    <t>A3</t>
  </si>
  <si>
    <t>DAVINCI ACADEMY</t>
  </si>
  <si>
    <t>2033 GRANT AVE</t>
  </si>
  <si>
    <t>A4</t>
  </si>
  <si>
    <t>SUMMIT ACADEMY</t>
  </si>
  <si>
    <t>1285 E 13200 S</t>
  </si>
  <si>
    <t>A5</t>
  </si>
  <si>
    <t>ITINERIS EARLY COLLEGE HIGH</t>
  </si>
  <si>
    <t>9301 S WIGHTS FORT RD</t>
  </si>
  <si>
    <t>84088</t>
  </si>
  <si>
    <t>A6</t>
  </si>
  <si>
    <t>NORTH DAVIS PREPARATORY ACADEMY</t>
  </si>
  <si>
    <t>1765 W HILLFIELD RD</t>
  </si>
  <si>
    <t>LAYTON</t>
  </si>
  <si>
    <t>84041</t>
  </si>
  <si>
    <t>41</t>
  </si>
  <si>
    <t>UTAH SCHOOLS FOR DEAF &amp; BLIND</t>
  </si>
  <si>
    <t>742 HARRISON BLVD</t>
  </si>
  <si>
    <t>84404</t>
  </si>
  <si>
    <t>5231</t>
  </si>
  <si>
    <t>No RLIS Eligible Districts</t>
  </si>
  <si>
    <t>FISCAL YEAR 2007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</si>
  <si>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</si>
  <si>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Utah School Districts</t>
  </si>
  <si>
    <t>PIUTE DISTRICT</t>
  </si>
  <si>
    <t>P O BOX 69</t>
  </si>
  <si>
    <t>JUNCTION</t>
  </si>
  <si>
    <t>84740</t>
  </si>
  <si>
    <t>0069</t>
  </si>
  <si>
    <t>11</t>
  </si>
  <si>
    <t>GRAND DISTRICT</t>
  </si>
  <si>
    <t>264 S 400 E</t>
  </si>
  <si>
    <t>MOAB</t>
  </si>
  <si>
    <t>84532</t>
  </si>
  <si>
    <t>2630</t>
  </si>
  <si>
    <t>6</t>
  </si>
  <si>
    <t>39</t>
  </si>
  <si>
    <t>LOGAN DISTRICT</t>
  </si>
  <si>
    <t>101 W CENTER</t>
  </si>
  <si>
    <t>84321</t>
  </si>
  <si>
    <t>4563</t>
  </si>
  <si>
    <t>2</t>
  </si>
  <si>
    <t>37</t>
  </si>
  <si>
    <t>OGDEN DISTRICT</t>
  </si>
  <si>
    <t>1950 MONROE BLVD</t>
  </si>
  <si>
    <t>84401</t>
  </si>
  <si>
    <t>0619</t>
  </si>
  <si>
    <t>36</t>
  </si>
  <si>
    <t>SALT LAKE DISTRICT</t>
  </si>
  <si>
    <t>440 E 100 S</t>
  </si>
  <si>
    <t>84111</t>
  </si>
  <si>
    <t>1898</t>
  </si>
  <si>
    <t>2,4</t>
  </si>
  <si>
    <t>25</t>
  </si>
  <si>
    <t>SAN JUAN DISTRICT</t>
  </si>
  <si>
    <t>200 N MAIN STREET</t>
  </si>
  <si>
    <t>BLANDING</t>
  </si>
  <si>
    <t>84511</t>
  </si>
  <si>
    <t>3600</t>
  </si>
  <si>
    <t>74</t>
  </si>
  <si>
    <t>AMERICAN PREPARATORY ACADEMY</t>
  </si>
  <si>
    <t>12892 S PONY EXPRESS RD</t>
  </si>
  <si>
    <t>DRAPER</t>
  </si>
  <si>
    <t>84020</t>
  </si>
  <si>
    <t>9273</t>
  </si>
  <si>
    <t>M</t>
  </si>
  <si>
    <t>84</t>
  </si>
  <si>
    <t>CBA CENTER</t>
  </si>
  <si>
    <t>305 E 200 N</t>
  </si>
  <si>
    <t>86</t>
  </si>
  <si>
    <t>PINNACLE CANYON ACADEMY</t>
  </si>
  <si>
    <t>210 N 600 E</t>
  </si>
  <si>
    <t>87</t>
  </si>
  <si>
    <t>CITY ACADEMY</t>
  </si>
  <si>
    <t>555 EAST 200 SOUTH</t>
  </si>
  <si>
    <t>SALT LAKE CITY</t>
  </si>
  <si>
    <t>84102</t>
  </si>
  <si>
    <t>88</t>
  </si>
  <si>
    <t>SUCCESS SCHOOL</t>
  </si>
  <si>
    <t>4122 S 1785 W SUITE 2B</t>
  </si>
  <si>
    <t>TAYLORSVILLE</t>
  </si>
  <si>
    <t>84119</t>
  </si>
  <si>
    <t>89</t>
  </si>
  <si>
    <t>SOLDIER HOLLOW CHARTER SCHOOL</t>
  </si>
  <si>
    <t>PO BOX 779</t>
  </si>
  <si>
    <t>MIDWAY</t>
  </si>
  <si>
    <t>84049</t>
  </si>
  <si>
    <t>90</t>
  </si>
  <si>
    <t>TUACAHN HIGH SCHOOL FOR THE PERFORMING ARTS</t>
  </si>
  <si>
    <t>1100 TUACAHN DR</t>
  </si>
  <si>
    <t>IVINS</t>
  </si>
  <si>
    <t>84738</t>
  </si>
  <si>
    <t>92</t>
  </si>
  <si>
    <t>UINTAH RIVER HIGH</t>
  </si>
  <si>
    <t>PO BOX 235</t>
  </si>
  <si>
    <t>FORT DUCHESNE</t>
  </si>
  <si>
    <t>84026</t>
  </si>
  <si>
    <t>93</t>
  </si>
  <si>
    <t>JOHN HANCOCK CHARTER SCHOOL</t>
  </si>
  <si>
    <t>125 N 100 E</t>
  </si>
  <si>
    <t>PLEASANT GROVE</t>
  </si>
  <si>
    <t>84062</t>
  </si>
  <si>
    <t>94</t>
  </si>
  <si>
    <t>THOMAS EDISON - NORTH</t>
  </si>
  <si>
    <t>180 E 2600 N</t>
  </si>
  <si>
    <t>NORTH LOGAN</t>
  </si>
  <si>
    <t>95</t>
  </si>
  <si>
    <t>TIMPANOGOS ACADEMY</t>
  </si>
  <si>
    <t>55 S TITAN TRAIL (100 E)</t>
  </si>
  <si>
    <t>LINDON</t>
  </si>
  <si>
    <t>84042</t>
  </si>
  <si>
    <t>83</t>
  </si>
  <si>
    <t>ACADEMY FOR MATH ENGINEERING &amp; SCIENCE (AMES)</t>
  </si>
  <si>
    <t>5715 S 1300 E</t>
  </si>
  <si>
    <t>S L C</t>
  </si>
  <si>
    <t>84121</t>
  </si>
  <si>
    <t>1099</t>
  </si>
  <si>
    <t>97</t>
  </si>
  <si>
    <t>SALT LAKE ARTS ACADEMY</t>
  </si>
  <si>
    <t>844 SOUTH 200 EAST</t>
  </si>
  <si>
    <t>98</t>
  </si>
  <si>
    <t>FAST FORWARD HIGH</t>
  </si>
  <si>
    <t>875 W 1400 N</t>
  </si>
  <si>
    <t>1B</t>
  </si>
  <si>
    <t>UTAH COUNTY ACADEMY OF SCIENCE (UCAS)</t>
  </si>
  <si>
    <t>940 W 800 S</t>
  </si>
  <si>
    <t>OREM</t>
  </si>
  <si>
    <t>84058</t>
  </si>
  <si>
    <t>1C</t>
  </si>
  <si>
    <t>ODYSSEY CHARTER SCHOOL</t>
  </si>
  <si>
    <t>738 E QUALITY DR (700 S0</t>
  </si>
  <si>
    <t>2B</t>
  </si>
  <si>
    <t>LINCOLN ACADEMY</t>
  </si>
  <si>
    <t>1582 W 3300 N</t>
  </si>
  <si>
    <t>3B</t>
  </si>
  <si>
    <t>BEEHIVE SCIENCE &amp; TECHNOLOGY ACADEMY (BSTA)</t>
  </si>
  <si>
    <t>3098 S HIGHLAND DR SUITE 100</t>
  </si>
  <si>
    <t>84106</t>
  </si>
  <si>
    <t>4B</t>
  </si>
  <si>
    <t>WASATCH PEAK ACADEMY</t>
  </si>
  <si>
    <t>414 N CUTLER DRIVE</t>
  </si>
  <si>
    <t>NORTH SALT LAKE</t>
  </si>
  <si>
    <t>84054</t>
  </si>
  <si>
    <t>5B</t>
  </si>
  <si>
    <t>NORTH STAR ACADEMY</t>
  </si>
  <si>
    <t>2920 W 14010 S</t>
  </si>
  <si>
    <t>BLUFFDALE</t>
  </si>
  <si>
    <t>84065</t>
  </si>
  <si>
    <t>6B</t>
  </si>
  <si>
    <t>THOMAS EDISON - SOUTH</t>
  </si>
  <si>
    <t>1275 W 2350 S</t>
  </si>
  <si>
    <t>NIBLEY</t>
  </si>
  <si>
    <t>7B</t>
  </si>
  <si>
    <t>REAGAN ACADEMY</t>
  </si>
  <si>
    <t>1143 W CENTER</t>
  </si>
  <si>
    <t>SPRINGVILLE</t>
  </si>
  <si>
    <t>WASATCH DISTRICT</t>
  </si>
  <si>
    <t>101 E 200 N</t>
  </si>
  <si>
    <t>HEBER CITY</t>
  </si>
  <si>
    <t>84032</t>
  </si>
  <si>
    <t>1708</t>
  </si>
  <si>
    <t>6,7</t>
  </si>
  <si>
    <t>04</t>
  </si>
  <si>
    <t>CACHE DISTRICT</t>
  </si>
  <si>
    <t>2063 N 1200 E</t>
  </si>
  <si>
    <t>LOGAN</t>
  </si>
  <si>
    <t>84341</t>
  </si>
  <si>
    <t>2099</t>
  </si>
  <si>
    <t>01</t>
  </si>
  <si>
    <t>ALPINE DISTRICT</t>
  </si>
  <si>
    <t>575 N 100 E</t>
  </si>
  <si>
    <t>AMERICAN FORK</t>
  </si>
  <si>
    <t>84003</t>
  </si>
  <si>
    <t>3716</t>
  </si>
  <si>
    <t>03</t>
  </si>
  <si>
    <t>BOX ELDER DISTRICT</t>
  </si>
  <si>
    <t>960 S MAIN</t>
  </si>
  <si>
    <t>BRIGHAM CITY</t>
  </si>
  <si>
    <t>84302</t>
  </si>
  <si>
    <t>3162</t>
  </si>
  <si>
    <t>30</t>
  </si>
  <si>
    <t>TOOELE DISTRICT</t>
  </si>
  <si>
    <t>92 S LODESTONE WAY</t>
  </si>
  <si>
    <t>TOOELE</t>
  </si>
  <si>
    <t>84074</t>
  </si>
  <si>
    <t>2035</t>
  </si>
  <si>
    <t>19</t>
  </si>
  <si>
    <t>NEBO DISTRICT</t>
  </si>
  <si>
    <t>350 S MAIN</t>
  </si>
  <si>
    <t>SPANISH FORK</t>
  </si>
  <si>
    <t>84660</t>
  </si>
  <si>
    <t>2499</t>
  </si>
  <si>
    <t>21</t>
  </si>
  <si>
    <t>NORTH SUMMIT DISTRICT</t>
  </si>
  <si>
    <t>P O BOX 497</t>
  </si>
  <si>
    <t>COALVILLE</t>
  </si>
  <si>
    <t>84017</t>
  </si>
  <si>
    <t>0497</t>
  </si>
  <si>
    <t>24</t>
  </si>
  <si>
    <t>RICH DISTRICT</t>
  </si>
  <si>
    <t>P O BOX 67</t>
  </si>
  <si>
    <t>RANDOLPH</t>
  </si>
  <si>
    <t>84064</t>
  </si>
  <si>
    <t>0067</t>
  </si>
  <si>
    <t>02</t>
  </si>
  <si>
    <t>BEAVER DISTRICT</t>
  </si>
  <si>
    <t>290 NORTH MAIN ST</t>
  </si>
  <si>
    <t>BEAVER</t>
  </si>
  <si>
    <t>84713</t>
  </si>
  <si>
    <t>0031</t>
  </si>
  <si>
    <t>15</t>
  </si>
  <si>
    <t>JUAB DISTRICT</t>
  </si>
  <si>
    <t>346 E 600 N</t>
  </si>
  <si>
    <t>NEPHI</t>
  </si>
  <si>
    <t>84648</t>
  </si>
  <si>
    <t>1531</t>
  </si>
  <si>
    <t>16</t>
  </si>
  <si>
    <t>KANE DISTRICT</t>
  </si>
  <si>
    <t>746 S 175 E</t>
  </si>
  <si>
    <t>KANAB</t>
  </si>
  <si>
    <t>84741</t>
  </si>
  <si>
    <t>3946</t>
  </si>
  <si>
    <t>10</t>
  </si>
  <si>
    <t>GARFIELD DISTRICT</t>
  </si>
  <si>
    <t>P O BOX 398</t>
  </si>
  <si>
    <t>PANGUITCH</t>
  </si>
  <si>
    <t>84759</t>
  </si>
  <si>
    <t>0398</t>
  </si>
  <si>
    <t>12</t>
  </si>
  <si>
    <t>GRANITE DISTRICT</t>
  </si>
  <si>
    <t>2500 SOUTH STATE STREET</t>
  </si>
  <si>
    <t>SLC</t>
  </si>
  <si>
    <t>84115</t>
  </si>
  <si>
    <t>4697</t>
  </si>
  <si>
    <t>17</t>
  </si>
  <si>
    <t>MILLARD DISTRICT</t>
  </si>
  <si>
    <t>285 E 450 N</t>
  </si>
  <si>
    <t>DELTA</t>
  </si>
  <si>
    <t>84624</t>
  </si>
  <si>
    <t>0666</t>
  </si>
  <si>
    <t>09</t>
  </si>
  <si>
    <t>EMERY DISTRICT</t>
  </si>
  <si>
    <t>P.O. BOX 120</t>
  </si>
  <si>
    <t>HUNTINGTON</t>
  </si>
  <si>
    <t>84528</t>
  </si>
  <si>
    <t>0120</t>
  </si>
  <si>
    <t>33</t>
  </si>
  <si>
    <t>WASHINGTON DISTRICT</t>
  </si>
  <si>
    <t>121 W TABERNACLE</t>
  </si>
  <si>
    <t>ST GEORGE</t>
  </si>
  <si>
    <t>84770</t>
  </si>
  <si>
    <t>3390</t>
  </si>
  <si>
    <t>20</t>
  </si>
  <si>
    <t>NORTH SANPETE DISTRICT</t>
  </si>
  <si>
    <t>220 E 700 S</t>
  </si>
  <si>
    <t>MT PLEASANT</t>
  </si>
  <si>
    <t>84647</t>
  </si>
  <si>
    <t>1327</t>
  </si>
  <si>
    <t>26</t>
  </si>
  <si>
    <t>SEVIER DISTRICT</t>
  </si>
  <si>
    <t>180 EAST 600 NORTH</t>
  </si>
  <si>
    <t>RICHFIELD</t>
  </si>
  <si>
    <t>84701</t>
  </si>
  <si>
    <t>1899</t>
  </si>
  <si>
    <t>6,7,N</t>
  </si>
  <si>
    <t>27</t>
  </si>
  <si>
    <t>SOUTH SANPETE DISTRICT</t>
  </si>
  <si>
    <t>39 S MAIN</t>
  </si>
  <si>
    <t>MANTI</t>
  </si>
  <si>
    <t>84642</t>
  </si>
  <si>
    <t>1398</t>
  </si>
  <si>
    <t>31</t>
  </si>
  <si>
    <t>UINTAH DISTRICT</t>
  </si>
  <si>
    <t>635 W 200 S</t>
  </si>
  <si>
    <t>VERNAL</t>
  </si>
  <si>
    <t>84078</t>
  </si>
  <si>
    <t>3099</t>
  </si>
  <si>
    <t>34</t>
  </si>
  <si>
    <t>WAYNE DISTRICT</t>
  </si>
  <si>
    <t>P O BOX 127</t>
  </si>
  <si>
    <t>BICKNELL</t>
  </si>
  <si>
    <t>84715</t>
  </si>
  <si>
    <t>0127</t>
  </si>
  <si>
    <t>08</t>
  </si>
  <si>
    <t>DUCHESNE DISTRICT</t>
  </si>
  <si>
    <t>P O BOX 446</t>
  </si>
  <si>
    <t>DUCHESNE</t>
  </si>
  <si>
    <t>84021</t>
  </si>
  <si>
    <t>0446</t>
  </si>
  <si>
    <t>05</t>
  </si>
  <si>
    <t>CARBON DISTRICT</t>
  </si>
  <si>
    <t>251 W 400 N</t>
  </si>
  <si>
    <t>PRICE</t>
  </si>
  <si>
    <t>84501</t>
  </si>
  <si>
    <t>2440</t>
  </si>
  <si>
    <t>13</t>
  </si>
  <si>
    <t>IRON DISTRICT</t>
  </si>
  <si>
    <t>2077 W ROYAL HUNTE DRIVE</t>
  </si>
  <si>
    <t>CEDAR CITY</t>
  </si>
  <si>
    <t>84720</t>
  </si>
  <si>
    <t>38</t>
  </si>
  <si>
    <t>PROVO DISTRICT</t>
  </si>
  <si>
    <t>280 W 940 N</t>
  </si>
  <si>
    <t>PROVO</t>
  </si>
  <si>
    <t>84604</t>
  </si>
  <si>
    <t>3394</t>
  </si>
  <si>
    <t>2,4,N</t>
  </si>
  <si>
    <t>29</t>
  </si>
  <si>
    <t>TINTIC DISTRICT</t>
  </si>
  <si>
    <t>PO BOX 210</t>
  </si>
  <si>
    <t>EUREKA</t>
  </si>
  <si>
    <t>84628</t>
  </si>
  <si>
    <t>0210</t>
  </si>
  <si>
    <t>23</t>
  </si>
  <si>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</si>
  <si>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</si>
  <si>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</si>
  <si>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</si>
  <si>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</si>
  <si>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</si>
  <si>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</si>
  <si>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</si>
  <si>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</si>
  <si>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</si>
  <si>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</si>
  <si>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</si>
  <si>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</si>
  <si>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</si>
  <si>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</si>
  <si>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</si>
  <si>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</si>
  <si>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</si>
  <si>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</si>
  <si>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</si>
  <si>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2006 Title II, Part A allocation amount</t>
  </si>
  <si>
    <t>FY 2006 Title II, Part D formula allocation amount</t>
  </si>
  <si>
    <t>FY 2006 Title IV, Part A allocation amount</t>
  </si>
  <si>
    <t>FY 2006 Title V allocation amount</t>
  </si>
  <si>
    <t>Made AYP - School Year 05-06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</si>
  <si>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</si>
  <si>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</si>
  <si>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</si>
  <si>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</si>
  <si>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</si>
  <si>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</si>
  <si>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</si>
  <si>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</si>
  <si>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</si>
  <si>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</si>
  <si>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</si>
  <si>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</si>
  <si>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</si>
  <si>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</si>
  <si>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18</t>
  </si>
  <si>
    <t>MORGAN DISTRICT</t>
  </si>
  <si>
    <t>P O BOX 530</t>
  </si>
  <si>
    <t>MORGAN</t>
  </si>
  <si>
    <t>UT</t>
  </si>
  <si>
    <t>84050</t>
  </si>
  <si>
    <t>0530</t>
  </si>
  <si>
    <t>8</t>
  </si>
  <si>
    <t>YES</t>
  </si>
  <si>
    <t>NO</t>
  </si>
  <si>
    <t>NO*</t>
  </si>
  <si>
    <t>22</t>
  </si>
  <si>
    <t>PARK CITY DISTRICT</t>
  </si>
  <si>
    <t>2700 KEARNS BLVD</t>
  </si>
  <si>
    <t>PARK CITY</t>
  </si>
  <si>
    <t>84060</t>
  </si>
  <si>
    <t>7476</t>
  </si>
  <si>
    <t>4,8</t>
  </si>
  <si>
    <t>14</t>
  </si>
  <si>
    <t>JORDAN DISTRICT</t>
  </si>
  <si>
    <t>9361 S 300 E</t>
  </si>
  <si>
    <t>SANDY</t>
  </si>
  <si>
    <t>84070</t>
  </si>
  <si>
    <t>2998</t>
  </si>
  <si>
    <t>2,4,8,N</t>
  </si>
  <si>
    <t>28</t>
  </si>
  <si>
    <t>SOUTH SUMMIT DISTRICT</t>
  </si>
  <si>
    <t>375 E 300 S</t>
  </si>
  <si>
    <t>KAMAS</t>
  </si>
  <si>
    <t>84036</t>
  </si>
  <si>
    <t>9631</t>
  </si>
  <si>
    <t>06</t>
  </si>
  <si>
    <t>DAGGETT DISTRICT</t>
  </si>
  <si>
    <t>2ND N 2ND W</t>
  </si>
  <si>
    <t>MANILA</t>
  </si>
  <si>
    <t>84046</t>
  </si>
  <si>
    <t>0249</t>
  </si>
  <si>
    <t>7</t>
  </si>
  <si>
    <t>35</t>
  </si>
  <si>
    <t>WEBER DISTRICT</t>
  </si>
  <si>
    <t>5320 S ADAMS AVE PARKWAY</t>
  </si>
  <si>
    <t>OGDEN</t>
  </si>
  <si>
    <t>84405</t>
  </si>
  <si>
    <t>6913</t>
  </si>
  <si>
    <t>2,4,8</t>
  </si>
  <si>
    <t>07</t>
  </si>
  <si>
    <t>DAVIS DISTRICT</t>
  </si>
  <si>
    <t>P O BOX 588</t>
  </si>
  <si>
    <t>FARMINGTON</t>
  </si>
  <si>
    <t>84025</t>
  </si>
  <si>
    <t>5288</t>
  </si>
  <si>
    <t>40</t>
  </si>
  <si>
    <t>MURRAY DISTRICT</t>
  </si>
  <si>
    <t>147 E 5065 S</t>
  </si>
  <si>
    <t>MURRAY</t>
  </si>
  <si>
    <t>84107</t>
  </si>
  <si>
    <t>4898</t>
  </si>
  <si>
    <t>4</t>
  </si>
  <si>
    <t>32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</si>
</sst>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center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lef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2" fontId="0" fillId="2" borderId="16" xfId="0" applyNumberFormat="1" applyFont="1" applyFill="1" applyBorder="1" applyAlignment="1">
      <alignment horizontal="center"/>
    </xf>
    <xf numFmtId="166" fontId="0" fillId="2" borderId="17" xfId="0" applyNumberFormat="1" applyFont="1" applyFill="1" applyBorder="1" applyAlignment="1">
      <alignment/>
    </xf>
    <xf numFmtId="167" fontId="0" fillId="2" borderId="18" xfId="0" applyNumberFormat="1" applyFont="1" applyFill="1" applyBorder="1" applyAlignment="1">
      <alignment/>
    </xf>
    <xf numFmtId="168" fontId="0" fillId="2" borderId="18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4" fontId="0" fillId="0" borderId="17" xfId="15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>
      <alignment horizontal="center"/>
    </xf>
    <xf numFmtId="169" fontId="0" fillId="0" borderId="19" xfId="15" applyNumberFormat="1" applyFont="1" applyFill="1" applyBorder="1" applyAlignment="1" applyProtection="1">
      <alignment/>
      <protection locked="0"/>
    </xf>
    <xf numFmtId="169" fontId="0" fillId="0" borderId="18" xfId="15" applyNumberFormat="1" applyFont="1" applyFill="1" applyBorder="1" applyAlignment="1" applyProtection="1">
      <alignment/>
      <protection locked="0"/>
    </xf>
    <xf numFmtId="169" fontId="0" fillId="0" borderId="20" xfId="15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0" fontId="0" fillId="2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8"/>
  <sheetViews>
    <sheetView tabSelected="1" zoomScale="75" zoomScaleNormal="75" workbookViewId="0" topLeftCell="A1">
      <selection activeCell="A6" sqref="A6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53.421875" style="0" bestFit="1" customWidth="1"/>
    <col min="4" max="4" width="9.7109375" style="0" bestFit="1" customWidth="1"/>
    <col min="5" max="5" width="5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421875" style="0" bestFit="1" customWidth="1"/>
    <col min="11" max="12" width="6.421875" style="0" hidden="1" customWidth="1"/>
    <col min="13" max="13" width="4.00390625" style="0" bestFit="1" customWidth="1"/>
    <col min="14" max="14" width="0" style="0" hidden="1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3" width="6.421875" style="0" hidden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hidden="1" customWidth="1"/>
    <col min="31" max="33" width="4.00390625" style="0" hidden="1" customWidth="1"/>
    <col min="34" max="34" width="6.7109375" style="0" customWidth="1"/>
    <col min="35" max="35" width="4.00390625" style="0" hidden="1" customWidth="1"/>
    <col min="36" max="16384" width="8.8515625" style="0" customWidth="1"/>
  </cols>
  <sheetData>
    <row r="1" spans="1:20" ht="12.75" customHeight="1">
      <c r="A1" s="81" t="s">
        <v>66</v>
      </c>
      <c r="B1" s="82"/>
      <c r="G1" s="83"/>
      <c r="I1" s="84"/>
      <c r="K1" s="85"/>
      <c r="L1" s="85"/>
      <c r="M1" s="85"/>
      <c r="N1" s="86"/>
      <c r="Q1" s="86"/>
      <c r="R1" s="85"/>
      <c r="S1" s="85"/>
      <c r="T1" s="85"/>
    </row>
    <row r="2" spans="1:251" ht="42" customHeight="1">
      <c r="A2" s="89" t="s">
        <v>67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</row>
    <row r="3" spans="1:25" s="3" customFormat="1" ht="16.5">
      <c r="A3" s="12" t="s">
        <v>68</v>
      </c>
      <c r="B3" s="87"/>
      <c r="G3" s="88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360</v>
      </c>
      <c r="B4" s="17" t="s">
        <v>361</v>
      </c>
      <c r="C4" s="18" t="s">
        <v>362</v>
      </c>
      <c r="D4" s="18" t="s">
        <v>363</v>
      </c>
      <c r="E4" s="18" t="s">
        <v>364</v>
      </c>
      <c r="F4" s="19" t="s">
        <v>365</v>
      </c>
      <c r="G4" s="20" t="s">
        <v>366</v>
      </c>
      <c r="H4" s="19" t="s">
        <v>367</v>
      </c>
      <c r="I4" s="21" t="s">
        <v>368</v>
      </c>
      <c r="J4" s="22" t="s">
        <v>369</v>
      </c>
      <c r="K4" s="23" t="s">
        <v>370</v>
      </c>
      <c r="L4" s="24" t="s">
        <v>371</v>
      </c>
      <c r="M4" s="25" t="s">
        <v>372</v>
      </c>
      <c r="N4" s="26" t="s">
        <v>373</v>
      </c>
      <c r="O4" s="27" t="s">
        <v>374</v>
      </c>
      <c r="P4" s="28" t="s">
        <v>375</v>
      </c>
      <c r="Q4" s="29" t="s">
        <v>376</v>
      </c>
      <c r="R4" s="30" t="s">
        <v>377</v>
      </c>
      <c r="S4" s="31" t="s">
        <v>378</v>
      </c>
      <c r="T4" s="32" t="s">
        <v>379</v>
      </c>
      <c r="U4" s="33" t="s">
        <v>380</v>
      </c>
      <c r="V4" s="33" t="s">
        <v>381</v>
      </c>
      <c r="W4" s="34" t="s">
        <v>382</v>
      </c>
      <c r="X4" s="35" t="s">
        <v>383</v>
      </c>
      <c r="Y4" s="36" t="s">
        <v>384</v>
      </c>
      <c r="Z4" s="37" t="s">
        <v>385</v>
      </c>
      <c r="AA4" s="38" t="s">
        <v>386</v>
      </c>
      <c r="AB4" s="38" t="s">
        <v>387</v>
      </c>
      <c r="AC4" s="39" t="s">
        <v>388</v>
      </c>
      <c r="AD4" s="40" t="s">
        <v>389</v>
      </c>
      <c r="AE4" s="37" t="s">
        <v>390</v>
      </c>
      <c r="AF4" s="38" t="s">
        <v>391</v>
      </c>
      <c r="AG4" s="39" t="s">
        <v>392</v>
      </c>
      <c r="AH4" s="41" t="s">
        <v>393</v>
      </c>
      <c r="AI4" s="42" t="s">
        <v>394</v>
      </c>
    </row>
    <row r="5" spans="1:35" ht="12.75" thickBot="1">
      <c r="A5" s="43">
        <v>1</v>
      </c>
      <c r="B5" s="43">
        <v>2</v>
      </c>
      <c r="C5" s="44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44">
        <v>11</v>
      </c>
      <c r="N5" s="51">
        <v>12</v>
      </c>
      <c r="O5" s="49">
        <v>13</v>
      </c>
      <c r="P5" s="44">
        <v>14</v>
      </c>
      <c r="Q5" s="47" t="s">
        <v>395</v>
      </c>
      <c r="R5" s="52" t="s">
        <v>396</v>
      </c>
      <c r="S5" s="50">
        <v>15</v>
      </c>
      <c r="T5" s="53">
        <v>16</v>
      </c>
      <c r="U5" s="54">
        <v>17</v>
      </c>
      <c r="V5" s="54">
        <v>18</v>
      </c>
      <c r="W5" s="55">
        <v>19</v>
      </c>
      <c r="X5" s="56">
        <v>20</v>
      </c>
      <c r="Y5" s="50">
        <v>21</v>
      </c>
      <c r="Z5" s="44"/>
      <c r="AA5" s="44"/>
      <c r="AB5" s="44"/>
      <c r="AC5" s="51"/>
      <c r="AD5" s="43">
        <v>22</v>
      </c>
      <c r="AE5" s="44"/>
      <c r="AF5" s="44"/>
      <c r="AG5" s="51"/>
      <c r="AH5" s="43">
        <v>23</v>
      </c>
      <c r="AI5" s="44" t="s">
        <v>397</v>
      </c>
    </row>
    <row r="8" ht="25.5">
      <c r="C8" s="80" t="s">
        <v>65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&amp;N&amp;R&amp;"Arial,Bold"&amp;14FY 2007 -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82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58.421875" style="0" bestFit="1" customWidth="1"/>
    <col min="4" max="4" width="30.28125" style="0" bestFit="1" customWidth="1"/>
    <col min="5" max="5" width="18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7.00390625" style="0" bestFit="1" customWidth="1"/>
    <col min="11" max="12" width="6.421875" style="0" bestFit="1" customWidth="1"/>
    <col min="13" max="14" width="8.8515625" style="0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8.421875" style="0" bestFit="1" customWidth="1"/>
    <col min="21" max="23" width="7.421875" style="0" bestFit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  <col min="36" max="16384" width="8.8515625" style="0" customWidth="1"/>
  </cols>
  <sheetData>
    <row r="1" spans="1:25" ht="12">
      <c r="A1" s="1" t="s">
        <v>359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6.5">
      <c r="A2" s="12" t="s">
        <v>68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360</v>
      </c>
      <c r="B3" s="17" t="s">
        <v>361</v>
      </c>
      <c r="C3" s="18" t="s">
        <v>362</v>
      </c>
      <c r="D3" s="18" t="s">
        <v>363</v>
      </c>
      <c r="E3" s="18" t="s">
        <v>364</v>
      </c>
      <c r="F3" s="19" t="s">
        <v>365</v>
      </c>
      <c r="G3" s="20" t="s">
        <v>366</v>
      </c>
      <c r="H3" s="19" t="s">
        <v>367</v>
      </c>
      <c r="I3" s="21" t="s">
        <v>368</v>
      </c>
      <c r="J3" s="22" t="s">
        <v>369</v>
      </c>
      <c r="K3" s="23" t="s">
        <v>370</v>
      </c>
      <c r="L3" s="24" t="s">
        <v>371</v>
      </c>
      <c r="M3" s="25" t="s">
        <v>372</v>
      </c>
      <c r="N3" s="26" t="s">
        <v>373</v>
      </c>
      <c r="O3" s="27" t="s">
        <v>374</v>
      </c>
      <c r="P3" s="28" t="s">
        <v>375</v>
      </c>
      <c r="Q3" s="29" t="s">
        <v>376</v>
      </c>
      <c r="R3" s="30" t="s">
        <v>377</v>
      </c>
      <c r="S3" s="31" t="s">
        <v>378</v>
      </c>
      <c r="T3" s="32" t="s">
        <v>379</v>
      </c>
      <c r="U3" s="33" t="s">
        <v>380</v>
      </c>
      <c r="V3" s="33" t="s">
        <v>381</v>
      </c>
      <c r="W3" s="34" t="s">
        <v>382</v>
      </c>
      <c r="X3" s="35" t="s">
        <v>383</v>
      </c>
      <c r="Y3" s="36" t="s">
        <v>384</v>
      </c>
      <c r="Z3" s="37" t="s">
        <v>385</v>
      </c>
      <c r="AA3" s="38" t="s">
        <v>386</v>
      </c>
      <c r="AB3" s="38" t="s">
        <v>387</v>
      </c>
      <c r="AC3" s="39" t="s">
        <v>388</v>
      </c>
      <c r="AD3" s="40" t="s">
        <v>389</v>
      </c>
      <c r="AE3" s="37" t="s">
        <v>390</v>
      </c>
      <c r="AF3" s="38" t="s">
        <v>391</v>
      </c>
      <c r="AG3" s="39" t="s">
        <v>392</v>
      </c>
      <c r="AH3" s="41" t="s">
        <v>393</v>
      </c>
      <c r="AI3" s="42" t="s">
        <v>394</v>
      </c>
    </row>
    <row r="4" spans="1:35" ht="12.75" thickBot="1">
      <c r="A4" s="43">
        <v>1</v>
      </c>
      <c r="B4" s="43">
        <v>2</v>
      </c>
      <c r="C4" s="44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44">
        <v>11</v>
      </c>
      <c r="N4" s="51">
        <v>12</v>
      </c>
      <c r="O4" s="49">
        <v>13</v>
      </c>
      <c r="P4" s="44">
        <v>14</v>
      </c>
      <c r="Q4" s="47" t="s">
        <v>395</v>
      </c>
      <c r="R4" s="52" t="s">
        <v>396</v>
      </c>
      <c r="S4" s="50">
        <v>15</v>
      </c>
      <c r="T4" s="53">
        <v>16</v>
      </c>
      <c r="U4" s="54">
        <v>17</v>
      </c>
      <c r="V4" s="54">
        <v>18</v>
      </c>
      <c r="W4" s="55">
        <v>19</v>
      </c>
      <c r="X4" s="56">
        <v>20</v>
      </c>
      <c r="Y4" s="50">
        <v>21</v>
      </c>
      <c r="Z4" s="44"/>
      <c r="AA4" s="44"/>
      <c r="AB4" s="44"/>
      <c r="AC4" s="51"/>
      <c r="AD4" s="43">
        <v>22</v>
      </c>
      <c r="AE4" s="44"/>
      <c r="AF4" s="44"/>
      <c r="AG4" s="51"/>
      <c r="AH4" s="43">
        <v>23</v>
      </c>
      <c r="AI4" s="44" t="s">
        <v>397</v>
      </c>
    </row>
    <row r="5" spans="1:35" ht="12">
      <c r="A5" s="57">
        <v>4900017</v>
      </c>
      <c r="B5" s="58" t="s">
        <v>156</v>
      </c>
      <c r="C5" s="59" t="s">
        <v>157</v>
      </c>
      <c r="D5" s="60" t="s">
        <v>158</v>
      </c>
      <c r="E5" s="60" t="s">
        <v>159</v>
      </c>
      <c r="F5" s="61" t="s">
        <v>402</v>
      </c>
      <c r="G5" s="62" t="s">
        <v>160</v>
      </c>
      <c r="H5" s="63" t="s">
        <v>161</v>
      </c>
      <c r="I5" s="64">
        <v>8012789460</v>
      </c>
      <c r="J5" s="65" t="s">
        <v>455</v>
      </c>
      <c r="K5" s="66" t="s">
        <v>407</v>
      </c>
      <c r="L5" s="67"/>
      <c r="M5" s="68">
        <v>425</v>
      </c>
      <c r="N5" s="69"/>
      <c r="O5" s="70" t="s">
        <v>110</v>
      </c>
      <c r="P5" s="66" t="s">
        <v>110</v>
      </c>
      <c r="Q5" s="71"/>
      <c r="R5" s="72"/>
      <c r="S5" s="73" t="s">
        <v>407</v>
      </c>
      <c r="T5" s="74"/>
      <c r="U5" s="75"/>
      <c r="V5" s="75"/>
      <c r="W5" s="76"/>
      <c r="X5" s="77"/>
      <c r="Y5" s="78"/>
      <c r="Z5" s="59">
        <f aca="true" t="shared" si="0" ref="Z5:Z36">IF(OR(K5="YES",L5="YES"),1,0)</f>
        <v>0</v>
      </c>
      <c r="AA5" s="60">
        <f aca="true" t="shared" si="1" ref="AA5:AA36">IF(OR(AND(ISNUMBER(M5),AND(M5&gt;0,M5&lt;600)),AND(ISNUMBER(M5),AND(M5&gt;0,N5="YES"))),1,0)</f>
        <v>1</v>
      </c>
      <c r="AB5" s="60">
        <f aca="true" t="shared" si="2" ref="AB5:AB36">IF(AND(OR(K5="YES",L5="YES"),(Z5=0)),"Trouble",0)</f>
        <v>0</v>
      </c>
      <c r="AC5" s="60">
        <f aca="true" t="shared" si="3" ref="AC5:AC36">IF(AND(OR(AND(ISNUMBER(M5),AND(M5&gt;0,M5&lt;600)),AND(ISNUMBER(M5),AND(M5&gt;0,N5="YES"))),(AA5=0)),"Trouble",0)</f>
        <v>0</v>
      </c>
      <c r="AD5" s="79" t="str">
        <f aca="true" t="shared" si="4" ref="AD5:AD36">IF(AND(Z5=1,AA5=1),"SRSA","-")</f>
        <v>-</v>
      </c>
      <c r="AE5" s="59">
        <f aca="true" t="shared" si="5" ref="AE5:AE36">IF(S5="YES",1,0)</f>
        <v>0</v>
      </c>
      <c r="AF5" s="60">
        <f aca="true" t="shared" si="6" ref="AF5:AF36">IF(OR(AND(ISNUMBER(Q5),Q5&gt;=20),(AND(ISNUMBER(Q5)=FALSE,AND(ISNUMBER(O5),O5&gt;=20)))),1,0)</f>
        <v>0</v>
      </c>
      <c r="AG5" s="60">
        <f aca="true" t="shared" si="7" ref="AG5:AG36">IF(AND(AE5=1,AF5=1),"Initial",0)</f>
        <v>0</v>
      </c>
      <c r="AH5" s="79" t="str">
        <f aca="true" t="shared" si="8" ref="AH5:AH36">IF(AND(AND(AG5="Initial",AI5=0),AND(ISNUMBER(M5),M5&gt;0)),"RLIS","-")</f>
        <v>-</v>
      </c>
      <c r="AI5" s="59">
        <f aca="true" t="shared" si="9" ref="AI5:AI36">IF(AND(AD5="SRSA",AG5="Initial"),"SRSA",0)</f>
        <v>0</v>
      </c>
    </row>
    <row r="6" spans="1:35" ht="12">
      <c r="A6" s="57">
        <v>4900030</v>
      </c>
      <c r="B6" s="58" t="s">
        <v>213</v>
      </c>
      <c r="C6" s="59" t="s">
        <v>214</v>
      </c>
      <c r="D6" s="60" t="s">
        <v>215</v>
      </c>
      <c r="E6" s="60" t="s">
        <v>216</v>
      </c>
      <c r="F6" s="61" t="s">
        <v>402</v>
      </c>
      <c r="G6" s="62" t="s">
        <v>217</v>
      </c>
      <c r="H6" s="63" t="s">
        <v>218</v>
      </c>
      <c r="I6" s="64">
        <v>8017568400</v>
      </c>
      <c r="J6" s="65" t="s">
        <v>442</v>
      </c>
      <c r="K6" s="66" t="s">
        <v>407</v>
      </c>
      <c r="L6" s="67"/>
      <c r="M6" s="68">
        <v>56124</v>
      </c>
      <c r="N6" s="69"/>
      <c r="O6" s="70">
        <v>8.301907317426934</v>
      </c>
      <c r="P6" s="66" t="s">
        <v>407</v>
      </c>
      <c r="Q6" s="71"/>
      <c r="R6" s="72"/>
      <c r="S6" s="73" t="s">
        <v>407</v>
      </c>
      <c r="T6" s="74"/>
      <c r="U6" s="75"/>
      <c r="V6" s="75"/>
      <c r="W6" s="76"/>
      <c r="X6" s="77"/>
      <c r="Y6" s="78"/>
      <c r="Z6" s="59">
        <f t="shared" si="0"/>
        <v>0</v>
      </c>
      <c r="AA6" s="60">
        <f t="shared" si="1"/>
        <v>0</v>
      </c>
      <c r="AB6" s="60">
        <f t="shared" si="2"/>
        <v>0</v>
      </c>
      <c r="AC6" s="60">
        <f t="shared" si="3"/>
        <v>0</v>
      </c>
      <c r="AD6" s="79" t="str">
        <f t="shared" si="4"/>
        <v>-</v>
      </c>
      <c r="AE6" s="59">
        <f t="shared" si="5"/>
        <v>0</v>
      </c>
      <c r="AF6" s="60">
        <f t="shared" si="6"/>
        <v>0</v>
      </c>
      <c r="AG6" s="60">
        <f t="shared" si="7"/>
        <v>0</v>
      </c>
      <c r="AH6" s="79" t="str">
        <f t="shared" si="8"/>
        <v>-</v>
      </c>
      <c r="AI6" s="59">
        <f t="shared" si="9"/>
        <v>0</v>
      </c>
    </row>
    <row r="7" spans="1:35" ht="12">
      <c r="A7" s="57">
        <v>4900033</v>
      </c>
      <c r="B7" s="58" t="s">
        <v>1</v>
      </c>
      <c r="C7" s="59" t="s">
        <v>2</v>
      </c>
      <c r="D7" s="60" t="s">
        <v>3</v>
      </c>
      <c r="E7" s="60" t="s">
        <v>234</v>
      </c>
      <c r="F7" s="61" t="s">
        <v>402</v>
      </c>
      <c r="G7" s="62" t="s">
        <v>235</v>
      </c>
      <c r="H7" s="63"/>
      <c r="I7" s="64">
        <v>8017942226</v>
      </c>
      <c r="J7" s="65" t="s">
        <v>455</v>
      </c>
      <c r="K7" s="66" t="s">
        <v>407</v>
      </c>
      <c r="L7" s="67"/>
      <c r="M7" s="68">
        <v>1416</v>
      </c>
      <c r="N7" s="69"/>
      <c r="O7" s="70" t="s">
        <v>110</v>
      </c>
      <c r="P7" s="66" t="s">
        <v>110</v>
      </c>
      <c r="Q7" s="71"/>
      <c r="R7" s="72"/>
      <c r="S7" s="73" t="s">
        <v>407</v>
      </c>
      <c r="T7" s="74"/>
      <c r="U7" s="75"/>
      <c r="V7" s="75"/>
      <c r="W7" s="76"/>
      <c r="X7" s="77"/>
      <c r="Y7" s="78"/>
      <c r="Z7" s="59">
        <f t="shared" si="0"/>
        <v>0</v>
      </c>
      <c r="AA7" s="60">
        <f t="shared" si="1"/>
        <v>0</v>
      </c>
      <c r="AB7" s="60">
        <f t="shared" si="2"/>
        <v>0</v>
      </c>
      <c r="AC7" s="60">
        <f t="shared" si="3"/>
        <v>0</v>
      </c>
      <c r="AD7" s="79" t="str">
        <f t="shared" si="4"/>
        <v>-</v>
      </c>
      <c r="AE7" s="59">
        <f t="shared" si="5"/>
        <v>0</v>
      </c>
      <c r="AF7" s="60">
        <f t="shared" si="6"/>
        <v>0</v>
      </c>
      <c r="AG7" s="60">
        <f t="shared" si="7"/>
        <v>0</v>
      </c>
      <c r="AH7" s="79" t="str">
        <f t="shared" si="8"/>
        <v>-</v>
      </c>
      <c r="AI7" s="59">
        <f t="shared" si="9"/>
        <v>0</v>
      </c>
    </row>
    <row r="8" spans="1:35" ht="12">
      <c r="A8" s="57">
        <v>4900005</v>
      </c>
      <c r="B8" s="58" t="s">
        <v>104</v>
      </c>
      <c r="C8" s="59" t="s">
        <v>105</v>
      </c>
      <c r="D8" s="60" t="s">
        <v>106</v>
      </c>
      <c r="E8" s="60" t="s">
        <v>107</v>
      </c>
      <c r="F8" s="61" t="s">
        <v>402</v>
      </c>
      <c r="G8" s="62" t="s">
        <v>108</v>
      </c>
      <c r="H8" s="63" t="s">
        <v>109</v>
      </c>
      <c r="I8" s="64">
        <v>8015538500</v>
      </c>
      <c r="J8" s="65" t="s">
        <v>455</v>
      </c>
      <c r="K8" s="66" t="s">
        <v>407</v>
      </c>
      <c r="L8" s="67"/>
      <c r="M8" s="68">
        <v>539</v>
      </c>
      <c r="N8" s="69"/>
      <c r="O8" s="70" t="s">
        <v>110</v>
      </c>
      <c r="P8" s="66" t="s">
        <v>110</v>
      </c>
      <c r="Q8" s="71"/>
      <c r="R8" s="72"/>
      <c r="S8" s="73" t="s">
        <v>407</v>
      </c>
      <c r="T8" s="74"/>
      <c r="U8" s="75"/>
      <c r="V8" s="75"/>
      <c r="W8" s="76"/>
      <c r="X8" s="77"/>
      <c r="Y8" s="78"/>
      <c r="Z8" s="59">
        <f t="shared" si="0"/>
        <v>0</v>
      </c>
      <c r="AA8" s="60">
        <f t="shared" si="1"/>
        <v>1</v>
      </c>
      <c r="AB8" s="60">
        <f t="shared" si="2"/>
        <v>0</v>
      </c>
      <c r="AC8" s="60">
        <f t="shared" si="3"/>
        <v>0</v>
      </c>
      <c r="AD8" s="79" t="str">
        <f t="shared" si="4"/>
        <v>-</v>
      </c>
      <c r="AE8" s="59">
        <f t="shared" si="5"/>
        <v>0</v>
      </c>
      <c r="AF8" s="60">
        <f t="shared" si="6"/>
        <v>0</v>
      </c>
      <c r="AG8" s="60">
        <f t="shared" si="7"/>
        <v>0</v>
      </c>
      <c r="AH8" s="79" t="str">
        <f t="shared" si="8"/>
        <v>-</v>
      </c>
      <c r="AI8" s="59">
        <f t="shared" si="9"/>
        <v>0</v>
      </c>
    </row>
    <row r="9" spans="1:35" ht="12">
      <c r="A9" s="57">
        <v>4900060</v>
      </c>
      <c r="B9" s="58" t="s">
        <v>249</v>
      </c>
      <c r="C9" s="59" t="s">
        <v>250</v>
      </c>
      <c r="D9" s="60" t="s">
        <v>251</v>
      </c>
      <c r="E9" s="60" t="s">
        <v>252</v>
      </c>
      <c r="F9" s="61" t="s">
        <v>402</v>
      </c>
      <c r="G9" s="62" t="s">
        <v>253</v>
      </c>
      <c r="H9" s="63" t="s">
        <v>254</v>
      </c>
      <c r="I9" s="64">
        <v>4354382291</v>
      </c>
      <c r="J9" s="65" t="s">
        <v>435</v>
      </c>
      <c r="K9" s="66" t="s">
        <v>406</v>
      </c>
      <c r="L9" s="67" t="s">
        <v>406</v>
      </c>
      <c r="M9" s="68">
        <v>1564</v>
      </c>
      <c r="N9" s="69" t="s">
        <v>406</v>
      </c>
      <c r="O9" s="70">
        <v>10.276967930029155</v>
      </c>
      <c r="P9" s="66" t="s">
        <v>407</v>
      </c>
      <c r="Q9" s="71"/>
      <c r="R9" s="72"/>
      <c r="S9" s="73" t="s">
        <v>406</v>
      </c>
      <c r="T9" s="74">
        <v>61195</v>
      </c>
      <c r="U9" s="75">
        <v>96104</v>
      </c>
      <c r="V9" s="75">
        <v>5842</v>
      </c>
      <c r="W9" s="76">
        <v>7118</v>
      </c>
      <c r="X9" s="77" t="s">
        <v>406</v>
      </c>
      <c r="Y9" s="78"/>
      <c r="Z9" s="59">
        <f t="shared" si="0"/>
        <v>1</v>
      </c>
      <c r="AA9" s="60">
        <f t="shared" si="1"/>
        <v>1</v>
      </c>
      <c r="AB9" s="60">
        <f t="shared" si="2"/>
        <v>0</v>
      </c>
      <c r="AC9" s="60">
        <f t="shared" si="3"/>
        <v>0</v>
      </c>
      <c r="AD9" s="79" t="str">
        <f t="shared" si="4"/>
        <v>SRSA</v>
      </c>
      <c r="AE9" s="59">
        <f t="shared" si="5"/>
        <v>1</v>
      </c>
      <c r="AF9" s="60">
        <f t="shared" si="6"/>
        <v>0</v>
      </c>
      <c r="AG9" s="60">
        <f t="shared" si="7"/>
        <v>0</v>
      </c>
      <c r="AH9" s="79" t="str">
        <f t="shared" si="8"/>
        <v>-</v>
      </c>
      <c r="AI9" s="59">
        <f t="shared" si="9"/>
        <v>0</v>
      </c>
    </row>
    <row r="10" spans="1:35" ht="12">
      <c r="A10" s="57">
        <v>4900023</v>
      </c>
      <c r="B10" s="58" t="s">
        <v>179</v>
      </c>
      <c r="C10" s="59" t="s">
        <v>180</v>
      </c>
      <c r="D10" s="60" t="s">
        <v>181</v>
      </c>
      <c r="E10" s="60" t="s">
        <v>159</v>
      </c>
      <c r="F10" s="61" t="s">
        <v>402</v>
      </c>
      <c r="G10" s="62" t="s">
        <v>182</v>
      </c>
      <c r="H10" s="63"/>
      <c r="I10" s="64">
        <v>8013222782</v>
      </c>
      <c r="J10" s="65" t="s">
        <v>455</v>
      </c>
      <c r="K10" s="66" t="s">
        <v>407</v>
      </c>
      <c r="L10" s="67"/>
      <c r="M10" s="68">
        <v>122</v>
      </c>
      <c r="N10" s="69"/>
      <c r="O10" s="70" t="s">
        <v>110</v>
      </c>
      <c r="P10" s="66" t="s">
        <v>110</v>
      </c>
      <c r="Q10" s="71"/>
      <c r="R10" s="72"/>
      <c r="S10" s="73" t="s">
        <v>407</v>
      </c>
      <c r="T10" s="74"/>
      <c r="U10" s="75"/>
      <c r="V10" s="75"/>
      <c r="W10" s="76"/>
      <c r="X10" s="77"/>
      <c r="Y10" s="78"/>
      <c r="Z10" s="59">
        <f t="shared" si="0"/>
        <v>0</v>
      </c>
      <c r="AA10" s="60">
        <f t="shared" si="1"/>
        <v>1</v>
      </c>
      <c r="AB10" s="60">
        <f t="shared" si="2"/>
        <v>0</v>
      </c>
      <c r="AC10" s="60">
        <f t="shared" si="3"/>
        <v>0</v>
      </c>
      <c r="AD10" s="79" t="str">
        <f t="shared" si="4"/>
        <v>-</v>
      </c>
      <c r="AE10" s="59">
        <f t="shared" si="5"/>
        <v>0</v>
      </c>
      <c r="AF10" s="60">
        <f t="shared" si="6"/>
        <v>0</v>
      </c>
      <c r="AG10" s="60">
        <f t="shared" si="7"/>
        <v>0</v>
      </c>
      <c r="AH10" s="79" t="str">
        <f t="shared" si="8"/>
        <v>-</v>
      </c>
      <c r="AI10" s="59">
        <f t="shared" si="9"/>
        <v>0</v>
      </c>
    </row>
    <row r="11" spans="1:35" ht="12">
      <c r="A11" s="57">
        <v>4900090</v>
      </c>
      <c r="B11" s="58" t="s">
        <v>219</v>
      </c>
      <c r="C11" s="59" t="s">
        <v>220</v>
      </c>
      <c r="D11" s="60" t="s">
        <v>221</v>
      </c>
      <c r="E11" s="60" t="s">
        <v>222</v>
      </c>
      <c r="F11" s="61" t="s">
        <v>402</v>
      </c>
      <c r="G11" s="62" t="s">
        <v>223</v>
      </c>
      <c r="H11" s="63" t="s">
        <v>224</v>
      </c>
      <c r="I11" s="64">
        <v>4357344800</v>
      </c>
      <c r="J11" s="65" t="s">
        <v>206</v>
      </c>
      <c r="K11" s="66" t="s">
        <v>407</v>
      </c>
      <c r="L11" s="67"/>
      <c r="M11" s="68">
        <v>10689</v>
      </c>
      <c r="N11" s="69"/>
      <c r="O11" s="70">
        <v>8.502062242219722</v>
      </c>
      <c r="P11" s="66" t="s">
        <v>407</v>
      </c>
      <c r="Q11" s="71"/>
      <c r="R11" s="72"/>
      <c r="S11" s="73" t="s">
        <v>406</v>
      </c>
      <c r="T11" s="74"/>
      <c r="U11" s="75"/>
      <c r="V11" s="75"/>
      <c r="W11" s="76"/>
      <c r="X11" s="77"/>
      <c r="Y11" s="78"/>
      <c r="Z11" s="59">
        <f t="shared" si="0"/>
        <v>0</v>
      </c>
      <c r="AA11" s="60">
        <f t="shared" si="1"/>
        <v>0</v>
      </c>
      <c r="AB11" s="60">
        <f t="shared" si="2"/>
        <v>0</v>
      </c>
      <c r="AC11" s="60">
        <f t="shared" si="3"/>
        <v>0</v>
      </c>
      <c r="AD11" s="79" t="str">
        <f t="shared" si="4"/>
        <v>-</v>
      </c>
      <c r="AE11" s="59">
        <f t="shared" si="5"/>
        <v>1</v>
      </c>
      <c r="AF11" s="60">
        <f t="shared" si="6"/>
        <v>0</v>
      </c>
      <c r="AG11" s="60">
        <f t="shared" si="7"/>
        <v>0</v>
      </c>
      <c r="AH11" s="79" t="str">
        <f t="shared" si="8"/>
        <v>-</v>
      </c>
      <c r="AI11" s="59">
        <f t="shared" si="9"/>
        <v>0</v>
      </c>
    </row>
    <row r="12" spans="1:35" ht="12">
      <c r="A12" s="57">
        <v>4900120</v>
      </c>
      <c r="B12" s="58" t="s">
        <v>207</v>
      </c>
      <c r="C12" s="59" t="s">
        <v>208</v>
      </c>
      <c r="D12" s="60" t="s">
        <v>209</v>
      </c>
      <c r="E12" s="60" t="s">
        <v>210</v>
      </c>
      <c r="F12" s="61" t="s">
        <v>402</v>
      </c>
      <c r="G12" s="62" t="s">
        <v>211</v>
      </c>
      <c r="H12" s="63" t="s">
        <v>212</v>
      </c>
      <c r="I12" s="64">
        <v>4357523925</v>
      </c>
      <c r="J12" s="65" t="s">
        <v>442</v>
      </c>
      <c r="K12" s="66" t="s">
        <v>407</v>
      </c>
      <c r="L12" s="67"/>
      <c r="M12" s="68">
        <v>13726</v>
      </c>
      <c r="N12" s="69"/>
      <c r="O12" s="70">
        <v>7.85792009948702</v>
      </c>
      <c r="P12" s="66" t="s">
        <v>407</v>
      </c>
      <c r="Q12" s="71"/>
      <c r="R12" s="72"/>
      <c r="S12" s="73" t="s">
        <v>407</v>
      </c>
      <c r="T12" s="74"/>
      <c r="U12" s="75"/>
      <c r="V12" s="75"/>
      <c r="W12" s="76"/>
      <c r="X12" s="77"/>
      <c r="Y12" s="78"/>
      <c r="Z12" s="59">
        <f t="shared" si="0"/>
        <v>0</v>
      </c>
      <c r="AA12" s="60">
        <f t="shared" si="1"/>
        <v>0</v>
      </c>
      <c r="AB12" s="60">
        <f t="shared" si="2"/>
        <v>0</v>
      </c>
      <c r="AC12" s="60">
        <f t="shared" si="3"/>
        <v>0</v>
      </c>
      <c r="AD12" s="79" t="str">
        <f t="shared" si="4"/>
        <v>-</v>
      </c>
      <c r="AE12" s="59">
        <f t="shared" si="5"/>
        <v>0</v>
      </c>
      <c r="AF12" s="60">
        <f t="shared" si="6"/>
        <v>0</v>
      </c>
      <c r="AG12" s="60">
        <f t="shared" si="7"/>
        <v>0</v>
      </c>
      <c r="AH12" s="79" t="str">
        <f t="shared" si="8"/>
        <v>-</v>
      </c>
      <c r="AI12" s="59">
        <f t="shared" si="9"/>
        <v>0</v>
      </c>
    </row>
    <row r="13" spans="1:35" ht="12">
      <c r="A13" s="57">
        <v>4900150</v>
      </c>
      <c r="B13" s="58" t="s">
        <v>334</v>
      </c>
      <c r="C13" s="59" t="s">
        <v>335</v>
      </c>
      <c r="D13" s="60" t="s">
        <v>336</v>
      </c>
      <c r="E13" s="60" t="s">
        <v>337</v>
      </c>
      <c r="F13" s="61" t="s">
        <v>402</v>
      </c>
      <c r="G13" s="62" t="s">
        <v>338</v>
      </c>
      <c r="H13" s="63" t="s">
        <v>339</v>
      </c>
      <c r="I13" s="64">
        <v>4356371732</v>
      </c>
      <c r="J13" s="65" t="s">
        <v>309</v>
      </c>
      <c r="K13" s="66" t="s">
        <v>407</v>
      </c>
      <c r="L13" s="67" t="s">
        <v>406</v>
      </c>
      <c r="M13" s="68">
        <v>3495</v>
      </c>
      <c r="N13" s="69" t="s">
        <v>407</v>
      </c>
      <c r="O13" s="70">
        <v>14.694444444444443</v>
      </c>
      <c r="P13" s="66" t="s">
        <v>407</v>
      </c>
      <c r="Q13" s="71"/>
      <c r="R13" s="72"/>
      <c r="S13" s="73" t="s">
        <v>406</v>
      </c>
      <c r="T13" s="74">
        <v>214334</v>
      </c>
      <c r="U13" s="75">
        <v>10628</v>
      </c>
      <c r="V13" s="75">
        <v>19416</v>
      </c>
      <c r="W13" s="76">
        <v>12455</v>
      </c>
      <c r="X13" s="77" t="s">
        <v>406</v>
      </c>
      <c r="Y13" s="78" t="s">
        <v>408</v>
      </c>
      <c r="Z13" s="59">
        <f t="shared" si="0"/>
        <v>1</v>
      </c>
      <c r="AA13" s="60">
        <f t="shared" si="1"/>
        <v>0</v>
      </c>
      <c r="AB13" s="60">
        <f t="shared" si="2"/>
        <v>0</v>
      </c>
      <c r="AC13" s="60">
        <f t="shared" si="3"/>
        <v>0</v>
      </c>
      <c r="AD13" s="79" t="str">
        <f t="shared" si="4"/>
        <v>-</v>
      </c>
      <c r="AE13" s="59">
        <f t="shared" si="5"/>
        <v>1</v>
      </c>
      <c r="AF13" s="60">
        <f t="shared" si="6"/>
        <v>0</v>
      </c>
      <c r="AG13" s="60">
        <f t="shared" si="7"/>
        <v>0</v>
      </c>
      <c r="AH13" s="79" t="str">
        <f t="shared" si="8"/>
        <v>-</v>
      </c>
      <c r="AI13" s="59">
        <f t="shared" si="9"/>
        <v>0</v>
      </c>
    </row>
    <row r="14" spans="1:35" ht="12">
      <c r="A14" s="57">
        <v>4900006</v>
      </c>
      <c r="B14" s="58" t="s">
        <v>111</v>
      </c>
      <c r="C14" s="59" t="s">
        <v>112</v>
      </c>
      <c r="D14" s="60" t="s">
        <v>113</v>
      </c>
      <c r="E14" s="60" t="s">
        <v>282</v>
      </c>
      <c r="F14" s="61" t="s">
        <v>402</v>
      </c>
      <c r="G14" s="62" t="s">
        <v>283</v>
      </c>
      <c r="H14" s="63"/>
      <c r="I14" s="64">
        <v>4358645695</v>
      </c>
      <c r="J14" s="65" t="s">
        <v>80</v>
      </c>
      <c r="K14" s="66" t="s">
        <v>407</v>
      </c>
      <c r="L14" s="67"/>
      <c r="M14" s="68">
        <v>33</v>
      </c>
      <c r="N14" s="69"/>
      <c r="O14" s="70" t="s">
        <v>110</v>
      </c>
      <c r="P14" s="66" t="s">
        <v>110</v>
      </c>
      <c r="Q14" s="71"/>
      <c r="R14" s="72"/>
      <c r="S14" s="73" t="s">
        <v>406</v>
      </c>
      <c r="T14" s="74"/>
      <c r="U14" s="75"/>
      <c r="V14" s="75"/>
      <c r="W14" s="76"/>
      <c r="X14" s="77"/>
      <c r="Y14" s="78" t="s">
        <v>408</v>
      </c>
      <c r="Z14" s="59">
        <f t="shared" si="0"/>
        <v>0</v>
      </c>
      <c r="AA14" s="60">
        <f t="shared" si="1"/>
        <v>1</v>
      </c>
      <c r="AB14" s="60">
        <f t="shared" si="2"/>
        <v>0</v>
      </c>
      <c r="AC14" s="60">
        <f t="shared" si="3"/>
        <v>0</v>
      </c>
      <c r="AD14" s="79" t="str">
        <f t="shared" si="4"/>
        <v>-</v>
      </c>
      <c r="AE14" s="59">
        <f t="shared" si="5"/>
        <v>1</v>
      </c>
      <c r="AF14" s="60">
        <f t="shared" si="6"/>
        <v>0</v>
      </c>
      <c r="AG14" s="60">
        <f t="shared" si="7"/>
        <v>0</v>
      </c>
      <c r="AH14" s="79" t="str">
        <f t="shared" si="8"/>
        <v>-</v>
      </c>
      <c r="AI14" s="59">
        <f t="shared" si="9"/>
        <v>0</v>
      </c>
    </row>
    <row r="15" spans="1:35" ht="12">
      <c r="A15" s="57">
        <v>4900009</v>
      </c>
      <c r="B15" s="58" t="s">
        <v>117</v>
      </c>
      <c r="C15" s="59" t="s">
        <v>118</v>
      </c>
      <c r="D15" s="60" t="s">
        <v>119</v>
      </c>
      <c r="E15" s="60" t="s">
        <v>120</v>
      </c>
      <c r="F15" s="61" t="s">
        <v>402</v>
      </c>
      <c r="G15" s="62" t="s">
        <v>121</v>
      </c>
      <c r="H15" s="63"/>
      <c r="I15" s="64">
        <v>8015968489</v>
      </c>
      <c r="J15" s="65" t="s">
        <v>86</v>
      </c>
      <c r="K15" s="66" t="s">
        <v>407</v>
      </c>
      <c r="L15" s="67"/>
      <c r="M15" s="68">
        <v>145</v>
      </c>
      <c r="N15" s="69"/>
      <c r="O15" s="70" t="s">
        <v>110</v>
      </c>
      <c r="P15" s="66" t="s">
        <v>110</v>
      </c>
      <c r="Q15" s="71"/>
      <c r="R15" s="72"/>
      <c r="S15" s="73" t="s">
        <v>407</v>
      </c>
      <c r="T15" s="74"/>
      <c r="U15" s="75"/>
      <c r="V15" s="75"/>
      <c r="W15" s="76"/>
      <c r="X15" s="77"/>
      <c r="Y15" s="78" t="s">
        <v>408</v>
      </c>
      <c r="Z15" s="59">
        <f t="shared" si="0"/>
        <v>0</v>
      </c>
      <c r="AA15" s="60">
        <f t="shared" si="1"/>
        <v>1</v>
      </c>
      <c r="AB15" s="60">
        <f t="shared" si="2"/>
        <v>0</v>
      </c>
      <c r="AC15" s="60">
        <f t="shared" si="3"/>
        <v>0</v>
      </c>
      <c r="AD15" s="79" t="str">
        <f t="shared" si="4"/>
        <v>-</v>
      </c>
      <c r="AE15" s="59">
        <f t="shared" si="5"/>
        <v>0</v>
      </c>
      <c r="AF15" s="60">
        <f t="shared" si="6"/>
        <v>0</v>
      </c>
      <c r="AG15" s="60">
        <f t="shared" si="7"/>
        <v>0</v>
      </c>
      <c r="AH15" s="79" t="str">
        <f t="shared" si="8"/>
        <v>-</v>
      </c>
      <c r="AI15" s="59">
        <f t="shared" si="9"/>
        <v>0</v>
      </c>
    </row>
    <row r="16" spans="1:35" ht="12">
      <c r="A16" s="57">
        <v>4900180</v>
      </c>
      <c r="B16" s="58" t="s">
        <v>429</v>
      </c>
      <c r="C16" s="59" t="s">
        <v>430</v>
      </c>
      <c r="D16" s="60" t="s">
        <v>431</v>
      </c>
      <c r="E16" s="60" t="s">
        <v>432</v>
      </c>
      <c r="F16" s="61" t="s">
        <v>402</v>
      </c>
      <c r="G16" s="62" t="s">
        <v>433</v>
      </c>
      <c r="H16" s="63" t="s">
        <v>434</v>
      </c>
      <c r="I16" s="64">
        <v>4357843174</v>
      </c>
      <c r="J16" s="65" t="s">
        <v>435</v>
      </c>
      <c r="K16" s="66" t="s">
        <v>406</v>
      </c>
      <c r="L16" s="67" t="s">
        <v>406</v>
      </c>
      <c r="M16" s="68">
        <v>150</v>
      </c>
      <c r="N16" s="69" t="s">
        <v>406</v>
      </c>
      <c r="O16" s="70">
        <v>6.666666666666667</v>
      </c>
      <c r="P16" s="66" t="s">
        <v>407</v>
      </c>
      <c r="Q16" s="71"/>
      <c r="R16" s="72"/>
      <c r="S16" s="73" t="s">
        <v>406</v>
      </c>
      <c r="T16" s="74">
        <v>7354</v>
      </c>
      <c r="U16" s="75">
        <v>281</v>
      </c>
      <c r="V16" s="75">
        <v>626</v>
      </c>
      <c r="W16" s="76">
        <v>2393</v>
      </c>
      <c r="X16" s="77" t="s">
        <v>406</v>
      </c>
      <c r="Y16" s="78" t="s">
        <v>408</v>
      </c>
      <c r="Z16" s="59">
        <f t="shared" si="0"/>
        <v>1</v>
      </c>
      <c r="AA16" s="60">
        <f t="shared" si="1"/>
        <v>1</v>
      </c>
      <c r="AB16" s="60">
        <f t="shared" si="2"/>
        <v>0</v>
      </c>
      <c r="AC16" s="60">
        <f t="shared" si="3"/>
        <v>0</v>
      </c>
      <c r="AD16" s="79" t="str">
        <f t="shared" si="4"/>
        <v>SRSA</v>
      </c>
      <c r="AE16" s="59">
        <f t="shared" si="5"/>
        <v>1</v>
      </c>
      <c r="AF16" s="60">
        <f t="shared" si="6"/>
        <v>0</v>
      </c>
      <c r="AG16" s="60">
        <f t="shared" si="7"/>
        <v>0</v>
      </c>
      <c r="AH16" s="79" t="str">
        <f t="shared" si="8"/>
        <v>-</v>
      </c>
      <c r="AI16" s="59">
        <f t="shared" si="9"/>
        <v>0</v>
      </c>
    </row>
    <row r="17" spans="1:35" ht="12">
      <c r="A17" s="57">
        <v>4900065</v>
      </c>
      <c r="B17" s="58" t="s">
        <v>45</v>
      </c>
      <c r="C17" s="59" t="s">
        <v>46</v>
      </c>
      <c r="D17" s="60" t="s">
        <v>47</v>
      </c>
      <c r="E17" s="60" t="s">
        <v>439</v>
      </c>
      <c r="F17" s="61" t="s">
        <v>402</v>
      </c>
      <c r="G17" s="62" t="s">
        <v>90</v>
      </c>
      <c r="H17" s="63"/>
      <c r="I17" s="64">
        <v>8014090700</v>
      </c>
      <c r="J17" s="65" t="s">
        <v>86</v>
      </c>
      <c r="K17" s="66" t="s">
        <v>407</v>
      </c>
      <c r="L17" s="67"/>
      <c r="M17" s="68">
        <v>325</v>
      </c>
      <c r="N17" s="69"/>
      <c r="O17" s="70" t="s">
        <v>110</v>
      </c>
      <c r="P17" s="66" t="s">
        <v>110</v>
      </c>
      <c r="Q17" s="71"/>
      <c r="R17" s="72"/>
      <c r="S17" s="73" t="s">
        <v>407</v>
      </c>
      <c r="T17" s="74"/>
      <c r="U17" s="75"/>
      <c r="V17" s="75"/>
      <c r="W17" s="76"/>
      <c r="X17" s="77"/>
      <c r="Y17" s="78" t="s">
        <v>408</v>
      </c>
      <c r="Z17" s="59">
        <f t="shared" si="0"/>
        <v>0</v>
      </c>
      <c r="AA17" s="60">
        <f t="shared" si="1"/>
        <v>1</v>
      </c>
      <c r="AB17" s="60">
        <f t="shared" si="2"/>
        <v>0</v>
      </c>
      <c r="AC17" s="60">
        <f t="shared" si="3"/>
        <v>0</v>
      </c>
      <c r="AD17" s="79" t="str">
        <f t="shared" si="4"/>
        <v>-</v>
      </c>
      <c r="AE17" s="59">
        <f t="shared" si="5"/>
        <v>0</v>
      </c>
      <c r="AF17" s="60">
        <f t="shared" si="6"/>
        <v>0</v>
      </c>
      <c r="AG17" s="60">
        <f t="shared" si="7"/>
        <v>0</v>
      </c>
      <c r="AH17" s="79" t="str">
        <f t="shared" si="8"/>
        <v>-</v>
      </c>
      <c r="AI17" s="59">
        <f t="shared" si="9"/>
        <v>0</v>
      </c>
    </row>
    <row r="18" spans="1:35" ht="12">
      <c r="A18" s="57">
        <v>4900210</v>
      </c>
      <c r="B18" s="58" t="s">
        <v>443</v>
      </c>
      <c r="C18" s="59" t="s">
        <v>444</v>
      </c>
      <c r="D18" s="60" t="s">
        <v>445</v>
      </c>
      <c r="E18" s="60" t="s">
        <v>446</v>
      </c>
      <c r="F18" s="61" t="s">
        <v>402</v>
      </c>
      <c r="G18" s="62" t="s">
        <v>447</v>
      </c>
      <c r="H18" s="63" t="s">
        <v>448</v>
      </c>
      <c r="I18" s="64">
        <v>8014025261</v>
      </c>
      <c r="J18" s="65" t="s">
        <v>442</v>
      </c>
      <c r="K18" s="66" t="s">
        <v>407</v>
      </c>
      <c r="L18" s="67"/>
      <c r="M18" s="68">
        <v>62943</v>
      </c>
      <c r="N18" s="69"/>
      <c r="O18" s="70">
        <v>7.290860775673584</v>
      </c>
      <c r="P18" s="66" t="s">
        <v>407</v>
      </c>
      <c r="Q18" s="71"/>
      <c r="R18" s="72"/>
      <c r="S18" s="73" t="s">
        <v>407</v>
      </c>
      <c r="T18" s="74"/>
      <c r="U18" s="75"/>
      <c r="V18" s="75"/>
      <c r="W18" s="76"/>
      <c r="X18" s="77"/>
      <c r="Y18" s="78" t="s">
        <v>408</v>
      </c>
      <c r="Z18" s="59">
        <f t="shared" si="0"/>
        <v>0</v>
      </c>
      <c r="AA18" s="60">
        <f t="shared" si="1"/>
        <v>0</v>
      </c>
      <c r="AB18" s="60">
        <f t="shared" si="2"/>
        <v>0</v>
      </c>
      <c r="AC18" s="60">
        <f t="shared" si="3"/>
        <v>0</v>
      </c>
      <c r="AD18" s="79" t="str">
        <f t="shared" si="4"/>
        <v>-</v>
      </c>
      <c r="AE18" s="59">
        <f t="shared" si="5"/>
        <v>0</v>
      </c>
      <c r="AF18" s="60">
        <f t="shared" si="6"/>
        <v>0</v>
      </c>
      <c r="AG18" s="60">
        <f t="shared" si="7"/>
        <v>0</v>
      </c>
      <c r="AH18" s="79" t="str">
        <f t="shared" si="8"/>
        <v>-</v>
      </c>
      <c r="AI18" s="59">
        <f t="shared" si="9"/>
        <v>0</v>
      </c>
    </row>
    <row r="19" spans="1:35" ht="12">
      <c r="A19" s="57">
        <v>4900240</v>
      </c>
      <c r="B19" s="58" t="s">
        <v>328</v>
      </c>
      <c r="C19" s="59" t="s">
        <v>329</v>
      </c>
      <c r="D19" s="60" t="s">
        <v>330</v>
      </c>
      <c r="E19" s="60" t="s">
        <v>331</v>
      </c>
      <c r="F19" s="61" t="s">
        <v>402</v>
      </c>
      <c r="G19" s="62" t="s">
        <v>332</v>
      </c>
      <c r="H19" s="63" t="s">
        <v>333</v>
      </c>
      <c r="I19" s="64">
        <v>4357381240</v>
      </c>
      <c r="J19" s="65" t="s">
        <v>206</v>
      </c>
      <c r="K19" s="66" t="s">
        <v>407</v>
      </c>
      <c r="L19" s="67" t="s">
        <v>406</v>
      </c>
      <c r="M19" s="68">
        <v>3982</v>
      </c>
      <c r="N19" s="69" t="s">
        <v>406</v>
      </c>
      <c r="O19" s="70">
        <v>14.16878351679368</v>
      </c>
      <c r="P19" s="66" t="s">
        <v>407</v>
      </c>
      <c r="Q19" s="71"/>
      <c r="R19" s="72"/>
      <c r="S19" s="73" t="s">
        <v>406</v>
      </c>
      <c r="T19" s="74">
        <v>14187</v>
      </c>
      <c r="U19" s="75">
        <v>14187</v>
      </c>
      <c r="V19" s="75">
        <v>25527</v>
      </c>
      <c r="W19" s="76">
        <v>16099</v>
      </c>
      <c r="X19" s="77" t="s">
        <v>407</v>
      </c>
      <c r="Y19" s="78" t="s">
        <v>408</v>
      </c>
      <c r="Z19" s="59">
        <f t="shared" si="0"/>
        <v>1</v>
      </c>
      <c r="AA19" s="60">
        <f t="shared" si="1"/>
        <v>1</v>
      </c>
      <c r="AB19" s="60">
        <f t="shared" si="2"/>
        <v>0</v>
      </c>
      <c r="AC19" s="60">
        <f t="shared" si="3"/>
        <v>0</v>
      </c>
      <c r="AD19" s="79" t="str">
        <f t="shared" si="4"/>
        <v>SRSA</v>
      </c>
      <c r="AE19" s="59">
        <f t="shared" si="5"/>
        <v>1</v>
      </c>
      <c r="AF19" s="60">
        <f t="shared" si="6"/>
        <v>0</v>
      </c>
      <c r="AG19" s="60">
        <f t="shared" si="7"/>
        <v>0</v>
      </c>
      <c r="AH19" s="79" t="str">
        <f t="shared" si="8"/>
        <v>-</v>
      </c>
      <c r="AI19" s="59">
        <f t="shared" si="9"/>
        <v>0</v>
      </c>
    </row>
    <row r="20" spans="1:35" ht="12">
      <c r="A20" s="57">
        <v>4900036</v>
      </c>
      <c r="B20" s="58" t="s">
        <v>12</v>
      </c>
      <c r="C20" s="59" t="s">
        <v>13</v>
      </c>
      <c r="D20" s="60" t="s">
        <v>14</v>
      </c>
      <c r="E20" s="60" t="s">
        <v>15</v>
      </c>
      <c r="F20" s="61" t="s">
        <v>402</v>
      </c>
      <c r="G20" s="62" t="s">
        <v>126</v>
      </c>
      <c r="H20" s="63"/>
      <c r="I20" s="64">
        <v>8018868181</v>
      </c>
      <c r="J20" s="65" t="s">
        <v>455</v>
      </c>
      <c r="K20" s="66" t="s">
        <v>407</v>
      </c>
      <c r="L20" s="67"/>
      <c r="M20" s="68">
        <v>374</v>
      </c>
      <c r="N20" s="69"/>
      <c r="O20" s="70" t="s">
        <v>110</v>
      </c>
      <c r="P20" s="66" t="s">
        <v>110</v>
      </c>
      <c r="Q20" s="71"/>
      <c r="R20" s="72"/>
      <c r="S20" s="73" t="s">
        <v>407</v>
      </c>
      <c r="T20" s="74"/>
      <c r="U20" s="75"/>
      <c r="V20" s="75"/>
      <c r="W20" s="76"/>
      <c r="X20" s="77"/>
      <c r="Y20" s="78" t="s">
        <v>408</v>
      </c>
      <c r="Z20" s="59">
        <f t="shared" si="0"/>
        <v>0</v>
      </c>
      <c r="AA20" s="60">
        <f t="shared" si="1"/>
        <v>1</v>
      </c>
      <c r="AB20" s="60">
        <f t="shared" si="2"/>
        <v>0</v>
      </c>
      <c r="AC20" s="60">
        <f t="shared" si="3"/>
        <v>0</v>
      </c>
      <c r="AD20" s="79" t="str">
        <f t="shared" si="4"/>
        <v>-</v>
      </c>
      <c r="AE20" s="59">
        <f t="shared" si="5"/>
        <v>0</v>
      </c>
      <c r="AF20" s="60">
        <f t="shared" si="6"/>
        <v>0</v>
      </c>
      <c r="AG20" s="60">
        <f t="shared" si="7"/>
        <v>0</v>
      </c>
      <c r="AH20" s="79" t="str">
        <f t="shared" si="8"/>
        <v>-</v>
      </c>
      <c r="AI20" s="59">
        <f t="shared" si="9"/>
        <v>0</v>
      </c>
    </row>
    <row r="21" spans="1:35" ht="12">
      <c r="A21" s="57">
        <v>4900270</v>
      </c>
      <c r="B21" s="58" t="s">
        <v>285</v>
      </c>
      <c r="C21" s="59" t="s">
        <v>286</v>
      </c>
      <c r="D21" s="60" t="s">
        <v>287</v>
      </c>
      <c r="E21" s="60" t="s">
        <v>288</v>
      </c>
      <c r="F21" s="61" t="s">
        <v>402</v>
      </c>
      <c r="G21" s="62" t="s">
        <v>289</v>
      </c>
      <c r="H21" s="63" t="s">
        <v>290</v>
      </c>
      <c r="I21" s="64">
        <v>4356879846</v>
      </c>
      <c r="J21" s="65" t="s">
        <v>435</v>
      </c>
      <c r="K21" s="66" t="s">
        <v>406</v>
      </c>
      <c r="L21" s="67"/>
      <c r="M21" s="68">
        <v>2320</v>
      </c>
      <c r="N21" s="69" t="s">
        <v>406</v>
      </c>
      <c r="O21" s="70">
        <v>12.111157196184157</v>
      </c>
      <c r="P21" s="66" t="s">
        <v>407</v>
      </c>
      <c r="Q21" s="71"/>
      <c r="R21" s="72"/>
      <c r="S21" s="73" t="s">
        <v>406</v>
      </c>
      <c r="T21" s="74">
        <v>122552</v>
      </c>
      <c r="U21" s="75">
        <v>6030</v>
      </c>
      <c r="V21" s="75">
        <v>11194</v>
      </c>
      <c r="W21" s="76">
        <v>10603</v>
      </c>
      <c r="X21" s="77" t="s">
        <v>406</v>
      </c>
      <c r="Y21" s="78" t="s">
        <v>408</v>
      </c>
      <c r="Z21" s="59">
        <f t="shared" si="0"/>
        <v>1</v>
      </c>
      <c r="AA21" s="60">
        <f t="shared" si="1"/>
        <v>1</v>
      </c>
      <c r="AB21" s="60">
        <f t="shared" si="2"/>
        <v>0</v>
      </c>
      <c r="AC21" s="60">
        <f t="shared" si="3"/>
        <v>0</v>
      </c>
      <c r="AD21" s="79" t="str">
        <f t="shared" si="4"/>
        <v>SRSA</v>
      </c>
      <c r="AE21" s="59">
        <f t="shared" si="5"/>
        <v>1</v>
      </c>
      <c r="AF21" s="60">
        <f t="shared" si="6"/>
        <v>0</v>
      </c>
      <c r="AG21" s="60">
        <f t="shared" si="7"/>
        <v>0</v>
      </c>
      <c r="AH21" s="79" t="str">
        <f t="shared" si="8"/>
        <v>-</v>
      </c>
      <c r="AI21" s="59">
        <f t="shared" si="9"/>
        <v>0</v>
      </c>
    </row>
    <row r="22" spans="1:35" ht="12">
      <c r="A22" s="57">
        <v>4900019</v>
      </c>
      <c r="B22" s="58" t="s">
        <v>165</v>
      </c>
      <c r="C22" s="59" t="s">
        <v>166</v>
      </c>
      <c r="D22" s="60" t="s">
        <v>167</v>
      </c>
      <c r="E22" s="60" t="s">
        <v>210</v>
      </c>
      <c r="F22" s="61" t="s">
        <v>402</v>
      </c>
      <c r="G22" s="62" t="s">
        <v>84</v>
      </c>
      <c r="H22" s="63"/>
      <c r="I22" s="64">
        <v>4357134255</v>
      </c>
      <c r="J22" s="65" t="s">
        <v>405</v>
      </c>
      <c r="K22" s="66" t="s">
        <v>406</v>
      </c>
      <c r="L22" s="67"/>
      <c r="M22" s="68">
        <v>202</v>
      </c>
      <c r="N22" s="69" t="s">
        <v>407</v>
      </c>
      <c r="O22" s="70" t="s">
        <v>110</v>
      </c>
      <c r="P22" s="66" t="s">
        <v>110</v>
      </c>
      <c r="Q22" s="71"/>
      <c r="R22" s="72"/>
      <c r="S22" s="73" t="s">
        <v>406</v>
      </c>
      <c r="T22" s="74">
        <v>4211</v>
      </c>
      <c r="U22" s="75">
        <v>676</v>
      </c>
      <c r="V22" s="75">
        <v>593</v>
      </c>
      <c r="W22" s="76">
        <v>0</v>
      </c>
      <c r="X22" s="77" t="s">
        <v>406</v>
      </c>
      <c r="Y22" s="78" t="s">
        <v>408</v>
      </c>
      <c r="Z22" s="59">
        <f t="shared" si="0"/>
        <v>1</v>
      </c>
      <c r="AA22" s="60">
        <f t="shared" si="1"/>
        <v>1</v>
      </c>
      <c r="AB22" s="60">
        <f t="shared" si="2"/>
        <v>0</v>
      </c>
      <c r="AC22" s="60">
        <f t="shared" si="3"/>
        <v>0</v>
      </c>
      <c r="AD22" s="79" t="str">
        <f t="shared" si="4"/>
        <v>SRSA</v>
      </c>
      <c r="AE22" s="59">
        <f t="shared" si="5"/>
        <v>1</v>
      </c>
      <c r="AF22" s="60">
        <f t="shared" si="6"/>
        <v>0</v>
      </c>
      <c r="AG22" s="60">
        <f t="shared" si="7"/>
        <v>0</v>
      </c>
      <c r="AH22" s="79" t="str">
        <f t="shared" si="8"/>
        <v>-</v>
      </c>
      <c r="AI22" s="59">
        <f t="shared" si="9"/>
        <v>0</v>
      </c>
    </row>
    <row r="23" spans="1:35" ht="12">
      <c r="A23" s="57">
        <v>4900062</v>
      </c>
      <c r="B23" s="58" t="s">
        <v>30</v>
      </c>
      <c r="C23" s="59" t="s">
        <v>31</v>
      </c>
      <c r="D23" s="60" t="s">
        <v>32</v>
      </c>
      <c r="E23" s="60" t="s">
        <v>348</v>
      </c>
      <c r="F23" s="61" t="s">
        <v>402</v>
      </c>
      <c r="G23" s="62" t="s">
        <v>33</v>
      </c>
      <c r="H23" s="63"/>
      <c r="I23" s="64">
        <v>8014373100</v>
      </c>
      <c r="J23" s="65" t="s">
        <v>405</v>
      </c>
      <c r="K23" s="66" t="s">
        <v>406</v>
      </c>
      <c r="L23" s="67"/>
      <c r="M23" s="68">
        <v>441</v>
      </c>
      <c r="N23" s="69" t="s">
        <v>407</v>
      </c>
      <c r="O23" s="70" t="s">
        <v>110</v>
      </c>
      <c r="P23" s="66" t="s">
        <v>110</v>
      </c>
      <c r="Q23" s="71"/>
      <c r="R23" s="72"/>
      <c r="S23" s="73" t="s">
        <v>406</v>
      </c>
      <c r="T23" s="74">
        <v>17434</v>
      </c>
      <c r="U23" s="75">
        <v>739</v>
      </c>
      <c r="V23" s="75">
        <v>1362</v>
      </c>
      <c r="W23" s="76">
        <v>1178</v>
      </c>
      <c r="X23" s="77" t="s">
        <v>34</v>
      </c>
      <c r="Y23" s="78" t="s">
        <v>408</v>
      </c>
      <c r="Z23" s="59">
        <f t="shared" si="0"/>
        <v>1</v>
      </c>
      <c r="AA23" s="60">
        <f t="shared" si="1"/>
        <v>1</v>
      </c>
      <c r="AB23" s="60">
        <f t="shared" si="2"/>
        <v>0</v>
      </c>
      <c r="AC23" s="60">
        <f t="shared" si="3"/>
        <v>0</v>
      </c>
      <c r="AD23" s="79" t="str">
        <f t="shared" si="4"/>
        <v>SRSA</v>
      </c>
      <c r="AE23" s="59">
        <f t="shared" si="5"/>
        <v>1</v>
      </c>
      <c r="AF23" s="60">
        <f t="shared" si="6"/>
        <v>0</v>
      </c>
      <c r="AG23" s="60">
        <f t="shared" si="7"/>
        <v>0</v>
      </c>
      <c r="AH23" s="79" t="str">
        <f t="shared" si="8"/>
        <v>-</v>
      </c>
      <c r="AI23" s="59">
        <f t="shared" si="9"/>
        <v>0</v>
      </c>
    </row>
    <row r="24" spans="1:35" ht="12">
      <c r="A24" s="57">
        <v>4900300</v>
      </c>
      <c r="B24" s="58" t="s">
        <v>267</v>
      </c>
      <c r="C24" s="59" t="s">
        <v>268</v>
      </c>
      <c r="D24" s="60" t="s">
        <v>269</v>
      </c>
      <c r="E24" s="60" t="s">
        <v>270</v>
      </c>
      <c r="F24" s="61" t="s">
        <v>402</v>
      </c>
      <c r="G24" s="62" t="s">
        <v>271</v>
      </c>
      <c r="H24" s="63" t="s">
        <v>272</v>
      </c>
      <c r="I24" s="64">
        <v>4356768821</v>
      </c>
      <c r="J24" s="65" t="s">
        <v>435</v>
      </c>
      <c r="K24" s="66" t="s">
        <v>406</v>
      </c>
      <c r="L24" s="67"/>
      <c r="M24" s="68">
        <v>938</v>
      </c>
      <c r="N24" s="69" t="s">
        <v>406</v>
      </c>
      <c r="O24" s="70">
        <v>10.967741935483872</v>
      </c>
      <c r="P24" s="66" t="s">
        <v>407</v>
      </c>
      <c r="Q24" s="71"/>
      <c r="R24" s="72"/>
      <c r="S24" s="73" t="s">
        <v>406</v>
      </c>
      <c r="T24" s="74">
        <v>48458</v>
      </c>
      <c r="U24" s="75">
        <v>2774</v>
      </c>
      <c r="V24" s="75">
        <v>5102</v>
      </c>
      <c r="W24" s="76">
        <v>9595</v>
      </c>
      <c r="X24" s="77" t="s">
        <v>406</v>
      </c>
      <c r="Y24" s="78" t="s">
        <v>408</v>
      </c>
      <c r="Z24" s="59">
        <f t="shared" si="0"/>
        <v>1</v>
      </c>
      <c r="AA24" s="60">
        <f t="shared" si="1"/>
        <v>1</v>
      </c>
      <c r="AB24" s="60">
        <f t="shared" si="2"/>
        <v>0</v>
      </c>
      <c r="AC24" s="60">
        <f t="shared" si="3"/>
        <v>0</v>
      </c>
      <c r="AD24" s="79" t="str">
        <f t="shared" si="4"/>
        <v>SRSA</v>
      </c>
      <c r="AE24" s="59">
        <f t="shared" si="5"/>
        <v>1</v>
      </c>
      <c r="AF24" s="60">
        <f t="shared" si="6"/>
        <v>0</v>
      </c>
      <c r="AG24" s="60">
        <f t="shared" si="7"/>
        <v>0</v>
      </c>
      <c r="AH24" s="79" t="str">
        <f t="shared" si="8"/>
        <v>-</v>
      </c>
      <c r="AI24" s="59">
        <f t="shared" si="9"/>
        <v>0</v>
      </c>
    </row>
    <row r="25" spans="1:35" ht="12">
      <c r="A25" s="57">
        <v>4900330</v>
      </c>
      <c r="B25" s="58" t="s">
        <v>74</v>
      </c>
      <c r="C25" s="59" t="s">
        <v>75</v>
      </c>
      <c r="D25" s="60" t="s">
        <v>76</v>
      </c>
      <c r="E25" s="60" t="s">
        <v>77</v>
      </c>
      <c r="F25" s="61" t="s">
        <v>402</v>
      </c>
      <c r="G25" s="62" t="s">
        <v>78</v>
      </c>
      <c r="H25" s="63" t="s">
        <v>79</v>
      </c>
      <c r="I25" s="64">
        <v>4352595317</v>
      </c>
      <c r="J25" s="65" t="s">
        <v>80</v>
      </c>
      <c r="K25" s="66" t="s">
        <v>407</v>
      </c>
      <c r="L25" s="67" t="s">
        <v>406</v>
      </c>
      <c r="M25" s="68">
        <v>1500</v>
      </c>
      <c r="N25" s="69" t="s">
        <v>406</v>
      </c>
      <c r="O25" s="70">
        <v>16.78688524590164</v>
      </c>
      <c r="P25" s="66" t="s">
        <v>407</v>
      </c>
      <c r="Q25" s="71"/>
      <c r="R25" s="72"/>
      <c r="S25" s="73" t="s">
        <v>406</v>
      </c>
      <c r="T25" s="74">
        <v>101185</v>
      </c>
      <c r="U25" s="75">
        <v>6307</v>
      </c>
      <c r="V25" s="75">
        <v>9763</v>
      </c>
      <c r="W25" s="76">
        <v>5709</v>
      </c>
      <c r="X25" s="77" t="s">
        <v>407</v>
      </c>
      <c r="Y25" s="78" t="s">
        <v>408</v>
      </c>
      <c r="Z25" s="59">
        <f t="shared" si="0"/>
        <v>1</v>
      </c>
      <c r="AA25" s="60">
        <f t="shared" si="1"/>
        <v>1</v>
      </c>
      <c r="AB25" s="60">
        <f t="shared" si="2"/>
        <v>0</v>
      </c>
      <c r="AC25" s="60">
        <f t="shared" si="3"/>
        <v>0</v>
      </c>
      <c r="AD25" s="79" t="str">
        <f t="shared" si="4"/>
        <v>SRSA</v>
      </c>
      <c r="AE25" s="59">
        <f t="shared" si="5"/>
        <v>1</v>
      </c>
      <c r="AF25" s="60">
        <f t="shared" si="6"/>
        <v>0</v>
      </c>
      <c r="AG25" s="60">
        <f t="shared" si="7"/>
        <v>0</v>
      </c>
      <c r="AH25" s="79" t="str">
        <f t="shared" si="8"/>
        <v>-</v>
      </c>
      <c r="AI25" s="59">
        <f t="shared" si="9"/>
        <v>0</v>
      </c>
    </row>
    <row r="26" spans="1:35" ht="12">
      <c r="A26" s="57">
        <v>4900360</v>
      </c>
      <c r="B26" s="58" t="s">
        <v>273</v>
      </c>
      <c r="C26" s="59" t="s">
        <v>274</v>
      </c>
      <c r="D26" s="60" t="s">
        <v>275</v>
      </c>
      <c r="E26" s="60" t="s">
        <v>276</v>
      </c>
      <c r="F26" s="61" t="s">
        <v>402</v>
      </c>
      <c r="G26" s="62" t="s">
        <v>277</v>
      </c>
      <c r="H26" s="63" t="s">
        <v>278</v>
      </c>
      <c r="I26" s="64">
        <v>8016465000</v>
      </c>
      <c r="J26" s="65" t="s">
        <v>442</v>
      </c>
      <c r="K26" s="66" t="s">
        <v>407</v>
      </c>
      <c r="L26" s="67"/>
      <c r="M26" s="68">
        <v>68887</v>
      </c>
      <c r="N26" s="69"/>
      <c r="O26" s="70">
        <v>11.336315348057031</v>
      </c>
      <c r="P26" s="66" t="s">
        <v>407</v>
      </c>
      <c r="Q26" s="71"/>
      <c r="R26" s="72"/>
      <c r="S26" s="73" t="s">
        <v>407</v>
      </c>
      <c r="T26" s="74"/>
      <c r="U26" s="75"/>
      <c r="V26" s="75"/>
      <c r="W26" s="76"/>
      <c r="X26" s="77"/>
      <c r="Y26" s="78" t="s">
        <v>408</v>
      </c>
      <c r="Z26" s="59">
        <f t="shared" si="0"/>
        <v>0</v>
      </c>
      <c r="AA26" s="60">
        <f t="shared" si="1"/>
        <v>0</v>
      </c>
      <c r="AB26" s="60">
        <f t="shared" si="2"/>
        <v>0</v>
      </c>
      <c r="AC26" s="60">
        <f t="shared" si="3"/>
        <v>0</v>
      </c>
      <c r="AD26" s="79" t="str">
        <f t="shared" si="4"/>
        <v>-</v>
      </c>
      <c r="AE26" s="59">
        <f t="shared" si="5"/>
        <v>0</v>
      </c>
      <c r="AF26" s="60">
        <f t="shared" si="6"/>
        <v>0</v>
      </c>
      <c r="AG26" s="60">
        <f t="shared" si="7"/>
        <v>0</v>
      </c>
      <c r="AH26" s="79" t="str">
        <f t="shared" si="8"/>
        <v>-</v>
      </c>
      <c r="AI26" s="59">
        <f t="shared" si="9"/>
        <v>0</v>
      </c>
    </row>
    <row r="27" spans="1:35" ht="12">
      <c r="A27" s="57">
        <v>4900390</v>
      </c>
      <c r="B27" s="58" t="s">
        <v>340</v>
      </c>
      <c r="C27" s="59" t="s">
        <v>341</v>
      </c>
      <c r="D27" s="60" t="s">
        <v>342</v>
      </c>
      <c r="E27" s="60" t="s">
        <v>343</v>
      </c>
      <c r="F27" s="61" t="s">
        <v>402</v>
      </c>
      <c r="G27" s="62" t="s">
        <v>344</v>
      </c>
      <c r="H27" s="63" t="s">
        <v>290</v>
      </c>
      <c r="I27" s="64">
        <v>4355862804</v>
      </c>
      <c r="J27" s="65" t="s">
        <v>206</v>
      </c>
      <c r="K27" s="66" t="s">
        <v>407</v>
      </c>
      <c r="L27" s="67"/>
      <c r="M27" s="68">
        <v>8533</v>
      </c>
      <c r="N27" s="69"/>
      <c r="O27" s="70">
        <v>15.677055346587856</v>
      </c>
      <c r="P27" s="66" t="s">
        <v>407</v>
      </c>
      <c r="Q27" s="71"/>
      <c r="R27" s="72"/>
      <c r="S27" s="73" t="s">
        <v>406</v>
      </c>
      <c r="T27" s="74"/>
      <c r="U27" s="75"/>
      <c r="V27" s="75"/>
      <c r="W27" s="76"/>
      <c r="X27" s="77"/>
      <c r="Y27" s="78" t="s">
        <v>408</v>
      </c>
      <c r="Z27" s="59">
        <f t="shared" si="0"/>
        <v>0</v>
      </c>
      <c r="AA27" s="60">
        <f t="shared" si="1"/>
        <v>0</v>
      </c>
      <c r="AB27" s="60">
        <f t="shared" si="2"/>
        <v>0</v>
      </c>
      <c r="AC27" s="60">
        <f t="shared" si="3"/>
        <v>0</v>
      </c>
      <c r="AD27" s="79" t="str">
        <f t="shared" si="4"/>
        <v>-</v>
      </c>
      <c r="AE27" s="59">
        <f t="shared" si="5"/>
        <v>1</v>
      </c>
      <c r="AF27" s="60">
        <f t="shared" si="6"/>
        <v>0</v>
      </c>
      <c r="AG27" s="60">
        <f t="shared" si="7"/>
        <v>0</v>
      </c>
      <c r="AH27" s="79" t="str">
        <f t="shared" si="8"/>
        <v>-</v>
      </c>
      <c r="AI27" s="59">
        <f t="shared" si="9"/>
        <v>0</v>
      </c>
    </row>
    <row r="28" spans="1:35" ht="12">
      <c r="A28" s="57">
        <v>4900067</v>
      </c>
      <c r="B28" s="58" t="s">
        <v>51</v>
      </c>
      <c r="C28" s="59" t="s">
        <v>52</v>
      </c>
      <c r="D28" s="60" t="s">
        <v>53</v>
      </c>
      <c r="E28" s="60" t="s">
        <v>7</v>
      </c>
      <c r="F28" s="61" t="s">
        <v>402</v>
      </c>
      <c r="G28" s="62" t="s">
        <v>54</v>
      </c>
      <c r="H28" s="63"/>
      <c r="I28" s="64">
        <v>8012565970</v>
      </c>
      <c r="J28" s="65" t="s">
        <v>455</v>
      </c>
      <c r="K28" s="66" t="s">
        <v>407</v>
      </c>
      <c r="L28" s="67"/>
      <c r="M28" s="68">
        <v>141</v>
      </c>
      <c r="N28" s="69"/>
      <c r="O28" s="70" t="s">
        <v>110</v>
      </c>
      <c r="P28" s="66" t="s">
        <v>110</v>
      </c>
      <c r="Q28" s="71"/>
      <c r="R28" s="72"/>
      <c r="S28" s="73" t="s">
        <v>407</v>
      </c>
      <c r="T28" s="74"/>
      <c r="U28" s="75"/>
      <c r="V28" s="75"/>
      <c r="W28" s="76"/>
      <c r="X28" s="77"/>
      <c r="Y28" s="78" t="s">
        <v>408</v>
      </c>
      <c r="Z28" s="59">
        <f t="shared" si="0"/>
        <v>0</v>
      </c>
      <c r="AA28" s="60">
        <f t="shared" si="1"/>
        <v>1</v>
      </c>
      <c r="AB28" s="60">
        <f t="shared" si="2"/>
        <v>0</v>
      </c>
      <c r="AC28" s="60">
        <f t="shared" si="3"/>
        <v>0</v>
      </c>
      <c r="AD28" s="79" t="str">
        <f t="shared" si="4"/>
        <v>-</v>
      </c>
      <c r="AE28" s="59">
        <f t="shared" si="5"/>
        <v>0</v>
      </c>
      <c r="AF28" s="60">
        <f t="shared" si="6"/>
        <v>0</v>
      </c>
      <c r="AG28" s="60">
        <f t="shared" si="7"/>
        <v>0</v>
      </c>
      <c r="AH28" s="79" t="str">
        <f t="shared" si="8"/>
        <v>-</v>
      </c>
      <c r="AI28" s="59">
        <f t="shared" si="9"/>
        <v>0</v>
      </c>
    </row>
    <row r="29" spans="1:35" ht="12">
      <c r="A29" s="57">
        <v>4900014</v>
      </c>
      <c r="B29" s="58" t="s">
        <v>142</v>
      </c>
      <c r="C29" s="59" t="s">
        <v>143</v>
      </c>
      <c r="D29" s="60" t="s">
        <v>144</v>
      </c>
      <c r="E29" s="60" t="s">
        <v>145</v>
      </c>
      <c r="F29" s="61" t="s">
        <v>402</v>
      </c>
      <c r="G29" s="62" t="s">
        <v>146</v>
      </c>
      <c r="H29" s="63"/>
      <c r="I29" s="64">
        <v>8017965646</v>
      </c>
      <c r="J29" s="65" t="s">
        <v>455</v>
      </c>
      <c r="K29" s="66" t="s">
        <v>407</v>
      </c>
      <c r="L29" s="67"/>
      <c r="M29" s="68">
        <v>182</v>
      </c>
      <c r="N29" s="69"/>
      <c r="O29" s="70" t="s">
        <v>110</v>
      </c>
      <c r="P29" s="66" t="s">
        <v>110</v>
      </c>
      <c r="Q29" s="71"/>
      <c r="R29" s="72"/>
      <c r="S29" s="73" t="s">
        <v>407</v>
      </c>
      <c r="T29" s="74"/>
      <c r="U29" s="75"/>
      <c r="V29" s="75"/>
      <c r="W29" s="76"/>
      <c r="X29" s="77"/>
      <c r="Y29" s="78" t="s">
        <v>408</v>
      </c>
      <c r="Z29" s="59">
        <f t="shared" si="0"/>
        <v>0</v>
      </c>
      <c r="AA29" s="60">
        <f t="shared" si="1"/>
        <v>1</v>
      </c>
      <c r="AB29" s="60">
        <f t="shared" si="2"/>
        <v>0</v>
      </c>
      <c r="AC29" s="60">
        <f t="shared" si="3"/>
        <v>0</v>
      </c>
      <c r="AD29" s="79" t="str">
        <f t="shared" si="4"/>
        <v>-</v>
      </c>
      <c r="AE29" s="59">
        <f t="shared" si="5"/>
        <v>0</v>
      </c>
      <c r="AF29" s="60">
        <f t="shared" si="6"/>
        <v>0</v>
      </c>
      <c r="AG29" s="60">
        <f t="shared" si="7"/>
        <v>0</v>
      </c>
      <c r="AH29" s="79" t="str">
        <f t="shared" si="8"/>
        <v>-</v>
      </c>
      <c r="AI29" s="59">
        <f t="shared" si="9"/>
        <v>0</v>
      </c>
    </row>
    <row r="30" spans="1:35" ht="12">
      <c r="A30" s="57">
        <v>4900420</v>
      </c>
      <c r="B30" s="58" t="s">
        <v>416</v>
      </c>
      <c r="C30" s="59" t="s">
        <v>417</v>
      </c>
      <c r="D30" s="60" t="s">
        <v>418</v>
      </c>
      <c r="E30" s="60" t="s">
        <v>419</v>
      </c>
      <c r="F30" s="61" t="s">
        <v>402</v>
      </c>
      <c r="G30" s="62" t="s">
        <v>420</v>
      </c>
      <c r="H30" s="63" t="s">
        <v>421</v>
      </c>
      <c r="I30" s="64">
        <v>8015678100</v>
      </c>
      <c r="J30" s="65" t="s">
        <v>422</v>
      </c>
      <c r="K30" s="66" t="s">
        <v>407</v>
      </c>
      <c r="L30" s="67"/>
      <c r="M30" s="68">
        <v>78773</v>
      </c>
      <c r="N30" s="69"/>
      <c r="O30" s="70">
        <v>5.710378708264222</v>
      </c>
      <c r="P30" s="66" t="s">
        <v>407</v>
      </c>
      <c r="Q30" s="71"/>
      <c r="R30" s="72"/>
      <c r="S30" s="73" t="s">
        <v>407</v>
      </c>
      <c r="T30" s="74"/>
      <c r="U30" s="75"/>
      <c r="V30" s="75"/>
      <c r="W30" s="76"/>
      <c r="X30" s="77"/>
      <c r="Y30" s="78" t="s">
        <v>408</v>
      </c>
      <c r="Z30" s="59">
        <f t="shared" si="0"/>
        <v>0</v>
      </c>
      <c r="AA30" s="60">
        <f t="shared" si="1"/>
        <v>0</v>
      </c>
      <c r="AB30" s="60">
        <f t="shared" si="2"/>
        <v>0</v>
      </c>
      <c r="AC30" s="60">
        <f t="shared" si="3"/>
        <v>0</v>
      </c>
      <c r="AD30" s="79" t="str">
        <f t="shared" si="4"/>
        <v>-</v>
      </c>
      <c r="AE30" s="59">
        <f t="shared" si="5"/>
        <v>0</v>
      </c>
      <c r="AF30" s="60">
        <f t="shared" si="6"/>
        <v>0</v>
      </c>
      <c r="AG30" s="60">
        <f t="shared" si="7"/>
        <v>0</v>
      </c>
      <c r="AH30" s="79" t="str">
        <f t="shared" si="8"/>
        <v>-</v>
      </c>
      <c r="AI30" s="59">
        <f t="shared" si="9"/>
        <v>0</v>
      </c>
    </row>
    <row r="31" spans="1:35" ht="12">
      <c r="A31" s="57">
        <v>4900450</v>
      </c>
      <c r="B31" s="58" t="s">
        <v>255</v>
      </c>
      <c r="C31" s="59" t="s">
        <v>256</v>
      </c>
      <c r="D31" s="60" t="s">
        <v>257</v>
      </c>
      <c r="E31" s="60" t="s">
        <v>258</v>
      </c>
      <c r="F31" s="61" t="s">
        <v>402</v>
      </c>
      <c r="G31" s="62" t="s">
        <v>259</v>
      </c>
      <c r="H31" s="63" t="s">
        <v>260</v>
      </c>
      <c r="I31" s="64">
        <v>4356231940</v>
      </c>
      <c r="J31" s="65" t="s">
        <v>415</v>
      </c>
      <c r="K31" s="66" t="s">
        <v>407</v>
      </c>
      <c r="L31" s="67" t="s">
        <v>406</v>
      </c>
      <c r="M31" s="68">
        <v>2071</v>
      </c>
      <c r="N31" s="69" t="s">
        <v>406</v>
      </c>
      <c r="O31" s="70">
        <v>10.28225806451613</v>
      </c>
      <c r="P31" s="66" t="s">
        <v>407</v>
      </c>
      <c r="Q31" s="71"/>
      <c r="R31" s="72"/>
      <c r="S31" s="73" t="s">
        <v>407</v>
      </c>
      <c r="T31" s="74">
        <v>70135</v>
      </c>
      <c r="U31" s="75">
        <v>3796</v>
      </c>
      <c r="V31" s="75">
        <v>8094</v>
      </c>
      <c r="W31" s="76">
        <v>5666</v>
      </c>
      <c r="X31" s="77" t="s">
        <v>406</v>
      </c>
      <c r="Y31" s="78" t="s">
        <v>408</v>
      </c>
      <c r="Z31" s="59">
        <f t="shared" si="0"/>
        <v>1</v>
      </c>
      <c r="AA31" s="60">
        <f t="shared" si="1"/>
        <v>1</v>
      </c>
      <c r="AB31" s="60">
        <f t="shared" si="2"/>
        <v>0</v>
      </c>
      <c r="AC31" s="60">
        <f t="shared" si="3"/>
        <v>0</v>
      </c>
      <c r="AD31" s="79" t="str">
        <f t="shared" si="4"/>
        <v>SRSA</v>
      </c>
      <c r="AE31" s="59">
        <f t="shared" si="5"/>
        <v>0</v>
      </c>
      <c r="AF31" s="60">
        <f t="shared" si="6"/>
        <v>0</v>
      </c>
      <c r="AG31" s="60">
        <f t="shared" si="7"/>
        <v>0</v>
      </c>
      <c r="AH31" s="79" t="str">
        <f t="shared" si="8"/>
        <v>-</v>
      </c>
      <c r="AI31" s="59">
        <f t="shared" si="9"/>
        <v>0</v>
      </c>
    </row>
    <row r="32" spans="1:35" ht="12">
      <c r="A32" s="57">
        <v>4900480</v>
      </c>
      <c r="B32" s="58" t="s">
        <v>261</v>
      </c>
      <c r="C32" s="59" t="s">
        <v>262</v>
      </c>
      <c r="D32" s="60" t="s">
        <v>263</v>
      </c>
      <c r="E32" s="60" t="s">
        <v>264</v>
      </c>
      <c r="F32" s="61" t="s">
        <v>402</v>
      </c>
      <c r="G32" s="62" t="s">
        <v>265</v>
      </c>
      <c r="H32" s="63" t="s">
        <v>266</v>
      </c>
      <c r="I32" s="64">
        <v>4356442555</v>
      </c>
      <c r="J32" s="65" t="s">
        <v>206</v>
      </c>
      <c r="K32" s="66" t="s">
        <v>407</v>
      </c>
      <c r="L32" s="67" t="s">
        <v>406</v>
      </c>
      <c r="M32" s="68">
        <v>1188</v>
      </c>
      <c r="N32" s="69" t="s">
        <v>406</v>
      </c>
      <c r="O32" s="70">
        <v>10.813148788927336</v>
      </c>
      <c r="P32" s="66" t="s">
        <v>407</v>
      </c>
      <c r="Q32" s="71"/>
      <c r="R32" s="72"/>
      <c r="S32" s="73" t="s">
        <v>406</v>
      </c>
      <c r="T32" s="74">
        <v>75845</v>
      </c>
      <c r="U32" s="75">
        <v>3598</v>
      </c>
      <c r="V32" s="75">
        <v>6796</v>
      </c>
      <c r="W32" s="76">
        <v>9844</v>
      </c>
      <c r="X32" s="77" t="s">
        <v>406</v>
      </c>
      <c r="Y32" s="78" t="s">
        <v>408</v>
      </c>
      <c r="Z32" s="59">
        <f t="shared" si="0"/>
        <v>1</v>
      </c>
      <c r="AA32" s="60">
        <f t="shared" si="1"/>
        <v>1</v>
      </c>
      <c r="AB32" s="60">
        <f t="shared" si="2"/>
        <v>0</v>
      </c>
      <c r="AC32" s="60">
        <f t="shared" si="3"/>
        <v>0</v>
      </c>
      <c r="AD32" s="79" t="str">
        <f t="shared" si="4"/>
        <v>SRSA</v>
      </c>
      <c r="AE32" s="59">
        <f t="shared" si="5"/>
        <v>1</v>
      </c>
      <c r="AF32" s="60">
        <f t="shared" si="6"/>
        <v>0</v>
      </c>
      <c r="AG32" s="60">
        <f t="shared" si="7"/>
        <v>0</v>
      </c>
      <c r="AH32" s="79" t="str">
        <f t="shared" si="8"/>
        <v>-</v>
      </c>
      <c r="AI32" s="59">
        <f t="shared" si="9"/>
        <v>0</v>
      </c>
    </row>
    <row r="33" spans="1:35" ht="12">
      <c r="A33" s="57">
        <v>4900022</v>
      </c>
      <c r="B33" s="58" t="s">
        <v>176</v>
      </c>
      <c r="C33" s="59" t="s">
        <v>177</v>
      </c>
      <c r="D33" s="60" t="s">
        <v>178</v>
      </c>
      <c r="E33" s="60" t="s">
        <v>145</v>
      </c>
      <c r="F33" s="61" t="s">
        <v>402</v>
      </c>
      <c r="G33" s="62" t="s">
        <v>146</v>
      </c>
      <c r="H33" s="63"/>
      <c r="I33" s="64">
        <v>8017562039</v>
      </c>
      <c r="J33" s="65" t="s">
        <v>455</v>
      </c>
      <c r="K33" s="66" t="s">
        <v>407</v>
      </c>
      <c r="L33" s="67"/>
      <c r="M33" s="68">
        <v>545</v>
      </c>
      <c r="N33" s="69"/>
      <c r="O33" s="70" t="s">
        <v>110</v>
      </c>
      <c r="P33" s="66" t="s">
        <v>110</v>
      </c>
      <c r="Q33" s="71"/>
      <c r="R33" s="72"/>
      <c r="S33" s="73" t="s">
        <v>407</v>
      </c>
      <c r="T33" s="74"/>
      <c r="U33" s="75"/>
      <c r="V33" s="75"/>
      <c r="W33" s="76"/>
      <c r="X33" s="77"/>
      <c r="Y33" s="78" t="s">
        <v>408</v>
      </c>
      <c r="Z33" s="59">
        <f t="shared" si="0"/>
        <v>0</v>
      </c>
      <c r="AA33" s="60">
        <f t="shared" si="1"/>
        <v>1</v>
      </c>
      <c r="AB33" s="60">
        <f t="shared" si="2"/>
        <v>0</v>
      </c>
      <c r="AC33" s="60">
        <f t="shared" si="3"/>
        <v>0</v>
      </c>
      <c r="AD33" s="79" t="str">
        <f t="shared" si="4"/>
        <v>-</v>
      </c>
      <c r="AE33" s="59">
        <f t="shared" si="5"/>
        <v>0</v>
      </c>
      <c r="AF33" s="60">
        <f t="shared" si="6"/>
        <v>0</v>
      </c>
      <c r="AG33" s="60">
        <f t="shared" si="7"/>
        <v>0</v>
      </c>
      <c r="AH33" s="79" t="str">
        <f t="shared" si="8"/>
        <v>-</v>
      </c>
      <c r="AI33" s="59">
        <f t="shared" si="9"/>
        <v>0</v>
      </c>
    </row>
    <row r="34" spans="1:35" ht="12">
      <c r="A34" s="57">
        <v>4900510</v>
      </c>
      <c r="B34" s="58" t="s">
        <v>81</v>
      </c>
      <c r="C34" s="59" t="s">
        <v>82</v>
      </c>
      <c r="D34" s="60" t="s">
        <v>83</v>
      </c>
      <c r="E34" s="60" t="s">
        <v>210</v>
      </c>
      <c r="F34" s="61" t="s">
        <v>402</v>
      </c>
      <c r="G34" s="62" t="s">
        <v>84</v>
      </c>
      <c r="H34" s="63" t="s">
        <v>85</v>
      </c>
      <c r="I34" s="64">
        <v>4357552300</v>
      </c>
      <c r="J34" s="65" t="s">
        <v>86</v>
      </c>
      <c r="K34" s="66" t="s">
        <v>407</v>
      </c>
      <c r="L34" s="67"/>
      <c r="M34" s="68">
        <v>5820</v>
      </c>
      <c r="N34" s="69"/>
      <c r="O34" s="70">
        <v>17.30428622033298</v>
      </c>
      <c r="P34" s="66" t="s">
        <v>407</v>
      </c>
      <c r="Q34" s="71"/>
      <c r="R34" s="72"/>
      <c r="S34" s="73" t="s">
        <v>407</v>
      </c>
      <c r="T34" s="74"/>
      <c r="U34" s="75"/>
      <c r="V34" s="75"/>
      <c r="W34" s="76"/>
      <c r="X34" s="77"/>
      <c r="Y34" s="78" t="s">
        <v>408</v>
      </c>
      <c r="Z34" s="59">
        <f t="shared" si="0"/>
        <v>0</v>
      </c>
      <c r="AA34" s="60">
        <f t="shared" si="1"/>
        <v>0</v>
      </c>
      <c r="AB34" s="60">
        <f t="shared" si="2"/>
        <v>0</v>
      </c>
      <c r="AC34" s="60">
        <f t="shared" si="3"/>
        <v>0</v>
      </c>
      <c r="AD34" s="79" t="str">
        <f t="shared" si="4"/>
        <v>-</v>
      </c>
      <c r="AE34" s="59">
        <f t="shared" si="5"/>
        <v>0</v>
      </c>
      <c r="AF34" s="60">
        <f t="shared" si="6"/>
        <v>0</v>
      </c>
      <c r="AG34" s="60">
        <f t="shared" si="7"/>
        <v>0</v>
      </c>
      <c r="AH34" s="79" t="str">
        <f t="shared" si="8"/>
        <v>-</v>
      </c>
      <c r="AI34" s="59">
        <f t="shared" si="9"/>
        <v>0</v>
      </c>
    </row>
    <row r="35" spans="1:35" ht="12">
      <c r="A35" s="57">
        <v>4900540</v>
      </c>
      <c r="B35" s="58" t="s">
        <v>279</v>
      </c>
      <c r="C35" s="59" t="s">
        <v>280</v>
      </c>
      <c r="D35" s="60" t="s">
        <v>281</v>
      </c>
      <c r="E35" s="60" t="s">
        <v>282</v>
      </c>
      <c r="F35" s="61" t="s">
        <v>402</v>
      </c>
      <c r="G35" s="62" t="s">
        <v>283</v>
      </c>
      <c r="H35" s="63" t="s">
        <v>284</v>
      </c>
      <c r="I35" s="64">
        <v>4358641000</v>
      </c>
      <c r="J35" s="65" t="s">
        <v>206</v>
      </c>
      <c r="K35" s="66" t="s">
        <v>407</v>
      </c>
      <c r="L35" s="67" t="s">
        <v>406</v>
      </c>
      <c r="M35" s="68">
        <v>2897</v>
      </c>
      <c r="N35" s="69" t="s">
        <v>406</v>
      </c>
      <c r="O35" s="70">
        <v>12.071888775856223</v>
      </c>
      <c r="P35" s="66" t="s">
        <v>407</v>
      </c>
      <c r="Q35" s="71"/>
      <c r="R35" s="72"/>
      <c r="S35" s="73" t="s">
        <v>406</v>
      </c>
      <c r="T35" s="74">
        <v>152240</v>
      </c>
      <c r="U35" s="75">
        <v>9182</v>
      </c>
      <c r="V35" s="75">
        <v>16664</v>
      </c>
      <c r="W35" s="76">
        <v>11520</v>
      </c>
      <c r="X35" s="77" t="s">
        <v>406</v>
      </c>
      <c r="Y35" s="78" t="s">
        <v>408</v>
      </c>
      <c r="Z35" s="59">
        <f t="shared" si="0"/>
        <v>1</v>
      </c>
      <c r="AA35" s="60">
        <f t="shared" si="1"/>
        <v>1</v>
      </c>
      <c r="AB35" s="60">
        <f t="shared" si="2"/>
        <v>0</v>
      </c>
      <c r="AC35" s="60">
        <f t="shared" si="3"/>
        <v>0</v>
      </c>
      <c r="AD35" s="79" t="str">
        <f t="shared" si="4"/>
        <v>SRSA</v>
      </c>
      <c r="AE35" s="59">
        <f t="shared" si="5"/>
        <v>1</v>
      </c>
      <c r="AF35" s="60">
        <f t="shared" si="6"/>
        <v>0</v>
      </c>
      <c r="AG35" s="60">
        <f t="shared" si="7"/>
        <v>0</v>
      </c>
      <c r="AH35" s="79" t="str">
        <f t="shared" si="8"/>
        <v>-</v>
      </c>
      <c r="AI35" s="59">
        <f t="shared" si="9"/>
        <v>0</v>
      </c>
    </row>
    <row r="36" spans="1:35" ht="12">
      <c r="A36" s="57">
        <v>4900035</v>
      </c>
      <c r="B36" s="58" t="s">
        <v>9</v>
      </c>
      <c r="C36" s="59" t="s">
        <v>10</v>
      </c>
      <c r="D36" s="60" t="s">
        <v>11</v>
      </c>
      <c r="E36" s="60" t="s">
        <v>77</v>
      </c>
      <c r="F36" s="61" t="s">
        <v>402</v>
      </c>
      <c r="G36" s="62" t="s">
        <v>78</v>
      </c>
      <c r="H36" s="63"/>
      <c r="I36" s="64">
        <v>4352592277</v>
      </c>
      <c r="J36" s="65" t="s">
        <v>80</v>
      </c>
      <c r="K36" s="66" t="s">
        <v>407</v>
      </c>
      <c r="L36" s="67" t="s">
        <v>406</v>
      </c>
      <c r="M36" s="68">
        <v>35</v>
      </c>
      <c r="N36" s="69" t="s">
        <v>406</v>
      </c>
      <c r="O36" s="70" t="s">
        <v>110</v>
      </c>
      <c r="P36" s="66" t="s">
        <v>110</v>
      </c>
      <c r="Q36" s="71"/>
      <c r="R36" s="72"/>
      <c r="S36" s="73" t="s">
        <v>406</v>
      </c>
      <c r="T36" s="74">
        <v>2425</v>
      </c>
      <c r="U36" s="75">
        <v>0</v>
      </c>
      <c r="V36" s="75">
        <v>563</v>
      </c>
      <c r="W36" s="76">
        <v>97</v>
      </c>
      <c r="X36" s="77" t="s">
        <v>406</v>
      </c>
      <c r="Y36" s="78" t="s">
        <v>408</v>
      </c>
      <c r="Z36" s="59">
        <f t="shared" si="0"/>
        <v>1</v>
      </c>
      <c r="AA36" s="60">
        <f t="shared" si="1"/>
        <v>1</v>
      </c>
      <c r="AB36" s="60">
        <f t="shared" si="2"/>
        <v>0</v>
      </c>
      <c r="AC36" s="60">
        <f t="shared" si="3"/>
        <v>0</v>
      </c>
      <c r="AD36" s="79" t="str">
        <f t="shared" si="4"/>
        <v>SRSA</v>
      </c>
      <c r="AE36" s="59">
        <f t="shared" si="5"/>
        <v>1</v>
      </c>
      <c r="AF36" s="60">
        <f t="shared" si="6"/>
        <v>0</v>
      </c>
      <c r="AG36" s="60">
        <f t="shared" si="7"/>
        <v>0</v>
      </c>
      <c r="AH36" s="79" t="str">
        <f t="shared" si="8"/>
        <v>-</v>
      </c>
      <c r="AI36" s="59">
        <f t="shared" si="9"/>
        <v>0</v>
      </c>
    </row>
    <row r="37" spans="1:35" ht="12">
      <c r="A37" s="57">
        <v>4900570</v>
      </c>
      <c r="B37" s="58" t="s">
        <v>398</v>
      </c>
      <c r="C37" s="59" t="s">
        <v>399</v>
      </c>
      <c r="D37" s="60" t="s">
        <v>400</v>
      </c>
      <c r="E37" s="60" t="s">
        <v>401</v>
      </c>
      <c r="F37" s="61" t="s">
        <v>402</v>
      </c>
      <c r="G37" s="62" t="s">
        <v>403</v>
      </c>
      <c r="H37" s="63" t="s">
        <v>404</v>
      </c>
      <c r="I37" s="64">
        <v>8018293411</v>
      </c>
      <c r="J37" s="65" t="s">
        <v>405</v>
      </c>
      <c r="K37" s="66" t="s">
        <v>406</v>
      </c>
      <c r="L37" s="67"/>
      <c r="M37" s="68">
        <v>2083</v>
      </c>
      <c r="N37" s="69" t="s">
        <v>407</v>
      </c>
      <c r="O37" s="70">
        <v>4.586129753914989</v>
      </c>
      <c r="P37" s="66" t="s">
        <v>407</v>
      </c>
      <c r="Q37" s="71"/>
      <c r="R37" s="72"/>
      <c r="S37" s="73" t="s">
        <v>406</v>
      </c>
      <c r="T37" s="74">
        <v>41878</v>
      </c>
      <c r="U37" s="75">
        <v>1207</v>
      </c>
      <c r="V37" s="75">
        <v>4832</v>
      </c>
      <c r="W37" s="76">
        <v>5508</v>
      </c>
      <c r="X37" s="77" t="s">
        <v>406</v>
      </c>
      <c r="Y37" s="78" t="s">
        <v>408</v>
      </c>
      <c r="Z37" s="59">
        <f aca="true" t="shared" si="10" ref="Z37:Z68">IF(OR(K37="YES",L37="YES"),1,0)</f>
        <v>1</v>
      </c>
      <c r="AA37" s="60">
        <f aca="true" t="shared" si="11" ref="AA37:AA68">IF(OR(AND(ISNUMBER(M37),AND(M37&gt;0,M37&lt;600)),AND(ISNUMBER(M37),AND(M37&gt;0,N37="YES"))),1,0)</f>
        <v>0</v>
      </c>
      <c r="AB37" s="60">
        <f aca="true" t="shared" si="12" ref="AB37:AB68">IF(AND(OR(K37="YES",L37="YES"),(Z37=0)),"Trouble",0)</f>
        <v>0</v>
      </c>
      <c r="AC37" s="60">
        <f aca="true" t="shared" si="13" ref="AC37:AC68">IF(AND(OR(AND(ISNUMBER(M37),AND(M37&gt;0,M37&lt;600)),AND(ISNUMBER(M37),AND(M37&gt;0,N37="YES"))),(AA37=0)),"Trouble",0)</f>
        <v>0</v>
      </c>
      <c r="AD37" s="79" t="str">
        <f aca="true" t="shared" si="14" ref="AD37:AD68">IF(AND(Z37=1,AA37=1),"SRSA","-")</f>
        <v>-</v>
      </c>
      <c r="AE37" s="59">
        <f aca="true" t="shared" si="15" ref="AE37:AE68">IF(S37="YES",1,0)</f>
        <v>1</v>
      </c>
      <c r="AF37" s="60">
        <f aca="true" t="shared" si="16" ref="AF37:AF68">IF(OR(AND(ISNUMBER(Q37),Q37&gt;=20),(AND(ISNUMBER(Q37)=FALSE,AND(ISNUMBER(O37),O37&gt;=20)))),1,0)</f>
        <v>0</v>
      </c>
      <c r="AG37" s="60">
        <f aca="true" t="shared" si="17" ref="AG37:AG68">IF(AND(AE37=1,AF37=1),"Initial",0)</f>
        <v>0</v>
      </c>
      <c r="AH37" s="79" t="str">
        <f aca="true" t="shared" si="18" ref="AH37:AH68">IF(AND(AND(AG37="Initial",AI37=0),AND(ISNUMBER(M37),M37&gt;0)),"RLIS","-")</f>
        <v>-</v>
      </c>
      <c r="AI37" s="59">
        <f aca="true" t="shared" si="19" ref="AI37:AI68">IF(AND(AD37="SRSA",AG37="Initial"),"SRSA",0)</f>
        <v>0</v>
      </c>
    </row>
    <row r="38" spans="1:35" ht="12">
      <c r="A38" s="57">
        <v>4900600</v>
      </c>
      <c r="B38" s="58" t="s">
        <v>449</v>
      </c>
      <c r="C38" s="59" t="s">
        <v>450</v>
      </c>
      <c r="D38" s="60" t="s">
        <v>451</v>
      </c>
      <c r="E38" s="60" t="s">
        <v>452</v>
      </c>
      <c r="F38" s="61" t="s">
        <v>402</v>
      </c>
      <c r="G38" s="62" t="s">
        <v>453</v>
      </c>
      <c r="H38" s="63" t="s">
        <v>454</v>
      </c>
      <c r="I38" s="64">
        <v>8012647400</v>
      </c>
      <c r="J38" s="65" t="s">
        <v>455</v>
      </c>
      <c r="K38" s="66" t="s">
        <v>407</v>
      </c>
      <c r="L38" s="67"/>
      <c r="M38" s="68">
        <v>6352</v>
      </c>
      <c r="N38" s="69"/>
      <c r="O38" s="70">
        <v>7.433585181574458</v>
      </c>
      <c r="P38" s="66" t="s">
        <v>407</v>
      </c>
      <c r="Q38" s="71"/>
      <c r="R38" s="72"/>
      <c r="S38" s="73" t="s">
        <v>407</v>
      </c>
      <c r="T38" s="74"/>
      <c r="U38" s="75"/>
      <c r="V38" s="75"/>
      <c r="W38" s="76"/>
      <c r="X38" s="77"/>
      <c r="Y38" s="78" t="s">
        <v>408</v>
      </c>
      <c r="Z38" s="59">
        <f t="shared" si="10"/>
        <v>0</v>
      </c>
      <c r="AA38" s="60">
        <f t="shared" si="11"/>
        <v>0</v>
      </c>
      <c r="AB38" s="60">
        <f t="shared" si="12"/>
        <v>0</v>
      </c>
      <c r="AC38" s="60">
        <f t="shared" si="13"/>
        <v>0</v>
      </c>
      <c r="AD38" s="79" t="str">
        <f t="shared" si="14"/>
        <v>-</v>
      </c>
      <c r="AE38" s="59">
        <f t="shared" si="15"/>
        <v>0</v>
      </c>
      <c r="AF38" s="60">
        <f t="shared" si="16"/>
        <v>0</v>
      </c>
      <c r="AG38" s="60">
        <f t="shared" si="17"/>
        <v>0</v>
      </c>
      <c r="AH38" s="79" t="str">
        <f t="shared" si="18"/>
        <v>-</v>
      </c>
      <c r="AI38" s="59">
        <f t="shared" si="19"/>
        <v>0</v>
      </c>
    </row>
    <row r="39" spans="1:35" ht="12">
      <c r="A39" s="57">
        <v>4900034</v>
      </c>
      <c r="B39" s="58" t="s">
        <v>4</v>
      </c>
      <c r="C39" s="59" t="s">
        <v>5</v>
      </c>
      <c r="D39" s="60" t="s">
        <v>6</v>
      </c>
      <c r="E39" s="60" t="s">
        <v>7</v>
      </c>
      <c r="F39" s="61" t="s">
        <v>402</v>
      </c>
      <c r="G39" s="62" t="s">
        <v>8</v>
      </c>
      <c r="H39" s="63"/>
      <c r="I39" s="64">
        <v>8018401210</v>
      </c>
      <c r="J39" s="65" t="s">
        <v>455</v>
      </c>
      <c r="K39" s="66" t="s">
        <v>407</v>
      </c>
      <c r="L39" s="67"/>
      <c r="M39" s="68">
        <v>492</v>
      </c>
      <c r="N39" s="69"/>
      <c r="O39" s="70" t="s">
        <v>110</v>
      </c>
      <c r="P39" s="66" t="s">
        <v>110</v>
      </c>
      <c r="Q39" s="71"/>
      <c r="R39" s="72"/>
      <c r="S39" s="73" t="s">
        <v>407</v>
      </c>
      <c r="T39" s="74"/>
      <c r="U39" s="75"/>
      <c r="V39" s="75"/>
      <c r="W39" s="76"/>
      <c r="X39" s="77"/>
      <c r="Y39" s="78" t="s">
        <v>408</v>
      </c>
      <c r="Z39" s="59">
        <f t="shared" si="10"/>
        <v>0</v>
      </c>
      <c r="AA39" s="60">
        <f t="shared" si="11"/>
        <v>1</v>
      </c>
      <c r="AB39" s="60">
        <f t="shared" si="12"/>
        <v>0</v>
      </c>
      <c r="AC39" s="60">
        <f t="shared" si="13"/>
        <v>0</v>
      </c>
      <c r="AD39" s="79" t="str">
        <f t="shared" si="14"/>
        <v>-</v>
      </c>
      <c r="AE39" s="59">
        <f t="shared" si="15"/>
        <v>0</v>
      </c>
      <c r="AF39" s="60">
        <f t="shared" si="16"/>
        <v>0</v>
      </c>
      <c r="AG39" s="60">
        <f t="shared" si="17"/>
        <v>0</v>
      </c>
      <c r="AH39" s="79" t="str">
        <f t="shared" si="18"/>
        <v>-</v>
      </c>
      <c r="AI39" s="59">
        <f t="shared" si="19"/>
        <v>0</v>
      </c>
    </row>
    <row r="40" spans="1:35" ht="12">
      <c r="A40" s="57">
        <v>4900630</v>
      </c>
      <c r="B40" s="58" t="s">
        <v>231</v>
      </c>
      <c r="C40" s="59" t="s">
        <v>232</v>
      </c>
      <c r="D40" s="60" t="s">
        <v>233</v>
      </c>
      <c r="E40" s="60" t="s">
        <v>234</v>
      </c>
      <c r="F40" s="61" t="s">
        <v>402</v>
      </c>
      <c r="G40" s="62" t="s">
        <v>235</v>
      </c>
      <c r="H40" s="63" t="s">
        <v>236</v>
      </c>
      <c r="I40" s="64">
        <v>8013547400</v>
      </c>
      <c r="J40" s="65" t="s">
        <v>442</v>
      </c>
      <c r="K40" s="66" t="s">
        <v>407</v>
      </c>
      <c r="L40" s="67"/>
      <c r="M40" s="68">
        <v>25734</v>
      </c>
      <c r="N40" s="69"/>
      <c r="O40" s="70">
        <v>9.235203377445806</v>
      </c>
      <c r="P40" s="66" t="s">
        <v>407</v>
      </c>
      <c r="Q40" s="71"/>
      <c r="R40" s="72"/>
      <c r="S40" s="73" t="s">
        <v>407</v>
      </c>
      <c r="T40" s="74"/>
      <c r="U40" s="75"/>
      <c r="V40" s="75"/>
      <c r="W40" s="76"/>
      <c r="X40" s="77"/>
      <c r="Y40" s="78" t="s">
        <v>408</v>
      </c>
      <c r="Z40" s="59">
        <f t="shared" si="10"/>
        <v>0</v>
      </c>
      <c r="AA40" s="60">
        <f t="shared" si="11"/>
        <v>0</v>
      </c>
      <c r="AB40" s="60">
        <f t="shared" si="12"/>
        <v>0</v>
      </c>
      <c r="AC40" s="60">
        <f t="shared" si="13"/>
        <v>0</v>
      </c>
      <c r="AD40" s="79" t="str">
        <f t="shared" si="14"/>
        <v>-</v>
      </c>
      <c r="AE40" s="59">
        <f t="shared" si="15"/>
        <v>0</v>
      </c>
      <c r="AF40" s="60">
        <f t="shared" si="16"/>
        <v>0</v>
      </c>
      <c r="AG40" s="60">
        <f t="shared" si="17"/>
        <v>0</v>
      </c>
      <c r="AH40" s="79" t="str">
        <f t="shared" si="18"/>
        <v>-</v>
      </c>
      <c r="AI40" s="59">
        <f t="shared" si="19"/>
        <v>0</v>
      </c>
    </row>
    <row r="41" spans="1:35" ht="12">
      <c r="A41" s="57">
        <v>4900063</v>
      </c>
      <c r="B41" s="58" t="s">
        <v>35</v>
      </c>
      <c r="C41" s="59" t="s">
        <v>36</v>
      </c>
      <c r="D41" s="60" t="s">
        <v>37</v>
      </c>
      <c r="E41" s="60" t="s">
        <v>38</v>
      </c>
      <c r="F41" s="61" t="s">
        <v>402</v>
      </c>
      <c r="G41" s="62" t="s">
        <v>39</v>
      </c>
      <c r="H41" s="63"/>
      <c r="I41" s="64">
        <v>8014025920</v>
      </c>
      <c r="J41" s="65" t="s">
        <v>455</v>
      </c>
      <c r="K41" s="66" t="s">
        <v>407</v>
      </c>
      <c r="L41" s="67"/>
      <c r="M41" s="68">
        <v>485</v>
      </c>
      <c r="N41" s="69"/>
      <c r="O41" s="70" t="s">
        <v>110</v>
      </c>
      <c r="P41" s="66" t="s">
        <v>110</v>
      </c>
      <c r="Q41" s="71"/>
      <c r="R41" s="72"/>
      <c r="S41" s="73" t="s">
        <v>407</v>
      </c>
      <c r="T41" s="74"/>
      <c r="U41" s="75"/>
      <c r="V41" s="75"/>
      <c r="W41" s="76"/>
      <c r="X41" s="77"/>
      <c r="Y41" s="78" t="s">
        <v>408</v>
      </c>
      <c r="Z41" s="59">
        <f t="shared" si="10"/>
        <v>0</v>
      </c>
      <c r="AA41" s="60">
        <f t="shared" si="11"/>
        <v>1</v>
      </c>
      <c r="AB41" s="60">
        <f t="shared" si="12"/>
        <v>0</v>
      </c>
      <c r="AC41" s="60">
        <f t="shared" si="13"/>
        <v>0</v>
      </c>
      <c r="AD41" s="79" t="str">
        <f t="shared" si="14"/>
        <v>-</v>
      </c>
      <c r="AE41" s="59">
        <f t="shared" si="15"/>
        <v>0</v>
      </c>
      <c r="AF41" s="60">
        <f t="shared" si="16"/>
        <v>0</v>
      </c>
      <c r="AG41" s="60">
        <f t="shared" si="17"/>
        <v>0</v>
      </c>
      <c r="AH41" s="79" t="str">
        <f t="shared" si="18"/>
        <v>-</v>
      </c>
      <c r="AI41" s="59">
        <f t="shared" si="19"/>
        <v>0</v>
      </c>
    </row>
    <row r="42" spans="1:35" ht="12">
      <c r="A42" s="57">
        <v>4900068</v>
      </c>
      <c r="B42" s="58" t="s">
        <v>55</v>
      </c>
      <c r="C42" s="59" t="s">
        <v>56</v>
      </c>
      <c r="D42" s="60" t="s">
        <v>57</v>
      </c>
      <c r="E42" s="60" t="s">
        <v>58</v>
      </c>
      <c r="F42" s="61" t="s">
        <v>402</v>
      </c>
      <c r="G42" s="62" t="s">
        <v>59</v>
      </c>
      <c r="H42" s="63"/>
      <c r="I42" s="64">
        <v>8015471809</v>
      </c>
      <c r="J42" s="65" t="s">
        <v>455</v>
      </c>
      <c r="K42" s="66" t="s">
        <v>407</v>
      </c>
      <c r="L42" s="67"/>
      <c r="M42" s="68">
        <v>510</v>
      </c>
      <c r="N42" s="69"/>
      <c r="O42" s="70" t="s">
        <v>110</v>
      </c>
      <c r="P42" s="66" t="s">
        <v>110</v>
      </c>
      <c r="Q42" s="71"/>
      <c r="R42" s="72"/>
      <c r="S42" s="73" t="s">
        <v>407</v>
      </c>
      <c r="T42" s="74"/>
      <c r="U42" s="75"/>
      <c r="V42" s="75"/>
      <c r="W42" s="76"/>
      <c r="X42" s="77"/>
      <c r="Y42" s="78" t="s">
        <v>408</v>
      </c>
      <c r="Z42" s="59">
        <f t="shared" si="10"/>
        <v>0</v>
      </c>
      <c r="AA42" s="60">
        <f t="shared" si="11"/>
        <v>1</v>
      </c>
      <c r="AB42" s="60">
        <f t="shared" si="12"/>
        <v>0</v>
      </c>
      <c r="AC42" s="60">
        <f t="shared" si="13"/>
        <v>0</v>
      </c>
      <c r="AD42" s="79" t="str">
        <f t="shared" si="14"/>
        <v>-</v>
      </c>
      <c r="AE42" s="59">
        <f t="shared" si="15"/>
        <v>0</v>
      </c>
      <c r="AF42" s="60">
        <f t="shared" si="16"/>
        <v>0</v>
      </c>
      <c r="AG42" s="60">
        <f t="shared" si="17"/>
        <v>0</v>
      </c>
      <c r="AH42" s="79" t="str">
        <f t="shared" si="18"/>
        <v>-</v>
      </c>
      <c r="AI42" s="59">
        <f t="shared" si="19"/>
        <v>0</v>
      </c>
    </row>
    <row r="43" spans="1:35" ht="12">
      <c r="A43" s="57">
        <v>4900660</v>
      </c>
      <c r="B43" s="58" t="s">
        <v>297</v>
      </c>
      <c r="C43" s="59" t="s">
        <v>298</v>
      </c>
      <c r="D43" s="60" t="s">
        <v>299</v>
      </c>
      <c r="E43" s="60" t="s">
        <v>300</v>
      </c>
      <c r="F43" s="61" t="s">
        <v>402</v>
      </c>
      <c r="G43" s="62" t="s">
        <v>301</v>
      </c>
      <c r="H43" s="63" t="s">
        <v>302</v>
      </c>
      <c r="I43" s="64">
        <v>4354622485</v>
      </c>
      <c r="J43" s="65" t="s">
        <v>435</v>
      </c>
      <c r="K43" s="66" t="s">
        <v>406</v>
      </c>
      <c r="L43" s="67"/>
      <c r="M43" s="68">
        <v>2334</v>
      </c>
      <c r="N43" s="69" t="s">
        <v>407</v>
      </c>
      <c r="O43" s="70">
        <v>12.729449321628092</v>
      </c>
      <c r="P43" s="66" t="s">
        <v>407</v>
      </c>
      <c r="Q43" s="71"/>
      <c r="R43" s="72"/>
      <c r="S43" s="73" t="s">
        <v>406</v>
      </c>
      <c r="T43" s="74">
        <v>119390</v>
      </c>
      <c r="U43" s="75">
        <v>6951</v>
      </c>
      <c r="V43" s="75">
        <v>12454</v>
      </c>
      <c r="W43" s="76">
        <v>7712</v>
      </c>
      <c r="X43" s="77" t="s">
        <v>406</v>
      </c>
      <c r="Y43" s="78" t="s">
        <v>408</v>
      </c>
      <c r="Z43" s="59">
        <f t="shared" si="10"/>
        <v>1</v>
      </c>
      <c r="AA43" s="60">
        <f t="shared" si="11"/>
        <v>0</v>
      </c>
      <c r="AB43" s="60">
        <f t="shared" si="12"/>
        <v>0</v>
      </c>
      <c r="AC43" s="60">
        <f t="shared" si="13"/>
        <v>0</v>
      </c>
      <c r="AD43" s="79" t="str">
        <f t="shared" si="14"/>
        <v>-</v>
      </c>
      <c r="AE43" s="59">
        <f t="shared" si="15"/>
        <v>1</v>
      </c>
      <c r="AF43" s="60">
        <f t="shared" si="16"/>
        <v>0</v>
      </c>
      <c r="AG43" s="60">
        <f t="shared" si="17"/>
        <v>0</v>
      </c>
      <c r="AH43" s="79" t="str">
        <f t="shared" si="18"/>
        <v>-</v>
      </c>
      <c r="AI43" s="59">
        <f t="shared" si="19"/>
        <v>0</v>
      </c>
    </row>
    <row r="44" spans="1:35" ht="12">
      <c r="A44" s="57">
        <v>4900025</v>
      </c>
      <c r="B44" s="58" t="s">
        <v>188</v>
      </c>
      <c r="C44" s="59" t="s">
        <v>189</v>
      </c>
      <c r="D44" s="60" t="s">
        <v>190</v>
      </c>
      <c r="E44" s="60" t="s">
        <v>191</v>
      </c>
      <c r="F44" s="61" t="s">
        <v>402</v>
      </c>
      <c r="G44" s="62" t="s">
        <v>192</v>
      </c>
      <c r="H44" s="63"/>
      <c r="I44" s="64">
        <v>8013029579</v>
      </c>
      <c r="J44" s="65" t="s">
        <v>455</v>
      </c>
      <c r="K44" s="66" t="s">
        <v>407</v>
      </c>
      <c r="L44" s="67"/>
      <c r="M44" s="68">
        <v>500</v>
      </c>
      <c r="N44" s="69"/>
      <c r="O44" s="70" t="s">
        <v>110</v>
      </c>
      <c r="P44" s="66" t="s">
        <v>110</v>
      </c>
      <c r="Q44" s="71"/>
      <c r="R44" s="72"/>
      <c r="S44" s="73" t="s">
        <v>407</v>
      </c>
      <c r="T44" s="74"/>
      <c r="U44" s="75"/>
      <c r="V44" s="75"/>
      <c r="W44" s="76"/>
      <c r="X44" s="77"/>
      <c r="Y44" s="78" t="s">
        <v>408</v>
      </c>
      <c r="Z44" s="59">
        <f t="shared" si="10"/>
        <v>0</v>
      </c>
      <c r="AA44" s="60">
        <f t="shared" si="11"/>
        <v>1</v>
      </c>
      <c r="AB44" s="60">
        <f t="shared" si="12"/>
        <v>0</v>
      </c>
      <c r="AC44" s="60">
        <f t="shared" si="13"/>
        <v>0</v>
      </c>
      <c r="AD44" s="79" t="str">
        <f t="shared" si="14"/>
        <v>-</v>
      </c>
      <c r="AE44" s="59">
        <f t="shared" si="15"/>
        <v>0</v>
      </c>
      <c r="AF44" s="60">
        <f t="shared" si="16"/>
        <v>0</v>
      </c>
      <c r="AG44" s="60">
        <f t="shared" si="17"/>
        <v>0</v>
      </c>
      <c r="AH44" s="79" t="str">
        <f t="shared" si="18"/>
        <v>-</v>
      </c>
      <c r="AI44" s="59">
        <f t="shared" si="19"/>
        <v>0</v>
      </c>
    </row>
    <row r="45" spans="1:35" ht="12">
      <c r="A45" s="57">
        <v>4900690</v>
      </c>
      <c r="B45" s="58" t="s">
        <v>237</v>
      </c>
      <c r="C45" s="59" t="s">
        <v>238</v>
      </c>
      <c r="D45" s="60" t="s">
        <v>239</v>
      </c>
      <c r="E45" s="60" t="s">
        <v>240</v>
      </c>
      <c r="F45" s="61" t="s">
        <v>402</v>
      </c>
      <c r="G45" s="62" t="s">
        <v>241</v>
      </c>
      <c r="H45" s="63" t="s">
        <v>242</v>
      </c>
      <c r="I45" s="64">
        <v>4353365654</v>
      </c>
      <c r="J45" s="65" t="s">
        <v>405</v>
      </c>
      <c r="K45" s="66" t="s">
        <v>406</v>
      </c>
      <c r="L45" s="67"/>
      <c r="M45" s="68">
        <v>981</v>
      </c>
      <c r="N45" s="69" t="s">
        <v>407</v>
      </c>
      <c r="O45" s="70">
        <v>9.823182711198427</v>
      </c>
      <c r="P45" s="66" t="s">
        <v>407</v>
      </c>
      <c r="Q45" s="71"/>
      <c r="R45" s="72"/>
      <c r="S45" s="73" t="s">
        <v>406</v>
      </c>
      <c r="T45" s="74">
        <v>33778</v>
      </c>
      <c r="U45" s="75">
        <v>1709</v>
      </c>
      <c r="V45" s="75">
        <v>3595</v>
      </c>
      <c r="W45" s="76">
        <v>4968</v>
      </c>
      <c r="X45" s="77" t="s">
        <v>406</v>
      </c>
      <c r="Y45" s="78" t="s">
        <v>408</v>
      </c>
      <c r="Z45" s="59">
        <f t="shared" si="10"/>
        <v>1</v>
      </c>
      <c r="AA45" s="60">
        <f t="shared" si="11"/>
        <v>0</v>
      </c>
      <c r="AB45" s="60">
        <f t="shared" si="12"/>
        <v>0</v>
      </c>
      <c r="AC45" s="60">
        <f t="shared" si="13"/>
        <v>0</v>
      </c>
      <c r="AD45" s="79" t="str">
        <f t="shared" si="14"/>
        <v>-</v>
      </c>
      <c r="AE45" s="59">
        <f t="shared" si="15"/>
        <v>1</v>
      </c>
      <c r="AF45" s="60">
        <f t="shared" si="16"/>
        <v>0</v>
      </c>
      <c r="AG45" s="60">
        <f t="shared" si="17"/>
        <v>0</v>
      </c>
      <c r="AH45" s="79" t="str">
        <f t="shared" si="18"/>
        <v>-</v>
      </c>
      <c r="AI45" s="59">
        <f t="shared" si="19"/>
        <v>0</v>
      </c>
    </row>
    <row r="46" spans="1:35" ht="12">
      <c r="A46" s="57">
        <v>4900021</v>
      </c>
      <c r="B46" s="58" t="s">
        <v>173</v>
      </c>
      <c r="C46" s="59" t="s">
        <v>174</v>
      </c>
      <c r="D46" s="60" t="s">
        <v>175</v>
      </c>
      <c r="E46" s="60" t="s">
        <v>216</v>
      </c>
      <c r="F46" s="61" t="s">
        <v>402</v>
      </c>
      <c r="G46" s="62" t="s">
        <v>217</v>
      </c>
      <c r="H46" s="63"/>
      <c r="I46" s="64">
        <v>8014928105</v>
      </c>
      <c r="J46" s="65" t="s">
        <v>405</v>
      </c>
      <c r="K46" s="66" t="s">
        <v>406</v>
      </c>
      <c r="L46" s="67"/>
      <c r="M46" s="68">
        <v>444</v>
      </c>
      <c r="N46" s="69" t="s">
        <v>407</v>
      </c>
      <c r="O46" s="70" t="s">
        <v>110</v>
      </c>
      <c r="P46" s="66" t="s">
        <v>110</v>
      </c>
      <c r="Q46" s="71"/>
      <c r="R46" s="72"/>
      <c r="S46" s="73" t="s">
        <v>406</v>
      </c>
      <c r="T46" s="74">
        <v>0</v>
      </c>
      <c r="U46" s="75">
        <v>0</v>
      </c>
      <c r="V46" s="75">
        <v>0</v>
      </c>
      <c r="W46" s="76">
        <v>0</v>
      </c>
      <c r="X46" s="77" t="s">
        <v>406</v>
      </c>
      <c r="Y46" s="78" t="s">
        <v>408</v>
      </c>
      <c r="Z46" s="59">
        <f t="shared" si="10"/>
        <v>1</v>
      </c>
      <c r="AA46" s="60">
        <f t="shared" si="11"/>
        <v>1</v>
      </c>
      <c r="AB46" s="60">
        <f t="shared" si="12"/>
        <v>0</v>
      </c>
      <c r="AC46" s="60">
        <f t="shared" si="13"/>
        <v>0</v>
      </c>
      <c r="AD46" s="79" t="str">
        <f t="shared" si="14"/>
        <v>SRSA</v>
      </c>
      <c r="AE46" s="59">
        <f t="shared" si="15"/>
        <v>1</v>
      </c>
      <c r="AF46" s="60">
        <f t="shared" si="16"/>
        <v>0</v>
      </c>
      <c r="AG46" s="60">
        <f t="shared" si="17"/>
        <v>0</v>
      </c>
      <c r="AH46" s="79" t="str">
        <f t="shared" si="18"/>
        <v>-</v>
      </c>
      <c r="AI46" s="59">
        <f t="shared" si="19"/>
        <v>0</v>
      </c>
    </row>
    <row r="47" spans="1:35" ht="12">
      <c r="A47" s="57">
        <v>4900720</v>
      </c>
      <c r="B47" s="58" t="s">
        <v>87</v>
      </c>
      <c r="C47" s="59" t="s">
        <v>88</v>
      </c>
      <c r="D47" s="60" t="s">
        <v>89</v>
      </c>
      <c r="E47" s="60" t="s">
        <v>439</v>
      </c>
      <c r="F47" s="61" t="s">
        <v>402</v>
      </c>
      <c r="G47" s="62" t="s">
        <v>90</v>
      </c>
      <c r="H47" s="63" t="s">
        <v>91</v>
      </c>
      <c r="I47" s="64">
        <v>8017377300</v>
      </c>
      <c r="J47" s="65" t="s">
        <v>86</v>
      </c>
      <c r="K47" s="66" t="s">
        <v>407</v>
      </c>
      <c r="L47" s="67"/>
      <c r="M47" s="68">
        <v>12488</v>
      </c>
      <c r="N47" s="69"/>
      <c r="O47" s="70">
        <v>19.647231749142577</v>
      </c>
      <c r="P47" s="66" t="s">
        <v>407</v>
      </c>
      <c r="Q47" s="71"/>
      <c r="R47" s="72"/>
      <c r="S47" s="73" t="s">
        <v>407</v>
      </c>
      <c r="T47" s="74"/>
      <c r="U47" s="75"/>
      <c r="V47" s="75"/>
      <c r="W47" s="76"/>
      <c r="X47" s="77"/>
      <c r="Y47" s="78" t="s">
        <v>408</v>
      </c>
      <c r="Z47" s="59">
        <f t="shared" si="10"/>
        <v>0</v>
      </c>
      <c r="AA47" s="60">
        <f t="shared" si="11"/>
        <v>0</v>
      </c>
      <c r="AB47" s="60">
        <f t="shared" si="12"/>
        <v>0</v>
      </c>
      <c r="AC47" s="60">
        <f t="shared" si="13"/>
        <v>0</v>
      </c>
      <c r="AD47" s="79" t="str">
        <f t="shared" si="14"/>
        <v>-</v>
      </c>
      <c r="AE47" s="59">
        <f t="shared" si="15"/>
        <v>0</v>
      </c>
      <c r="AF47" s="60">
        <f t="shared" si="16"/>
        <v>0</v>
      </c>
      <c r="AG47" s="60">
        <f t="shared" si="17"/>
        <v>0</v>
      </c>
      <c r="AH47" s="79" t="str">
        <f t="shared" si="18"/>
        <v>-</v>
      </c>
      <c r="AI47" s="59">
        <f t="shared" si="19"/>
        <v>0</v>
      </c>
    </row>
    <row r="48" spans="1:35" ht="12">
      <c r="A48" s="57">
        <v>4900058</v>
      </c>
      <c r="B48" s="58" t="s">
        <v>24</v>
      </c>
      <c r="C48" s="59" t="s">
        <v>25</v>
      </c>
      <c r="D48" s="60" t="s">
        <v>26</v>
      </c>
      <c r="E48" s="60" t="s">
        <v>439</v>
      </c>
      <c r="F48" s="61" t="s">
        <v>402</v>
      </c>
      <c r="G48" s="62" t="s">
        <v>90</v>
      </c>
      <c r="H48" s="63"/>
      <c r="I48" s="64">
        <v>8016272066</v>
      </c>
      <c r="J48" s="65" t="s">
        <v>86</v>
      </c>
      <c r="K48" s="66" t="s">
        <v>407</v>
      </c>
      <c r="L48" s="67"/>
      <c r="M48" s="68">
        <v>564</v>
      </c>
      <c r="N48" s="69"/>
      <c r="O48" s="70" t="s">
        <v>110</v>
      </c>
      <c r="P48" s="66" t="s">
        <v>110</v>
      </c>
      <c r="Q48" s="71"/>
      <c r="R48" s="72"/>
      <c r="S48" s="73" t="s">
        <v>407</v>
      </c>
      <c r="T48" s="74"/>
      <c r="U48" s="75"/>
      <c r="V48" s="75"/>
      <c r="W48" s="76"/>
      <c r="X48" s="77"/>
      <c r="Y48" s="78" t="s">
        <v>408</v>
      </c>
      <c r="Z48" s="59">
        <f t="shared" si="10"/>
        <v>0</v>
      </c>
      <c r="AA48" s="60">
        <f t="shared" si="11"/>
        <v>1</v>
      </c>
      <c r="AB48" s="60">
        <f t="shared" si="12"/>
        <v>0</v>
      </c>
      <c r="AC48" s="60">
        <f t="shared" si="13"/>
        <v>0</v>
      </c>
      <c r="AD48" s="79" t="str">
        <f t="shared" si="14"/>
        <v>-</v>
      </c>
      <c r="AE48" s="59">
        <f t="shared" si="15"/>
        <v>0</v>
      </c>
      <c r="AF48" s="60">
        <f t="shared" si="16"/>
        <v>0</v>
      </c>
      <c r="AG48" s="60">
        <f t="shared" si="17"/>
        <v>0</v>
      </c>
      <c r="AH48" s="79" t="str">
        <f t="shared" si="18"/>
        <v>-</v>
      </c>
      <c r="AI48" s="59">
        <f t="shared" si="19"/>
        <v>0</v>
      </c>
    </row>
    <row r="49" spans="1:35" ht="12">
      <c r="A49" s="57">
        <v>4900750</v>
      </c>
      <c r="B49" s="58" t="s">
        <v>409</v>
      </c>
      <c r="C49" s="59" t="s">
        <v>410</v>
      </c>
      <c r="D49" s="60" t="s">
        <v>411</v>
      </c>
      <c r="E49" s="60" t="s">
        <v>412</v>
      </c>
      <c r="F49" s="61" t="s">
        <v>402</v>
      </c>
      <c r="G49" s="62" t="s">
        <v>413</v>
      </c>
      <c r="H49" s="63" t="s">
        <v>414</v>
      </c>
      <c r="I49" s="64">
        <v>4356455600</v>
      </c>
      <c r="J49" s="65" t="s">
        <v>415</v>
      </c>
      <c r="K49" s="66" t="s">
        <v>407</v>
      </c>
      <c r="L49" s="67"/>
      <c r="M49" s="68">
        <v>4336</v>
      </c>
      <c r="N49" s="69"/>
      <c r="O49" s="70">
        <v>5.094025232087598</v>
      </c>
      <c r="P49" s="66" t="s">
        <v>407</v>
      </c>
      <c r="Q49" s="71"/>
      <c r="R49" s="72"/>
      <c r="S49" s="73" t="s">
        <v>407</v>
      </c>
      <c r="T49" s="74"/>
      <c r="U49" s="75"/>
      <c r="V49" s="75"/>
      <c r="W49" s="76"/>
      <c r="X49" s="77"/>
      <c r="Y49" s="78" t="s">
        <v>408</v>
      </c>
      <c r="Z49" s="59">
        <f t="shared" si="10"/>
        <v>0</v>
      </c>
      <c r="AA49" s="60">
        <f t="shared" si="11"/>
        <v>0</v>
      </c>
      <c r="AB49" s="60">
        <f t="shared" si="12"/>
        <v>0</v>
      </c>
      <c r="AC49" s="60">
        <f t="shared" si="13"/>
        <v>0</v>
      </c>
      <c r="AD49" s="79" t="str">
        <f t="shared" si="14"/>
        <v>-</v>
      </c>
      <c r="AE49" s="59">
        <f t="shared" si="15"/>
        <v>0</v>
      </c>
      <c r="AF49" s="60">
        <f t="shared" si="16"/>
        <v>0</v>
      </c>
      <c r="AG49" s="60">
        <f t="shared" si="17"/>
        <v>0</v>
      </c>
      <c r="AH49" s="79" t="str">
        <f t="shared" si="18"/>
        <v>-</v>
      </c>
      <c r="AI49" s="59">
        <f t="shared" si="19"/>
        <v>0</v>
      </c>
    </row>
    <row r="50" spans="1:35" ht="12">
      <c r="A50" s="57">
        <v>4900008</v>
      </c>
      <c r="B50" s="58" t="s">
        <v>114</v>
      </c>
      <c r="C50" s="59" t="s">
        <v>115</v>
      </c>
      <c r="D50" s="60" t="s">
        <v>116</v>
      </c>
      <c r="E50" s="60" t="s">
        <v>337</v>
      </c>
      <c r="F50" s="61" t="s">
        <v>402</v>
      </c>
      <c r="G50" s="62" t="s">
        <v>338</v>
      </c>
      <c r="H50" s="63"/>
      <c r="I50" s="64">
        <v>4356138102</v>
      </c>
      <c r="J50" s="65" t="s">
        <v>80</v>
      </c>
      <c r="K50" s="66" t="s">
        <v>407</v>
      </c>
      <c r="L50" s="67"/>
      <c r="M50" s="68">
        <v>402</v>
      </c>
      <c r="N50" s="69"/>
      <c r="O50" s="70" t="s">
        <v>110</v>
      </c>
      <c r="P50" s="66" t="s">
        <v>110</v>
      </c>
      <c r="Q50" s="71"/>
      <c r="R50" s="72"/>
      <c r="S50" s="73" t="s">
        <v>406</v>
      </c>
      <c r="T50" s="74"/>
      <c r="U50" s="75"/>
      <c r="V50" s="75"/>
      <c r="W50" s="76"/>
      <c r="X50" s="77"/>
      <c r="Y50" s="78" t="s">
        <v>408</v>
      </c>
      <c r="Z50" s="59">
        <f t="shared" si="10"/>
        <v>0</v>
      </c>
      <c r="AA50" s="60">
        <f t="shared" si="11"/>
        <v>1</v>
      </c>
      <c r="AB50" s="60">
        <f t="shared" si="12"/>
        <v>0</v>
      </c>
      <c r="AC50" s="60">
        <f t="shared" si="13"/>
        <v>0</v>
      </c>
      <c r="AD50" s="79" t="str">
        <f t="shared" si="14"/>
        <v>-</v>
      </c>
      <c r="AE50" s="59">
        <f t="shared" si="15"/>
        <v>1</v>
      </c>
      <c r="AF50" s="60">
        <f t="shared" si="16"/>
        <v>0</v>
      </c>
      <c r="AG50" s="60">
        <f t="shared" si="17"/>
        <v>0</v>
      </c>
      <c r="AH50" s="79" t="str">
        <f t="shared" si="18"/>
        <v>-</v>
      </c>
      <c r="AI50" s="59">
        <f t="shared" si="19"/>
        <v>0</v>
      </c>
    </row>
    <row r="51" spans="1:35" ht="12">
      <c r="A51" s="57">
        <v>4900780</v>
      </c>
      <c r="B51" s="58" t="s">
        <v>358</v>
      </c>
      <c r="C51" s="59" t="s">
        <v>69</v>
      </c>
      <c r="D51" s="60" t="s">
        <v>70</v>
      </c>
      <c r="E51" s="60" t="s">
        <v>71</v>
      </c>
      <c r="F51" s="61" t="s">
        <v>402</v>
      </c>
      <c r="G51" s="62" t="s">
        <v>72</v>
      </c>
      <c r="H51" s="63" t="s">
        <v>73</v>
      </c>
      <c r="I51" s="64">
        <v>4355772912</v>
      </c>
      <c r="J51" s="65" t="s">
        <v>435</v>
      </c>
      <c r="K51" s="66" t="s">
        <v>406</v>
      </c>
      <c r="L51" s="67"/>
      <c r="M51" s="68">
        <v>310</v>
      </c>
      <c r="N51" s="69" t="s">
        <v>406</v>
      </c>
      <c r="O51" s="70">
        <v>16.541353383458645</v>
      </c>
      <c r="P51" s="66" t="s">
        <v>407</v>
      </c>
      <c r="Q51" s="71"/>
      <c r="R51" s="72"/>
      <c r="S51" s="73" t="s">
        <v>406</v>
      </c>
      <c r="T51" s="74">
        <v>20004</v>
      </c>
      <c r="U51" s="75">
        <v>1488</v>
      </c>
      <c r="V51" s="75">
        <v>2316</v>
      </c>
      <c r="W51" s="76">
        <v>3316</v>
      </c>
      <c r="X51" s="77" t="s">
        <v>406</v>
      </c>
      <c r="Y51" s="78" t="s">
        <v>408</v>
      </c>
      <c r="Z51" s="59">
        <f t="shared" si="10"/>
        <v>1</v>
      </c>
      <c r="AA51" s="60">
        <f t="shared" si="11"/>
        <v>1</v>
      </c>
      <c r="AB51" s="60">
        <f t="shared" si="12"/>
        <v>0</v>
      </c>
      <c r="AC51" s="60">
        <f t="shared" si="13"/>
        <v>0</v>
      </c>
      <c r="AD51" s="79" t="str">
        <f t="shared" si="14"/>
        <v>SRSA</v>
      </c>
      <c r="AE51" s="59">
        <f t="shared" si="15"/>
        <v>1</v>
      </c>
      <c r="AF51" s="60">
        <f t="shared" si="16"/>
        <v>0</v>
      </c>
      <c r="AG51" s="60">
        <f t="shared" si="17"/>
        <v>0</v>
      </c>
      <c r="AH51" s="79" t="str">
        <f t="shared" si="18"/>
        <v>-</v>
      </c>
      <c r="AI51" s="59">
        <f t="shared" si="19"/>
        <v>0</v>
      </c>
    </row>
    <row r="52" spans="1:35" ht="12">
      <c r="A52" s="57">
        <v>4900810</v>
      </c>
      <c r="B52" s="58" t="s">
        <v>345</v>
      </c>
      <c r="C52" s="59" t="s">
        <v>346</v>
      </c>
      <c r="D52" s="60" t="s">
        <v>347</v>
      </c>
      <c r="E52" s="60" t="s">
        <v>348</v>
      </c>
      <c r="F52" s="61" t="s">
        <v>402</v>
      </c>
      <c r="G52" s="62" t="s">
        <v>349</v>
      </c>
      <c r="H52" s="63" t="s">
        <v>350</v>
      </c>
      <c r="I52" s="64">
        <v>8013744800</v>
      </c>
      <c r="J52" s="65" t="s">
        <v>351</v>
      </c>
      <c r="K52" s="66" t="s">
        <v>407</v>
      </c>
      <c r="L52" s="67"/>
      <c r="M52" s="68">
        <v>13351</v>
      </c>
      <c r="N52" s="69"/>
      <c r="O52" s="70">
        <v>15.83964800782205</v>
      </c>
      <c r="P52" s="66" t="s">
        <v>407</v>
      </c>
      <c r="Q52" s="71"/>
      <c r="R52" s="72"/>
      <c r="S52" s="73" t="s">
        <v>407</v>
      </c>
      <c r="T52" s="74"/>
      <c r="U52" s="75"/>
      <c r="V52" s="75"/>
      <c r="W52" s="76"/>
      <c r="X52" s="77"/>
      <c r="Y52" s="78" t="s">
        <v>408</v>
      </c>
      <c r="Z52" s="59">
        <f t="shared" si="10"/>
        <v>0</v>
      </c>
      <c r="AA52" s="60">
        <f t="shared" si="11"/>
        <v>0</v>
      </c>
      <c r="AB52" s="60">
        <f t="shared" si="12"/>
        <v>0</v>
      </c>
      <c r="AC52" s="60">
        <f t="shared" si="13"/>
        <v>0</v>
      </c>
      <c r="AD52" s="79" t="str">
        <f t="shared" si="14"/>
        <v>-</v>
      </c>
      <c r="AE52" s="59">
        <f t="shared" si="15"/>
        <v>0</v>
      </c>
      <c r="AF52" s="60">
        <f t="shared" si="16"/>
        <v>0</v>
      </c>
      <c r="AG52" s="60">
        <f t="shared" si="17"/>
        <v>0</v>
      </c>
      <c r="AH52" s="79" t="str">
        <f t="shared" si="18"/>
        <v>-</v>
      </c>
      <c r="AI52" s="59">
        <f t="shared" si="19"/>
        <v>0</v>
      </c>
    </row>
    <row r="53" spans="1:35" ht="12">
      <c r="A53" s="57">
        <v>4900064</v>
      </c>
      <c r="B53" s="58" t="s">
        <v>40</v>
      </c>
      <c r="C53" s="59" t="s">
        <v>41</v>
      </c>
      <c r="D53" s="60" t="s">
        <v>42</v>
      </c>
      <c r="E53" s="60" t="s">
        <v>43</v>
      </c>
      <c r="F53" s="61" t="s">
        <v>402</v>
      </c>
      <c r="G53" s="62" t="s">
        <v>44</v>
      </c>
      <c r="H53" s="63"/>
      <c r="I53" s="64">
        <v>8017894000</v>
      </c>
      <c r="J53" s="65" t="s">
        <v>405</v>
      </c>
      <c r="K53" s="66" t="s">
        <v>406</v>
      </c>
      <c r="L53" s="67"/>
      <c r="M53" s="68">
        <v>375</v>
      </c>
      <c r="N53" s="69" t="s">
        <v>407</v>
      </c>
      <c r="O53" s="70" t="s">
        <v>110</v>
      </c>
      <c r="P53" s="66" t="s">
        <v>110</v>
      </c>
      <c r="Q53" s="71"/>
      <c r="R53" s="72"/>
      <c r="S53" s="73" t="s">
        <v>406</v>
      </c>
      <c r="T53" s="74">
        <v>9188</v>
      </c>
      <c r="U53" s="75">
        <v>323</v>
      </c>
      <c r="V53" s="75">
        <v>961</v>
      </c>
      <c r="W53" s="76">
        <v>1003</v>
      </c>
      <c r="X53" s="77" t="s">
        <v>406</v>
      </c>
      <c r="Y53" s="78" t="s">
        <v>408</v>
      </c>
      <c r="Z53" s="59">
        <f t="shared" si="10"/>
        <v>1</v>
      </c>
      <c r="AA53" s="60">
        <f t="shared" si="11"/>
        <v>1</v>
      </c>
      <c r="AB53" s="60">
        <f t="shared" si="12"/>
        <v>0</v>
      </c>
      <c r="AC53" s="60">
        <f t="shared" si="13"/>
        <v>0</v>
      </c>
      <c r="AD53" s="79" t="str">
        <f t="shared" si="14"/>
        <v>SRSA</v>
      </c>
      <c r="AE53" s="59">
        <f t="shared" si="15"/>
        <v>1</v>
      </c>
      <c r="AF53" s="60">
        <f t="shared" si="16"/>
        <v>0</v>
      </c>
      <c r="AG53" s="60">
        <f t="shared" si="17"/>
        <v>0</v>
      </c>
      <c r="AH53" s="79" t="str">
        <f t="shared" si="18"/>
        <v>-</v>
      </c>
      <c r="AI53" s="59">
        <f t="shared" si="19"/>
        <v>0</v>
      </c>
    </row>
    <row r="54" spans="1:35" ht="12">
      <c r="A54" s="57">
        <v>4900032</v>
      </c>
      <c r="B54" s="58" t="s">
        <v>197</v>
      </c>
      <c r="C54" s="59" t="s">
        <v>198</v>
      </c>
      <c r="D54" s="60" t="s">
        <v>199</v>
      </c>
      <c r="E54" s="60" t="s">
        <v>200</v>
      </c>
      <c r="F54" s="61" t="s">
        <v>402</v>
      </c>
      <c r="G54" s="62" t="s">
        <v>0</v>
      </c>
      <c r="H54" s="63"/>
      <c r="I54" s="64">
        <v>8014897828</v>
      </c>
      <c r="J54" s="65" t="s">
        <v>405</v>
      </c>
      <c r="K54" s="66" t="s">
        <v>406</v>
      </c>
      <c r="L54" s="67"/>
      <c r="M54" s="68">
        <v>615</v>
      </c>
      <c r="N54" s="69" t="s">
        <v>407</v>
      </c>
      <c r="O54" s="70" t="s">
        <v>110</v>
      </c>
      <c r="P54" s="66" t="s">
        <v>110</v>
      </c>
      <c r="Q54" s="71"/>
      <c r="R54" s="72"/>
      <c r="S54" s="73" t="s">
        <v>406</v>
      </c>
      <c r="T54" s="74">
        <v>0</v>
      </c>
      <c r="U54" s="75">
        <v>0</v>
      </c>
      <c r="V54" s="75">
        <v>0</v>
      </c>
      <c r="W54" s="76">
        <v>0</v>
      </c>
      <c r="X54" s="77" t="s">
        <v>406</v>
      </c>
      <c r="Y54" s="78" t="s">
        <v>408</v>
      </c>
      <c r="Z54" s="59">
        <f t="shared" si="10"/>
        <v>1</v>
      </c>
      <c r="AA54" s="60">
        <f t="shared" si="11"/>
        <v>0</v>
      </c>
      <c r="AB54" s="60">
        <f t="shared" si="12"/>
        <v>0</v>
      </c>
      <c r="AC54" s="60">
        <f t="shared" si="13"/>
        <v>0</v>
      </c>
      <c r="AD54" s="79" t="str">
        <f t="shared" si="14"/>
        <v>-</v>
      </c>
      <c r="AE54" s="59">
        <f t="shared" si="15"/>
        <v>1</v>
      </c>
      <c r="AF54" s="60">
        <f t="shared" si="16"/>
        <v>0</v>
      </c>
      <c r="AG54" s="60">
        <f t="shared" si="17"/>
        <v>0</v>
      </c>
      <c r="AH54" s="79" t="str">
        <f t="shared" si="18"/>
        <v>-</v>
      </c>
      <c r="AI54" s="59">
        <f t="shared" si="19"/>
        <v>0</v>
      </c>
    </row>
    <row r="55" spans="1:35" ht="12">
      <c r="A55" s="57">
        <v>4900840</v>
      </c>
      <c r="B55" s="58" t="s">
        <v>243</v>
      </c>
      <c r="C55" s="59" t="s">
        <v>244</v>
      </c>
      <c r="D55" s="60" t="s">
        <v>245</v>
      </c>
      <c r="E55" s="60" t="s">
        <v>246</v>
      </c>
      <c r="F55" s="61" t="s">
        <v>402</v>
      </c>
      <c r="G55" s="62" t="s">
        <v>247</v>
      </c>
      <c r="H55" s="63" t="s">
        <v>248</v>
      </c>
      <c r="I55" s="64">
        <v>4357932135</v>
      </c>
      <c r="J55" s="65" t="s">
        <v>435</v>
      </c>
      <c r="K55" s="66" t="s">
        <v>406</v>
      </c>
      <c r="L55" s="67"/>
      <c r="M55" s="68">
        <v>436</v>
      </c>
      <c r="N55" s="69" t="s">
        <v>406</v>
      </c>
      <c r="O55" s="70">
        <v>9.932279909706546</v>
      </c>
      <c r="P55" s="66" t="s">
        <v>407</v>
      </c>
      <c r="Q55" s="71"/>
      <c r="R55" s="72"/>
      <c r="S55" s="73" t="s">
        <v>406</v>
      </c>
      <c r="T55" s="74">
        <v>20348</v>
      </c>
      <c r="U55" s="75">
        <v>966</v>
      </c>
      <c r="V55" s="75">
        <v>1918</v>
      </c>
      <c r="W55" s="76">
        <v>4638</v>
      </c>
      <c r="X55" s="77" t="s">
        <v>406</v>
      </c>
      <c r="Y55" s="78" t="s">
        <v>408</v>
      </c>
      <c r="Z55" s="59">
        <f t="shared" si="10"/>
        <v>1</v>
      </c>
      <c r="AA55" s="60">
        <f t="shared" si="11"/>
        <v>1</v>
      </c>
      <c r="AB55" s="60">
        <f t="shared" si="12"/>
        <v>0</v>
      </c>
      <c r="AC55" s="60">
        <f t="shared" si="13"/>
        <v>0</v>
      </c>
      <c r="AD55" s="79" t="str">
        <f t="shared" si="14"/>
        <v>SRSA</v>
      </c>
      <c r="AE55" s="59">
        <f t="shared" si="15"/>
        <v>1</v>
      </c>
      <c r="AF55" s="60">
        <f t="shared" si="16"/>
        <v>0</v>
      </c>
      <c r="AG55" s="60">
        <f t="shared" si="17"/>
        <v>0</v>
      </c>
      <c r="AH55" s="79" t="str">
        <f t="shared" si="18"/>
        <v>-</v>
      </c>
      <c r="AI55" s="59">
        <f t="shared" si="19"/>
        <v>0</v>
      </c>
    </row>
    <row r="56" spans="1:35" ht="12">
      <c r="A56" s="57">
        <v>4900018</v>
      </c>
      <c r="B56" s="58" t="s">
        <v>162</v>
      </c>
      <c r="C56" s="59" t="s">
        <v>163</v>
      </c>
      <c r="D56" s="60" t="s">
        <v>164</v>
      </c>
      <c r="E56" s="60" t="s">
        <v>120</v>
      </c>
      <c r="F56" s="61" t="s">
        <v>402</v>
      </c>
      <c r="G56" s="62" t="s">
        <v>95</v>
      </c>
      <c r="H56" s="63"/>
      <c r="I56" s="64">
        <v>8015311173</v>
      </c>
      <c r="J56" s="65" t="s">
        <v>86</v>
      </c>
      <c r="K56" s="66" t="s">
        <v>407</v>
      </c>
      <c r="L56" s="67"/>
      <c r="M56" s="68">
        <v>245</v>
      </c>
      <c r="N56" s="69"/>
      <c r="O56" s="70" t="s">
        <v>110</v>
      </c>
      <c r="P56" s="66" t="s">
        <v>110</v>
      </c>
      <c r="Q56" s="71"/>
      <c r="R56" s="72"/>
      <c r="S56" s="73" t="s">
        <v>407</v>
      </c>
      <c r="T56" s="74"/>
      <c r="U56" s="75"/>
      <c r="V56" s="75"/>
      <c r="W56" s="76"/>
      <c r="X56" s="77"/>
      <c r="Y56" s="78" t="s">
        <v>408</v>
      </c>
      <c r="Z56" s="59">
        <f t="shared" si="10"/>
        <v>0</v>
      </c>
      <c r="AA56" s="60">
        <f t="shared" si="11"/>
        <v>1</v>
      </c>
      <c r="AB56" s="60">
        <f t="shared" si="12"/>
        <v>0</v>
      </c>
      <c r="AC56" s="60">
        <f t="shared" si="13"/>
        <v>0</v>
      </c>
      <c r="AD56" s="79" t="str">
        <f t="shared" si="14"/>
        <v>-</v>
      </c>
      <c r="AE56" s="59">
        <f t="shared" si="15"/>
        <v>0</v>
      </c>
      <c r="AF56" s="60">
        <f t="shared" si="16"/>
        <v>0</v>
      </c>
      <c r="AG56" s="60">
        <f t="shared" si="17"/>
        <v>0</v>
      </c>
      <c r="AH56" s="79" t="str">
        <f t="shared" si="18"/>
        <v>-</v>
      </c>
      <c r="AI56" s="59">
        <f t="shared" si="19"/>
        <v>0</v>
      </c>
    </row>
    <row r="57" spans="1:35" ht="12">
      <c r="A57" s="57">
        <v>4900870</v>
      </c>
      <c r="B57" s="58" t="s">
        <v>92</v>
      </c>
      <c r="C57" s="59" t="s">
        <v>93</v>
      </c>
      <c r="D57" s="60" t="s">
        <v>94</v>
      </c>
      <c r="E57" s="60" t="s">
        <v>276</v>
      </c>
      <c r="F57" s="61" t="s">
        <v>402</v>
      </c>
      <c r="G57" s="62" t="s">
        <v>95</v>
      </c>
      <c r="H57" s="63" t="s">
        <v>96</v>
      </c>
      <c r="I57" s="64">
        <v>8015788599</v>
      </c>
      <c r="J57" s="65" t="s">
        <v>97</v>
      </c>
      <c r="K57" s="66" t="s">
        <v>407</v>
      </c>
      <c r="L57" s="67"/>
      <c r="M57" s="68">
        <v>23922</v>
      </c>
      <c r="N57" s="69"/>
      <c r="O57" s="70">
        <v>23.185498577576773</v>
      </c>
      <c r="P57" s="66" t="s">
        <v>406</v>
      </c>
      <c r="Q57" s="71"/>
      <c r="R57" s="72"/>
      <c r="S57" s="73" t="s">
        <v>407</v>
      </c>
      <c r="T57" s="74"/>
      <c r="U57" s="75"/>
      <c r="V57" s="75"/>
      <c r="W57" s="76"/>
      <c r="X57" s="77"/>
      <c r="Y57" s="78" t="s">
        <v>408</v>
      </c>
      <c r="Z57" s="59">
        <f t="shared" si="10"/>
        <v>0</v>
      </c>
      <c r="AA57" s="60">
        <f t="shared" si="11"/>
        <v>0</v>
      </c>
      <c r="AB57" s="60">
        <f t="shared" si="12"/>
        <v>0</v>
      </c>
      <c r="AC57" s="60">
        <f t="shared" si="13"/>
        <v>0</v>
      </c>
      <c r="AD57" s="79" t="str">
        <f t="shared" si="14"/>
        <v>-</v>
      </c>
      <c r="AE57" s="59">
        <f t="shared" si="15"/>
        <v>0</v>
      </c>
      <c r="AF57" s="60">
        <f t="shared" si="16"/>
        <v>1</v>
      </c>
      <c r="AG57" s="60">
        <f t="shared" si="17"/>
        <v>0</v>
      </c>
      <c r="AH57" s="79" t="str">
        <f t="shared" si="18"/>
        <v>-</v>
      </c>
      <c r="AI57" s="59">
        <f t="shared" si="19"/>
        <v>0</v>
      </c>
    </row>
    <row r="58" spans="1:35" ht="12">
      <c r="A58" s="57">
        <v>4900900</v>
      </c>
      <c r="B58" s="58" t="s">
        <v>98</v>
      </c>
      <c r="C58" s="59" t="s">
        <v>99</v>
      </c>
      <c r="D58" s="60" t="s">
        <v>100</v>
      </c>
      <c r="E58" s="60" t="s">
        <v>101</v>
      </c>
      <c r="F58" s="61" t="s">
        <v>402</v>
      </c>
      <c r="G58" s="62" t="s">
        <v>102</v>
      </c>
      <c r="H58" s="63" t="s">
        <v>103</v>
      </c>
      <c r="I58" s="64">
        <v>4356781200</v>
      </c>
      <c r="J58" s="65" t="s">
        <v>206</v>
      </c>
      <c r="K58" s="66" t="s">
        <v>407</v>
      </c>
      <c r="L58" s="67" t="s">
        <v>406</v>
      </c>
      <c r="M58" s="68">
        <v>2879</v>
      </c>
      <c r="N58" s="69" t="s">
        <v>406</v>
      </c>
      <c r="O58" s="70">
        <v>26.300984528832632</v>
      </c>
      <c r="P58" s="66" t="s">
        <v>406</v>
      </c>
      <c r="Q58" s="71"/>
      <c r="R58" s="72"/>
      <c r="S58" s="73" t="s">
        <v>406</v>
      </c>
      <c r="T58" s="74">
        <v>297467</v>
      </c>
      <c r="U58" s="75">
        <v>21738</v>
      </c>
      <c r="V58" s="75">
        <v>33178</v>
      </c>
      <c r="W58" s="76">
        <v>17211</v>
      </c>
      <c r="X58" s="77" t="s">
        <v>406</v>
      </c>
      <c r="Y58" s="78" t="s">
        <v>408</v>
      </c>
      <c r="Z58" s="59">
        <f t="shared" si="10"/>
        <v>1</v>
      </c>
      <c r="AA58" s="60">
        <f t="shared" si="11"/>
        <v>1</v>
      </c>
      <c r="AB58" s="60">
        <f t="shared" si="12"/>
        <v>0</v>
      </c>
      <c r="AC58" s="60">
        <f t="shared" si="13"/>
        <v>0</v>
      </c>
      <c r="AD58" s="79" t="str">
        <f t="shared" si="14"/>
        <v>SRSA</v>
      </c>
      <c r="AE58" s="59">
        <f t="shared" si="15"/>
        <v>1</v>
      </c>
      <c r="AF58" s="60">
        <f t="shared" si="16"/>
        <v>1</v>
      </c>
      <c r="AG58" s="60" t="str">
        <f t="shared" si="17"/>
        <v>Initial</v>
      </c>
      <c r="AH58" s="79" t="str">
        <f t="shared" si="18"/>
        <v>-</v>
      </c>
      <c r="AI58" s="59" t="str">
        <f t="shared" si="19"/>
        <v>SRSA</v>
      </c>
    </row>
    <row r="59" spans="1:35" ht="12">
      <c r="A59" s="57">
        <v>4900930</v>
      </c>
      <c r="B59" s="58" t="s">
        <v>303</v>
      </c>
      <c r="C59" s="59" t="s">
        <v>304</v>
      </c>
      <c r="D59" s="60" t="s">
        <v>305</v>
      </c>
      <c r="E59" s="60" t="s">
        <v>306</v>
      </c>
      <c r="F59" s="61" t="s">
        <v>402</v>
      </c>
      <c r="G59" s="62" t="s">
        <v>307</v>
      </c>
      <c r="H59" s="63" t="s">
        <v>308</v>
      </c>
      <c r="I59" s="64">
        <v>4358968214</v>
      </c>
      <c r="J59" s="65" t="s">
        <v>309</v>
      </c>
      <c r="K59" s="66" t="s">
        <v>407</v>
      </c>
      <c r="L59" s="67" t="s">
        <v>406</v>
      </c>
      <c r="M59" s="68">
        <v>4382</v>
      </c>
      <c r="N59" s="69" t="s">
        <v>406</v>
      </c>
      <c r="O59" s="70">
        <v>12.802210453603498</v>
      </c>
      <c r="P59" s="66" t="s">
        <v>407</v>
      </c>
      <c r="Q59" s="71"/>
      <c r="R59" s="72"/>
      <c r="S59" s="73" t="s">
        <v>406</v>
      </c>
      <c r="T59" s="74">
        <v>227140</v>
      </c>
      <c r="U59" s="75">
        <v>12298</v>
      </c>
      <c r="V59" s="75">
        <v>21961</v>
      </c>
      <c r="W59" s="76">
        <v>17318</v>
      </c>
      <c r="X59" s="77" t="s">
        <v>406</v>
      </c>
      <c r="Y59" s="78" t="s">
        <v>408</v>
      </c>
      <c r="Z59" s="59">
        <f t="shared" si="10"/>
        <v>1</v>
      </c>
      <c r="AA59" s="60">
        <f t="shared" si="11"/>
        <v>1</v>
      </c>
      <c r="AB59" s="60">
        <f t="shared" si="12"/>
        <v>0</v>
      </c>
      <c r="AC59" s="60">
        <f t="shared" si="13"/>
        <v>0</v>
      </c>
      <c r="AD59" s="79" t="str">
        <f t="shared" si="14"/>
        <v>SRSA</v>
      </c>
      <c r="AE59" s="59">
        <f t="shared" si="15"/>
        <v>1</v>
      </c>
      <c r="AF59" s="60">
        <f t="shared" si="16"/>
        <v>0</v>
      </c>
      <c r="AG59" s="60">
        <f t="shared" si="17"/>
        <v>0</v>
      </c>
      <c r="AH59" s="79" t="str">
        <f t="shared" si="18"/>
        <v>-</v>
      </c>
      <c r="AI59" s="59">
        <f t="shared" si="19"/>
        <v>0</v>
      </c>
    </row>
    <row r="60" spans="1:35" ht="12">
      <c r="A60" s="57">
        <v>4900011</v>
      </c>
      <c r="B60" s="58" t="s">
        <v>127</v>
      </c>
      <c r="C60" s="59" t="s">
        <v>128</v>
      </c>
      <c r="D60" s="60" t="s">
        <v>129</v>
      </c>
      <c r="E60" s="60" t="s">
        <v>130</v>
      </c>
      <c r="F60" s="61" t="s">
        <v>402</v>
      </c>
      <c r="G60" s="62" t="s">
        <v>131</v>
      </c>
      <c r="H60" s="63"/>
      <c r="I60" s="64">
        <v>4356541347</v>
      </c>
      <c r="J60" s="65" t="s">
        <v>435</v>
      </c>
      <c r="K60" s="66" t="s">
        <v>406</v>
      </c>
      <c r="L60" s="67"/>
      <c r="M60" s="68">
        <v>143</v>
      </c>
      <c r="N60" s="69" t="s">
        <v>407</v>
      </c>
      <c r="O60" s="70" t="s">
        <v>110</v>
      </c>
      <c r="P60" s="66" t="s">
        <v>110</v>
      </c>
      <c r="Q60" s="71"/>
      <c r="R60" s="72"/>
      <c r="S60" s="73" t="s">
        <v>406</v>
      </c>
      <c r="T60" s="74">
        <v>0</v>
      </c>
      <c r="U60" s="75">
        <v>0</v>
      </c>
      <c r="V60" s="75">
        <v>0</v>
      </c>
      <c r="W60" s="76">
        <v>0</v>
      </c>
      <c r="X60" s="77" t="s">
        <v>406</v>
      </c>
      <c r="Y60" s="78" t="s">
        <v>408</v>
      </c>
      <c r="Z60" s="59">
        <f t="shared" si="10"/>
        <v>1</v>
      </c>
      <c r="AA60" s="60">
        <f t="shared" si="11"/>
        <v>1</v>
      </c>
      <c r="AB60" s="60">
        <f t="shared" si="12"/>
        <v>0</v>
      </c>
      <c r="AC60" s="60">
        <f t="shared" si="13"/>
        <v>0</v>
      </c>
      <c r="AD60" s="79" t="str">
        <f t="shared" si="14"/>
        <v>SRSA</v>
      </c>
      <c r="AE60" s="59">
        <f t="shared" si="15"/>
        <v>1</v>
      </c>
      <c r="AF60" s="60">
        <f t="shared" si="16"/>
        <v>0</v>
      </c>
      <c r="AG60" s="60">
        <f t="shared" si="17"/>
        <v>0</v>
      </c>
      <c r="AH60" s="79" t="str">
        <f t="shared" si="18"/>
        <v>-</v>
      </c>
      <c r="AI60" s="59">
        <f t="shared" si="19"/>
        <v>0</v>
      </c>
    </row>
    <row r="61" spans="1:35" ht="12">
      <c r="A61" s="57">
        <v>4900960</v>
      </c>
      <c r="B61" s="58" t="s">
        <v>310</v>
      </c>
      <c r="C61" s="59" t="s">
        <v>311</v>
      </c>
      <c r="D61" s="60" t="s">
        <v>312</v>
      </c>
      <c r="E61" s="60" t="s">
        <v>313</v>
      </c>
      <c r="F61" s="61" t="s">
        <v>402</v>
      </c>
      <c r="G61" s="62" t="s">
        <v>314</v>
      </c>
      <c r="H61" s="63" t="s">
        <v>315</v>
      </c>
      <c r="I61" s="64">
        <v>4358352261</v>
      </c>
      <c r="J61" s="65" t="s">
        <v>206</v>
      </c>
      <c r="K61" s="66" t="s">
        <v>407</v>
      </c>
      <c r="L61" s="67" t="s">
        <v>406</v>
      </c>
      <c r="M61" s="68">
        <v>2884</v>
      </c>
      <c r="N61" s="69" t="s">
        <v>407</v>
      </c>
      <c r="O61" s="70">
        <v>12.990825688073397</v>
      </c>
      <c r="P61" s="66" t="s">
        <v>407</v>
      </c>
      <c r="Q61" s="71"/>
      <c r="R61" s="72"/>
      <c r="S61" s="73" t="s">
        <v>406</v>
      </c>
      <c r="T61" s="74">
        <v>146547</v>
      </c>
      <c r="U61" s="75">
        <v>9079</v>
      </c>
      <c r="V61" s="75">
        <v>15593</v>
      </c>
      <c r="W61" s="76">
        <v>10391</v>
      </c>
      <c r="X61" s="77" t="s">
        <v>406</v>
      </c>
      <c r="Y61" s="78" t="s">
        <v>408</v>
      </c>
      <c r="Z61" s="59">
        <f t="shared" si="10"/>
        <v>1</v>
      </c>
      <c r="AA61" s="60">
        <f t="shared" si="11"/>
        <v>0</v>
      </c>
      <c r="AB61" s="60">
        <f t="shared" si="12"/>
        <v>0</v>
      </c>
      <c r="AC61" s="60">
        <f t="shared" si="13"/>
        <v>0</v>
      </c>
      <c r="AD61" s="79" t="str">
        <f t="shared" si="14"/>
        <v>-</v>
      </c>
      <c r="AE61" s="59">
        <f t="shared" si="15"/>
        <v>1</v>
      </c>
      <c r="AF61" s="60">
        <f t="shared" si="16"/>
        <v>0</v>
      </c>
      <c r="AG61" s="60">
        <f t="shared" si="17"/>
        <v>0</v>
      </c>
      <c r="AH61" s="79" t="str">
        <f t="shared" si="18"/>
        <v>-</v>
      </c>
      <c r="AI61" s="59">
        <f t="shared" si="19"/>
        <v>0</v>
      </c>
    </row>
    <row r="62" spans="1:35" ht="12">
      <c r="A62" s="57">
        <v>4900990</v>
      </c>
      <c r="B62" s="58" t="s">
        <v>423</v>
      </c>
      <c r="C62" s="59" t="s">
        <v>424</v>
      </c>
      <c r="D62" s="60" t="s">
        <v>425</v>
      </c>
      <c r="E62" s="60" t="s">
        <v>426</v>
      </c>
      <c r="F62" s="61" t="s">
        <v>402</v>
      </c>
      <c r="G62" s="62" t="s">
        <v>427</v>
      </c>
      <c r="H62" s="63" t="s">
        <v>428</v>
      </c>
      <c r="I62" s="64">
        <v>4357834301</v>
      </c>
      <c r="J62" s="65" t="s">
        <v>405</v>
      </c>
      <c r="K62" s="66" t="s">
        <v>406</v>
      </c>
      <c r="L62" s="67"/>
      <c r="M62" s="68">
        <v>1362</v>
      </c>
      <c r="N62" s="69" t="s">
        <v>407</v>
      </c>
      <c r="O62" s="70">
        <v>5.910931174089069</v>
      </c>
      <c r="P62" s="66" t="s">
        <v>407</v>
      </c>
      <c r="Q62" s="71"/>
      <c r="R62" s="72"/>
      <c r="S62" s="73" t="s">
        <v>406</v>
      </c>
      <c r="T62" s="74">
        <v>44092</v>
      </c>
      <c r="U62" s="75">
        <v>1696</v>
      </c>
      <c r="V62" s="75">
        <v>4521</v>
      </c>
      <c r="W62" s="76">
        <v>5608</v>
      </c>
      <c r="X62" s="77" t="s">
        <v>406</v>
      </c>
      <c r="Y62" s="78" t="s">
        <v>408</v>
      </c>
      <c r="Z62" s="59">
        <f t="shared" si="10"/>
        <v>1</v>
      </c>
      <c r="AA62" s="60">
        <f t="shared" si="11"/>
        <v>0</v>
      </c>
      <c r="AB62" s="60">
        <f t="shared" si="12"/>
        <v>0</v>
      </c>
      <c r="AC62" s="60">
        <f t="shared" si="13"/>
        <v>0</v>
      </c>
      <c r="AD62" s="79" t="str">
        <f t="shared" si="14"/>
        <v>-</v>
      </c>
      <c r="AE62" s="59">
        <f t="shared" si="15"/>
        <v>1</v>
      </c>
      <c r="AF62" s="60">
        <f t="shared" si="16"/>
        <v>0</v>
      </c>
      <c r="AG62" s="60">
        <f t="shared" si="17"/>
        <v>0</v>
      </c>
      <c r="AH62" s="79" t="str">
        <f t="shared" si="18"/>
        <v>-</v>
      </c>
      <c r="AI62" s="59">
        <f t="shared" si="19"/>
        <v>0</v>
      </c>
    </row>
    <row r="63" spans="1:35" ht="12">
      <c r="A63" s="57">
        <v>4900037</v>
      </c>
      <c r="B63" s="58" t="s">
        <v>16</v>
      </c>
      <c r="C63" s="59" t="s">
        <v>17</v>
      </c>
      <c r="D63" s="60" t="s">
        <v>18</v>
      </c>
      <c r="E63" s="60" t="s">
        <v>343</v>
      </c>
      <c r="F63" s="61" t="s">
        <v>402</v>
      </c>
      <c r="G63" s="62" t="s">
        <v>344</v>
      </c>
      <c r="H63" s="63"/>
      <c r="I63" s="64">
        <v>4358658790</v>
      </c>
      <c r="J63" s="65" t="s">
        <v>80</v>
      </c>
      <c r="K63" s="66" t="s">
        <v>407</v>
      </c>
      <c r="L63" s="67"/>
      <c r="M63" s="68">
        <v>194</v>
      </c>
      <c r="N63" s="69"/>
      <c r="O63" s="70" t="s">
        <v>110</v>
      </c>
      <c r="P63" s="66" t="s">
        <v>110</v>
      </c>
      <c r="Q63" s="71"/>
      <c r="R63" s="72"/>
      <c r="S63" s="73" t="s">
        <v>406</v>
      </c>
      <c r="T63" s="74"/>
      <c r="U63" s="75"/>
      <c r="V63" s="75"/>
      <c r="W63" s="76"/>
      <c r="X63" s="77"/>
      <c r="Y63" s="78" t="s">
        <v>408</v>
      </c>
      <c r="Z63" s="59">
        <f t="shared" si="10"/>
        <v>0</v>
      </c>
      <c r="AA63" s="60">
        <f t="shared" si="11"/>
        <v>1</v>
      </c>
      <c r="AB63" s="60">
        <f t="shared" si="12"/>
        <v>0</v>
      </c>
      <c r="AC63" s="60">
        <f t="shared" si="13"/>
        <v>0</v>
      </c>
      <c r="AD63" s="79" t="str">
        <f t="shared" si="14"/>
        <v>-</v>
      </c>
      <c r="AE63" s="59">
        <f t="shared" si="15"/>
        <v>1</v>
      </c>
      <c r="AF63" s="60">
        <f t="shared" si="16"/>
        <v>0</v>
      </c>
      <c r="AG63" s="60">
        <f t="shared" si="17"/>
        <v>0</v>
      </c>
      <c r="AH63" s="79" t="str">
        <f t="shared" si="18"/>
        <v>-</v>
      </c>
      <c r="AI63" s="59">
        <f t="shared" si="19"/>
        <v>0</v>
      </c>
    </row>
    <row r="64" spans="1:35" ht="12">
      <c r="A64" s="57">
        <v>4900010</v>
      </c>
      <c r="B64" s="58" t="s">
        <v>122</v>
      </c>
      <c r="C64" s="59" t="s">
        <v>123</v>
      </c>
      <c r="D64" s="60" t="s">
        <v>124</v>
      </c>
      <c r="E64" s="60" t="s">
        <v>125</v>
      </c>
      <c r="F64" s="61" t="s">
        <v>402</v>
      </c>
      <c r="G64" s="62" t="s">
        <v>126</v>
      </c>
      <c r="H64" s="63"/>
      <c r="I64" s="64">
        <v>8019644258</v>
      </c>
      <c r="J64" s="65" t="s">
        <v>455</v>
      </c>
      <c r="K64" s="66" t="s">
        <v>407</v>
      </c>
      <c r="L64" s="67"/>
      <c r="M64" s="68">
        <v>46</v>
      </c>
      <c r="N64" s="69"/>
      <c r="O64" s="70" t="s">
        <v>110</v>
      </c>
      <c r="P64" s="66" t="s">
        <v>110</v>
      </c>
      <c r="Q64" s="71"/>
      <c r="R64" s="72"/>
      <c r="S64" s="73" t="s">
        <v>407</v>
      </c>
      <c r="T64" s="74"/>
      <c r="U64" s="75"/>
      <c r="V64" s="75"/>
      <c r="W64" s="76"/>
      <c r="X64" s="77"/>
      <c r="Y64" s="78" t="s">
        <v>408</v>
      </c>
      <c r="Z64" s="59">
        <f t="shared" si="10"/>
        <v>0</v>
      </c>
      <c r="AA64" s="60">
        <f t="shared" si="11"/>
        <v>1</v>
      </c>
      <c r="AB64" s="60">
        <f t="shared" si="12"/>
        <v>0</v>
      </c>
      <c r="AC64" s="60">
        <f t="shared" si="13"/>
        <v>0</v>
      </c>
      <c r="AD64" s="79" t="str">
        <f t="shared" si="14"/>
        <v>-</v>
      </c>
      <c r="AE64" s="59">
        <f t="shared" si="15"/>
        <v>0</v>
      </c>
      <c r="AF64" s="60">
        <f t="shared" si="16"/>
        <v>0</v>
      </c>
      <c r="AG64" s="60">
        <f t="shared" si="17"/>
        <v>0</v>
      </c>
      <c r="AH64" s="79" t="str">
        <f t="shared" si="18"/>
        <v>-</v>
      </c>
      <c r="AI64" s="59">
        <f t="shared" si="19"/>
        <v>0</v>
      </c>
    </row>
    <row r="65" spans="1:35" ht="12">
      <c r="A65" s="57">
        <v>4900066</v>
      </c>
      <c r="B65" s="58" t="s">
        <v>48</v>
      </c>
      <c r="C65" s="59" t="s">
        <v>49</v>
      </c>
      <c r="D65" s="60" t="s">
        <v>50</v>
      </c>
      <c r="E65" s="60" t="s">
        <v>107</v>
      </c>
      <c r="F65" s="61" t="s">
        <v>402</v>
      </c>
      <c r="G65" s="62" t="s">
        <v>108</v>
      </c>
      <c r="H65" s="63"/>
      <c r="I65" s="64">
        <v>8012312523</v>
      </c>
      <c r="J65" s="65" t="s">
        <v>455</v>
      </c>
      <c r="K65" s="66" t="s">
        <v>407</v>
      </c>
      <c r="L65" s="67"/>
      <c r="M65" s="68">
        <v>562</v>
      </c>
      <c r="N65" s="69"/>
      <c r="O65" s="70" t="s">
        <v>110</v>
      </c>
      <c r="P65" s="66" t="s">
        <v>110</v>
      </c>
      <c r="Q65" s="71"/>
      <c r="R65" s="72"/>
      <c r="S65" s="73" t="s">
        <v>407</v>
      </c>
      <c r="T65" s="74"/>
      <c r="U65" s="75"/>
      <c r="V65" s="75"/>
      <c r="W65" s="76"/>
      <c r="X65" s="77"/>
      <c r="Y65" s="78" t="s">
        <v>408</v>
      </c>
      <c r="Z65" s="59">
        <f t="shared" si="10"/>
        <v>0</v>
      </c>
      <c r="AA65" s="60">
        <f t="shared" si="11"/>
        <v>1</v>
      </c>
      <c r="AB65" s="60">
        <f t="shared" si="12"/>
        <v>0</v>
      </c>
      <c r="AC65" s="60">
        <f t="shared" si="13"/>
        <v>0</v>
      </c>
      <c r="AD65" s="79" t="str">
        <f t="shared" si="14"/>
        <v>-</v>
      </c>
      <c r="AE65" s="59">
        <f t="shared" si="15"/>
        <v>0</v>
      </c>
      <c r="AF65" s="60">
        <f t="shared" si="16"/>
        <v>0</v>
      </c>
      <c r="AG65" s="60">
        <f t="shared" si="17"/>
        <v>0</v>
      </c>
      <c r="AH65" s="79" t="str">
        <f t="shared" si="18"/>
        <v>-</v>
      </c>
      <c r="AI65" s="59">
        <f t="shared" si="19"/>
        <v>0</v>
      </c>
    </row>
    <row r="66" spans="1:35" ht="12">
      <c r="A66" s="57">
        <v>4900015</v>
      </c>
      <c r="B66" s="58" t="s">
        <v>147</v>
      </c>
      <c r="C66" s="59" t="s">
        <v>148</v>
      </c>
      <c r="D66" s="60" t="s">
        <v>149</v>
      </c>
      <c r="E66" s="60" t="s">
        <v>150</v>
      </c>
      <c r="F66" s="61" t="s">
        <v>402</v>
      </c>
      <c r="G66" s="62" t="s">
        <v>211</v>
      </c>
      <c r="H66" s="63"/>
      <c r="I66" s="64">
        <v>4357872820</v>
      </c>
      <c r="J66" s="65" t="s">
        <v>455</v>
      </c>
      <c r="K66" s="66" t="s">
        <v>407</v>
      </c>
      <c r="L66" s="67"/>
      <c r="M66" s="68">
        <v>394</v>
      </c>
      <c r="N66" s="69"/>
      <c r="O66" s="70" t="s">
        <v>110</v>
      </c>
      <c r="P66" s="66" t="s">
        <v>110</v>
      </c>
      <c r="Q66" s="71"/>
      <c r="R66" s="72"/>
      <c r="S66" s="73" t="s">
        <v>407</v>
      </c>
      <c r="T66" s="74"/>
      <c r="U66" s="75"/>
      <c r="V66" s="75"/>
      <c r="W66" s="76"/>
      <c r="X66" s="77"/>
      <c r="Y66" s="78" t="s">
        <v>408</v>
      </c>
      <c r="Z66" s="59">
        <f t="shared" si="10"/>
        <v>0</v>
      </c>
      <c r="AA66" s="60">
        <f t="shared" si="11"/>
        <v>1</v>
      </c>
      <c r="AB66" s="60">
        <f t="shared" si="12"/>
        <v>0</v>
      </c>
      <c r="AC66" s="60">
        <f t="shared" si="13"/>
        <v>0</v>
      </c>
      <c r="AD66" s="79" t="str">
        <f t="shared" si="14"/>
        <v>-</v>
      </c>
      <c r="AE66" s="59">
        <f t="shared" si="15"/>
        <v>0</v>
      </c>
      <c r="AF66" s="60">
        <f t="shared" si="16"/>
        <v>0</v>
      </c>
      <c r="AG66" s="60">
        <f t="shared" si="17"/>
        <v>0</v>
      </c>
      <c r="AH66" s="79" t="str">
        <f t="shared" si="18"/>
        <v>-</v>
      </c>
      <c r="AI66" s="59">
        <f t="shared" si="19"/>
        <v>0</v>
      </c>
    </row>
    <row r="67" spans="1:35" ht="12">
      <c r="A67" s="57">
        <v>4900026</v>
      </c>
      <c r="B67" s="58" t="s">
        <v>193</v>
      </c>
      <c r="C67" s="59" t="s">
        <v>194</v>
      </c>
      <c r="D67" s="60" t="s">
        <v>195</v>
      </c>
      <c r="E67" s="60" t="s">
        <v>196</v>
      </c>
      <c r="F67" s="61" t="s">
        <v>402</v>
      </c>
      <c r="G67" s="62" t="s">
        <v>84</v>
      </c>
      <c r="H67" s="63"/>
      <c r="I67" s="64">
        <v>4357520123</v>
      </c>
      <c r="J67" s="65" t="s">
        <v>455</v>
      </c>
      <c r="K67" s="66" t="s">
        <v>407</v>
      </c>
      <c r="L67" s="67"/>
      <c r="M67" s="68">
        <v>446</v>
      </c>
      <c r="N67" s="69"/>
      <c r="O67" s="70" t="s">
        <v>110</v>
      </c>
      <c r="P67" s="66" t="s">
        <v>110</v>
      </c>
      <c r="Q67" s="71"/>
      <c r="R67" s="72"/>
      <c r="S67" s="73" t="s">
        <v>407</v>
      </c>
      <c r="T67" s="74"/>
      <c r="U67" s="75"/>
      <c r="V67" s="75"/>
      <c r="W67" s="76"/>
      <c r="X67" s="77"/>
      <c r="Y67" s="78" t="s">
        <v>408</v>
      </c>
      <c r="Z67" s="59">
        <f t="shared" si="10"/>
        <v>0</v>
      </c>
      <c r="AA67" s="60">
        <f t="shared" si="11"/>
        <v>1</v>
      </c>
      <c r="AB67" s="60">
        <f t="shared" si="12"/>
        <v>0</v>
      </c>
      <c r="AC67" s="60">
        <f t="shared" si="13"/>
        <v>0</v>
      </c>
      <c r="AD67" s="79" t="str">
        <f t="shared" si="14"/>
        <v>-</v>
      </c>
      <c r="AE67" s="59">
        <f t="shared" si="15"/>
        <v>0</v>
      </c>
      <c r="AF67" s="60">
        <f t="shared" si="16"/>
        <v>0</v>
      </c>
      <c r="AG67" s="60">
        <f t="shared" si="17"/>
        <v>0</v>
      </c>
      <c r="AH67" s="79" t="str">
        <f t="shared" si="18"/>
        <v>-</v>
      </c>
      <c r="AI67" s="59">
        <f t="shared" si="19"/>
        <v>0</v>
      </c>
    </row>
    <row r="68" spans="1:35" ht="12">
      <c r="A68" s="57">
        <v>4900016</v>
      </c>
      <c r="B68" s="58" t="s">
        <v>151</v>
      </c>
      <c r="C68" s="59" t="s">
        <v>152</v>
      </c>
      <c r="D68" s="60" t="s">
        <v>153</v>
      </c>
      <c r="E68" s="60" t="s">
        <v>154</v>
      </c>
      <c r="F68" s="61" t="s">
        <v>402</v>
      </c>
      <c r="G68" s="62" t="s">
        <v>155</v>
      </c>
      <c r="H68" s="63"/>
      <c r="I68" s="64">
        <v>8017854979</v>
      </c>
      <c r="J68" s="65" t="s">
        <v>455</v>
      </c>
      <c r="K68" s="66" t="s">
        <v>407</v>
      </c>
      <c r="L68" s="67"/>
      <c r="M68" s="68">
        <v>473</v>
      </c>
      <c r="N68" s="69"/>
      <c r="O68" s="70" t="s">
        <v>110</v>
      </c>
      <c r="P68" s="66" t="s">
        <v>110</v>
      </c>
      <c r="Q68" s="71"/>
      <c r="R68" s="72"/>
      <c r="S68" s="73" t="s">
        <v>407</v>
      </c>
      <c r="T68" s="74"/>
      <c r="U68" s="75"/>
      <c r="V68" s="75"/>
      <c r="W68" s="76"/>
      <c r="X68" s="77"/>
      <c r="Y68" s="78" t="s">
        <v>408</v>
      </c>
      <c r="Z68" s="59">
        <f t="shared" si="10"/>
        <v>0</v>
      </c>
      <c r="AA68" s="60">
        <f t="shared" si="11"/>
        <v>1</v>
      </c>
      <c r="AB68" s="60">
        <f t="shared" si="12"/>
        <v>0</v>
      </c>
      <c r="AC68" s="60">
        <f t="shared" si="13"/>
        <v>0</v>
      </c>
      <c r="AD68" s="79" t="str">
        <f t="shared" si="14"/>
        <v>-</v>
      </c>
      <c r="AE68" s="59">
        <f t="shared" si="15"/>
        <v>0</v>
      </c>
      <c r="AF68" s="60">
        <f t="shared" si="16"/>
        <v>0</v>
      </c>
      <c r="AG68" s="60">
        <f t="shared" si="17"/>
        <v>0</v>
      </c>
      <c r="AH68" s="79" t="str">
        <f t="shared" si="18"/>
        <v>-</v>
      </c>
      <c r="AI68" s="59">
        <f t="shared" si="19"/>
        <v>0</v>
      </c>
    </row>
    <row r="69" spans="1:35" ht="12">
      <c r="A69" s="57">
        <v>4901020</v>
      </c>
      <c r="B69" s="58" t="s">
        <v>352</v>
      </c>
      <c r="C69" s="59" t="s">
        <v>353</v>
      </c>
      <c r="D69" s="60" t="s">
        <v>354</v>
      </c>
      <c r="E69" s="60" t="s">
        <v>355</v>
      </c>
      <c r="F69" s="61" t="s">
        <v>402</v>
      </c>
      <c r="G69" s="62" t="s">
        <v>356</v>
      </c>
      <c r="H69" s="63" t="s">
        <v>357</v>
      </c>
      <c r="I69" s="64">
        <v>4354336363</v>
      </c>
      <c r="J69" s="65" t="s">
        <v>415</v>
      </c>
      <c r="K69" s="66" t="s">
        <v>407</v>
      </c>
      <c r="L69" s="67" t="s">
        <v>406</v>
      </c>
      <c r="M69" s="68">
        <v>260</v>
      </c>
      <c r="N69" s="69" t="s">
        <v>406</v>
      </c>
      <c r="O69" s="70">
        <v>16.304347826086957</v>
      </c>
      <c r="P69" s="66" t="s">
        <v>407</v>
      </c>
      <c r="Q69" s="71"/>
      <c r="R69" s="72"/>
      <c r="S69" s="73" t="s">
        <v>407</v>
      </c>
      <c r="T69" s="74">
        <v>11747</v>
      </c>
      <c r="U69" s="75">
        <v>1008</v>
      </c>
      <c r="V69" s="75">
        <v>1751</v>
      </c>
      <c r="W69" s="76">
        <v>3990</v>
      </c>
      <c r="X69" s="77" t="s">
        <v>406</v>
      </c>
      <c r="Y69" s="78" t="s">
        <v>408</v>
      </c>
      <c r="Z69" s="59">
        <f aca="true" t="shared" si="20" ref="Z69:Z82">IF(OR(K69="YES",L69="YES"),1,0)</f>
        <v>1</v>
      </c>
      <c r="AA69" s="60">
        <f aca="true" t="shared" si="21" ref="AA69:AA82">IF(OR(AND(ISNUMBER(M69),AND(M69&gt;0,M69&lt;600)),AND(ISNUMBER(M69),AND(M69&gt;0,N69="YES"))),1,0)</f>
        <v>1</v>
      </c>
      <c r="AB69" s="60">
        <f aca="true" t="shared" si="22" ref="AB69:AB82">IF(AND(OR(K69="YES",L69="YES"),(Z69=0)),"Trouble",0)</f>
        <v>0</v>
      </c>
      <c r="AC69" s="60">
        <f aca="true" t="shared" si="23" ref="AC69:AC82">IF(AND(OR(AND(ISNUMBER(M69),AND(M69&gt;0,M69&lt;600)),AND(ISNUMBER(M69),AND(M69&gt;0,N69="YES"))),(AA69=0)),"Trouble",0)</f>
        <v>0</v>
      </c>
      <c r="AD69" s="79" t="str">
        <f aca="true" t="shared" si="24" ref="AD69:AD82">IF(AND(Z69=1,AA69=1),"SRSA","-")</f>
        <v>SRSA</v>
      </c>
      <c r="AE69" s="59">
        <f aca="true" t="shared" si="25" ref="AE69:AE82">IF(S69="YES",1,0)</f>
        <v>0</v>
      </c>
      <c r="AF69" s="60">
        <f aca="true" t="shared" si="26" ref="AF69:AF82">IF(OR(AND(ISNUMBER(Q69),Q69&gt;=20),(AND(ISNUMBER(Q69)=FALSE,AND(ISNUMBER(O69),O69&gt;=20)))),1,0)</f>
        <v>0</v>
      </c>
      <c r="AG69" s="60">
        <f aca="true" t="shared" si="27" ref="AG69:AG82">IF(AND(AE69=1,AF69=1),"Initial",0)</f>
        <v>0</v>
      </c>
      <c r="AH69" s="79" t="str">
        <f aca="true" t="shared" si="28" ref="AH69:AH82">IF(AND(AND(AG69="Initial",AI69=0),AND(ISNUMBER(M69),M69&gt;0)),"RLIS","-")</f>
        <v>-</v>
      </c>
      <c r="AI69" s="59">
        <f aca="true" t="shared" si="29" ref="AI69:AI82">IF(AND(AD69="SRSA",AG69="Initial"),"SRSA",0)</f>
        <v>0</v>
      </c>
    </row>
    <row r="70" spans="1:35" ht="12">
      <c r="A70" s="57">
        <v>4901050</v>
      </c>
      <c r="B70" s="58" t="s">
        <v>225</v>
      </c>
      <c r="C70" s="59" t="s">
        <v>226</v>
      </c>
      <c r="D70" s="60" t="s">
        <v>227</v>
      </c>
      <c r="E70" s="60" t="s">
        <v>228</v>
      </c>
      <c r="F70" s="61" t="s">
        <v>402</v>
      </c>
      <c r="G70" s="62" t="s">
        <v>229</v>
      </c>
      <c r="H70" s="63" t="s">
        <v>230</v>
      </c>
      <c r="I70" s="64">
        <v>4358331900</v>
      </c>
      <c r="J70" s="65" t="s">
        <v>415</v>
      </c>
      <c r="K70" s="66" t="s">
        <v>407</v>
      </c>
      <c r="L70" s="67"/>
      <c r="M70" s="68">
        <v>12507</v>
      </c>
      <c r="N70" s="69"/>
      <c r="O70" s="70">
        <v>8.554520929423026</v>
      </c>
      <c r="P70" s="66" t="s">
        <v>407</v>
      </c>
      <c r="Q70" s="71"/>
      <c r="R70" s="72"/>
      <c r="S70" s="73" t="s">
        <v>407</v>
      </c>
      <c r="T70" s="74"/>
      <c r="U70" s="75"/>
      <c r="V70" s="75"/>
      <c r="W70" s="76"/>
      <c r="X70" s="77"/>
      <c r="Y70" s="78" t="s">
        <v>408</v>
      </c>
      <c r="Z70" s="59">
        <f t="shared" si="20"/>
        <v>0</v>
      </c>
      <c r="AA70" s="60">
        <f t="shared" si="21"/>
        <v>0</v>
      </c>
      <c r="AB70" s="60">
        <f t="shared" si="22"/>
        <v>0</v>
      </c>
      <c r="AC70" s="60">
        <f t="shared" si="23"/>
        <v>0</v>
      </c>
      <c r="AD70" s="79" t="str">
        <f t="shared" si="24"/>
        <v>-</v>
      </c>
      <c r="AE70" s="59">
        <f t="shared" si="25"/>
        <v>0</v>
      </c>
      <c r="AF70" s="60">
        <f t="shared" si="26"/>
        <v>0</v>
      </c>
      <c r="AG70" s="60">
        <f t="shared" si="27"/>
        <v>0</v>
      </c>
      <c r="AH70" s="79" t="str">
        <f t="shared" si="28"/>
        <v>-</v>
      </c>
      <c r="AI70" s="59">
        <f t="shared" si="29"/>
        <v>0</v>
      </c>
    </row>
    <row r="71" spans="1:35" ht="12">
      <c r="A71" s="57">
        <v>4900012</v>
      </c>
      <c r="B71" s="58" t="s">
        <v>132</v>
      </c>
      <c r="C71" s="59" t="s">
        <v>133</v>
      </c>
      <c r="D71" s="60" t="s">
        <v>134</v>
      </c>
      <c r="E71" s="60" t="s">
        <v>135</v>
      </c>
      <c r="F71" s="61" t="s">
        <v>402</v>
      </c>
      <c r="G71" s="62" t="s">
        <v>136</v>
      </c>
      <c r="H71" s="63"/>
      <c r="I71" s="64">
        <v>4356523201</v>
      </c>
      <c r="J71" s="65" t="s">
        <v>455</v>
      </c>
      <c r="K71" s="66" t="s">
        <v>407</v>
      </c>
      <c r="L71" s="67"/>
      <c r="M71" s="68">
        <v>219</v>
      </c>
      <c r="N71" s="69"/>
      <c r="O71" s="70" t="s">
        <v>110</v>
      </c>
      <c r="P71" s="66" t="s">
        <v>110</v>
      </c>
      <c r="Q71" s="71"/>
      <c r="R71" s="72"/>
      <c r="S71" s="73" t="s">
        <v>407</v>
      </c>
      <c r="T71" s="74"/>
      <c r="U71" s="75"/>
      <c r="V71" s="75"/>
      <c r="W71" s="76"/>
      <c r="X71" s="77"/>
      <c r="Y71" s="78" t="s">
        <v>408</v>
      </c>
      <c r="Z71" s="59">
        <f t="shared" si="20"/>
        <v>0</v>
      </c>
      <c r="AA71" s="60">
        <f t="shared" si="21"/>
        <v>1</v>
      </c>
      <c r="AB71" s="60">
        <f t="shared" si="22"/>
        <v>0</v>
      </c>
      <c r="AC71" s="60">
        <f t="shared" si="23"/>
        <v>0</v>
      </c>
      <c r="AD71" s="79" t="str">
        <f t="shared" si="24"/>
        <v>-</v>
      </c>
      <c r="AE71" s="59">
        <f t="shared" si="25"/>
        <v>0</v>
      </c>
      <c r="AF71" s="60">
        <f t="shared" si="26"/>
        <v>0</v>
      </c>
      <c r="AG71" s="60">
        <f t="shared" si="27"/>
        <v>0</v>
      </c>
      <c r="AH71" s="79" t="str">
        <f t="shared" si="28"/>
        <v>-</v>
      </c>
      <c r="AI71" s="59">
        <f t="shared" si="29"/>
        <v>0</v>
      </c>
    </row>
    <row r="72" spans="1:35" ht="12">
      <c r="A72" s="57">
        <v>4901080</v>
      </c>
      <c r="B72" s="58" t="s">
        <v>316</v>
      </c>
      <c r="C72" s="59" t="s">
        <v>317</v>
      </c>
      <c r="D72" s="60" t="s">
        <v>318</v>
      </c>
      <c r="E72" s="60" t="s">
        <v>319</v>
      </c>
      <c r="F72" s="61" t="s">
        <v>402</v>
      </c>
      <c r="G72" s="62" t="s">
        <v>320</v>
      </c>
      <c r="H72" s="63" t="s">
        <v>321</v>
      </c>
      <c r="I72" s="64">
        <v>4357813100</v>
      </c>
      <c r="J72" s="65" t="s">
        <v>206</v>
      </c>
      <c r="K72" s="66" t="s">
        <v>407</v>
      </c>
      <c r="L72" s="67" t="s">
        <v>406</v>
      </c>
      <c r="M72" s="68">
        <v>5787</v>
      </c>
      <c r="N72" s="69" t="s">
        <v>406</v>
      </c>
      <c r="O72" s="70">
        <v>13.373218370578922</v>
      </c>
      <c r="P72" s="66" t="s">
        <v>407</v>
      </c>
      <c r="Q72" s="71"/>
      <c r="R72" s="72"/>
      <c r="S72" s="73" t="s">
        <v>406</v>
      </c>
      <c r="T72" s="74">
        <v>340865</v>
      </c>
      <c r="U72" s="75">
        <v>20212</v>
      </c>
      <c r="V72" s="75">
        <v>35080</v>
      </c>
      <c r="W72" s="76">
        <v>17287</v>
      </c>
      <c r="X72" s="77" t="s">
        <v>406</v>
      </c>
      <c r="Y72" s="78" t="s">
        <v>408</v>
      </c>
      <c r="Z72" s="59">
        <f t="shared" si="20"/>
        <v>1</v>
      </c>
      <c r="AA72" s="60">
        <f t="shared" si="21"/>
        <v>1</v>
      </c>
      <c r="AB72" s="60">
        <f t="shared" si="22"/>
        <v>0</v>
      </c>
      <c r="AC72" s="60">
        <f t="shared" si="23"/>
        <v>0</v>
      </c>
      <c r="AD72" s="79" t="str">
        <f t="shared" si="24"/>
        <v>SRSA</v>
      </c>
      <c r="AE72" s="59">
        <f t="shared" si="25"/>
        <v>1</v>
      </c>
      <c r="AF72" s="60">
        <f t="shared" si="26"/>
        <v>0</v>
      </c>
      <c r="AG72" s="60">
        <f t="shared" si="27"/>
        <v>0</v>
      </c>
      <c r="AH72" s="79" t="str">
        <f t="shared" si="28"/>
        <v>-</v>
      </c>
      <c r="AI72" s="59">
        <f t="shared" si="29"/>
        <v>0</v>
      </c>
    </row>
    <row r="73" spans="1:35" ht="12">
      <c r="A73" s="57">
        <v>4900013</v>
      </c>
      <c r="B73" s="58" t="s">
        <v>137</v>
      </c>
      <c r="C73" s="59" t="s">
        <v>138</v>
      </c>
      <c r="D73" s="60" t="s">
        <v>139</v>
      </c>
      <c r="E73" s="60" t="s">
        <v>140</v>
      </c>
      <c r="F73" s="61" t="s">
        <v>402</v>
      </c>
      <c r="G73" s="62" t="s">
        <v>141</v>
      </c>
      <c r="H73" s="63"/>
      <c r="I73" s="64">
        <v>4357264088</v>
      </c>
      <c r="J73" s="65" t="s">
        <v>435</v>
      </c>
      <c r="K73" s="66" t="s">
        <v>406</v>
      </c>
      <c r="L73" s="67"/>
      <c r="M73" s="68">
        <v>58</v>
      </c>
      <c r="N73" s="69" t="s">
        <v>406</v>
      </c>
      <c r="O73" s="70" t="s">
        <v>110</v>
      </c>
      <c r="P73" s="66" t="s">
        <v>110</v>
      </c>
      <c r="Q73" s="71"/>
      <c r="R73" s="72"/>
      <c r="S73" s="73" t="s">
        <v>406</v>
      </c>
      <c r="T73" s="74">
        <v>3671</v>
      </c>
      <c r="U73" s="75">
        <v>187</v>
      </c>
      <c r="V73" s="75">
        <v>410</v>
      </c>
      <c r="W73" s="76">
        <v>157</v>
      </c>
      <c r="X73" s="77" t="s">
        <v>406</v>
      </c>
      <c r="Y73" s="78" t="s">
        <v>408</v>
      </c>
      <c r="Z73" s="59">
        <f t="shared" si="20"/>
        <v>1</v>
      </c>
      <c r="AA73" s="60">
        <f t="shared" si="21"/>
        <v>1</v>
      </c>
      <c r="AB73" s="60">
        <f t="shared" si="22"/>
        <v>0</v>
      </c>
      <c r="AC73" s="60">
        <f t="shared" si="23"/>
        <v>0</v>
      </c>
      <c r="AD73" s="79" t="str">
        <f t="shared" si="24"/>
        <v>SRSA</v>
      </c>
      <c r="AE73" s="59">
        <f t="shared" si="25"/>
        <v>1</v>
      </c>
      <c r="AF73" s="60">
        <f t="shared" si="26"/>
        <v>0</v>
      </c>
      <c r="AG73" s="60">
        <f t="shared" si="27"/>
        <v>0</v>
      </c>
      <c r="AH73" s="79" t="str">
        <f t="shared" si="28"/>
        <v>-</v>
      </c>
      <c r="AI73" s="59">
        <f t="shared" si="29"/>
        <v>0</v>
      </c>
    </row>
    <row r="74" spans="1:35" ht="12">
      <c r="A74" s="57">
        <v>4900020</v>
      </c>
      <c r="B74" s="58" t="s">
        <v>168</v>
      </c>
      <c r="C74" s="59" t="s">
        <v>169</v>
      </c>
      <c r="D74" s="60" t="s">
        <v>170</v>
      </c>
      <c r="E74" s="60" t="s">
        <v>171</v>
      </c>
      <c r="F74" s="61" t="s">
        <v>402</v>
      </c>
      <c r="G74" s="62" t="s">
        <v>172</v>
      </c>
      <c r="H74" s="63"/>
      <c r="I74" s="64">
        <v>8012258227</v>
      </c>
      <c r="J74" s="65" t="s">
        <v>86</v>
      </c>
      <c r="K74" s="66" t="s">
        <v>407</v>
      </c>
      <c r="L74" s="67"/>
      <c r="M74" s="68">
        <v>309</v>
      </c>
      <c r="N74" s="69"/>
      <c r="O74" s="70" t="s">
        <v>110</v>
      </c>
      <c r="P74" s="66" t="s">
        <v>110</v>
      </c>
      <c r="Q74" s="71"/>
      <c r="R74" s="72"/>
      <c r="S74" s="73" t="s">
        <v>407</v>
      </c>
      <c r="T74" s="74"/>
      <c r="U74" s="75"/>
      <c r="V74" s="75"/>
      <c r="W74" s="76"/>
      <c r="X74" s="77"/>
      <c r="Y74" s="78" t="s">
        <v>408</v>
      </c>
      <c r="Z74" s="59">
        <f t="shared" si="20"/>
        <v>0</v>
      </c>
      <c r="AA74" s="60">
        <f t="shared" si="21"/>
        <v>1</v>
      </c>
      <c r="AB74" s="60">
        <f t="shared" si="22"/>
        <v>0</v>
      </c>
      <c r="AC74" s="60">
        <f t="shared" si="23"/>
        <v>0</v>
      </c>
      <c r="AD74" s="79" t="str">
        <f t="shared" si="24"/>
        <v>-</v>
      </c>
      <c r="AE74" s="59">
        <f t="shared" si="25"/>
        <v>0</v>
      </c>
      <c r="AF74" s="60">
        <f t="shared" si="26"/>
        <v>0</v>
      </c>
      <c r="AG74" s="60">
        <f t="shared" si="27"/>
        <v>0</v>
      </c>
      <c r="AH74" s="79" t="str">
        <f t="shared" si="28"/>
        <v>-</v>
      </c>
      <c r="AI74" s="59">
        <f t="shared" si="29"/>
        <v>0</v>
      </c>
    </row>
    <row r="75" spans="1:35" ht="12">
      <c r="A75" s="57">
        <v>4900069</v>
      </c>
      <c r="B75" s="58" t="s">
        <v>60</v>
      </c>
      <c r="C75" s="59" t="s">
        <v>61</v>
      </c>
      <c r="D75" s="60" t="s">
        <v>62</v>
      </c>
      <c r="E75" s="60" t="s">
        <v>439</v>
      </c>
      <c r="F75" s="61" t="s">
        <v>402</v>
      </c>
      <c r="G75" s="62" t="s">
        <v>63</v>
      </c>
      <c r="H75" s="63" t="s">
        <v>64</v>
      </c>
      <c r="I75" s="64">
        <v>8016294700</v>
      </c>
      <c r="J75" s="65" t="s">
        <v>351</v>
      </c>
      <c r="K75" s="66" t="s">
        <v>407</v>
      </c>
      <c r="L75" s="67"/>
      <c r="M75" s="68"/>
      <c r="N75" s="69"/>
      <c r="O75" s="70" t="s">
        <v>110</v>
      </c>
      <c r="P75" s="66" t="s">
        <v>110</v>
      </c>
      <c r="Q75" s="71"/>
      <c r="R75" s="72"/>
      <c r="S75" s="73" t="s">
        <v>407</v>
      </c>
      <c r="T75" s="74"/>
      <c r="U75" s="75"/>
      <c r="V75" s="75"/>
      <c r="W75" s="76"/>
      <c r="X75" s="77"/>
      <c r="Y75" s="78" t="s">
        <v>408</v>
      </c>
      <c r="Z75" s="59">
        <f t="shared" si="20"/>
        <v>0</v>
      </c>
      <c r="AA75" s="60">
        <f t="shared" si="21"/>
        <v>0</v>
      </c>
      <c r="AB75" s="60">
        <f t="shared" si="22"/>
        <v>0</v>
      </c>
      <c r="AC75" s="60">
        <f t="shared" si="23"/>
        <v>0</v>
      </c>
      <c r="AD75" s="79" t="str">
        <f t="shared" si="24"/>
        <v>-</v>
      </c>
      <c r="AE75" s="59">
        <f t="shared" si="25"/>
        <v>0</v>
      </c>
      <c r="AF75" s="60">
        <f t="shared" si="26"/>
        <v>0</v>
      </c>
      <c r="AG75" s="60">
        <f t="shared" si="27"/>
        <v>0</v>
      </c>
      <c r="AH75" s="79" t="str">
        <f t="shared" si="28"/>
        <v>-</v>
      </c>
      <c r="AI75" s="59">
        <f t="shared" si="29"/>
        <v>0</v>
      </c>
    </row>
    <row r="76" spans="1:35" ht="12">
      <c r="A76" s="57">
        <v>4900057</v>
      </c>
      <c r="B76" s="58" t="s">
        <v>19</v>
      </c>
      <c r="C76" s="59" t="s">
        <v>20</v>
      </c>
      <c r="D76" s="60" t="s">
        <v>21</v>
      </c>
      <c r="E76" s="60" t="s">
        <v>210</v>
      </c>
      <c r="F76" s="61" t="s">
        <v>402</v>
      </c>
      <c r="G76" s="62" t="s">
        <v>22</v>
      </c>
      <c r="H76" s="63" t="s">
        <v>23</v>
      </c>
      <c r="I76" s="64">
        <v>4357971000</v>
      </c>
      <c r="J76" s="65" t="s">
        <v>86</v>
      </c>
      <c r="K76" s="66" t="s">
        <v>407</v>
      </c>
      <c r="L76" s="67"/>
      <c r="M76" s="68"/>
      <c r="N76" s="69"/>
      <c r="O76" s="70" t="s">
        <v>110</v>
      </c>
      <c r="P76" s="66" t="s">
        <v>110</v>
      </c>
      <c r="Q76" s="71"/>
      <c r="R76" s="72"/>
      <c r="S76" s="73" t="s">
        <v>407</v>
      </c>
      <c r="T76" s="74"/>
      <c r="U76" s="75"/>
      <c r="V76" s="75"/>
      <c r="W76" s="76"/>
      <c r="X76" s="77"/>
      <c r="Y76" s="78" t="s">
        <v>408</v>
      </c>
      <c r="Z76" s="59">
        <f t="shared" si="20"/>
        <v>0</v>
      </c>
      <c r="AA76" s="60">
        <f t="shared" si="21"/>
        <v>0</v>
      </c>
      <c r="AB76" s="60">
        <f t="shared" si="22"/>
        <v>0</v>
      </c>
      <c r="AC76" s="60">
        <f t="shared" si="23"/>
        <v>0</v>
      </c>
      <c r="AD76" s="79" t="str">
        <f t="shared" si="24"/>
        <v>-</v>
      </c>
      <c r="AE76" s="59">
        <f t="shared" si="25"/>
        <v>0</v>
      </c>
      <c r="AF76" s="60">
        <f t="shared" si="26"/>
        <v>0</v>
      </c>
      <c r="AG76" s="60">
        <f t="shared" si="27"/>
        <v>0</v>
      </c>
      <c r="AH76" s="79" t="str">
        <f t="shared" si="28"/>
        <v>-</v>
      </c>
      <c r="AI76" s="59">
        <f t="shared" si="29"/>
        <v>0</v>
      </c>
    </row>
    <row r="77" spans="1:35" ht="12">
      <c r="A77" s="57">
        <v>4900061</v>
      </c>
      <c r="B77" s="58" t="s">
        <v>27</v>
      </c>
      <c r="C77" s="59" t="s">
        <v>28</v>
      </c>
      <c r="D77" s="60" t="s">
        <v>29</v>
      </c>
      <c r="E77" s="60" t="s">
        <v>348</v>
      </c>
      <c r="F77" s="61" t="s">
        <v>402</v>
      </c>
      <c r="G77" s="62" t="s">
        <v>349</v>
      </c>
      <c r="H77" s="63"/>
      <c r="I77" s="64">
        <v>8016231388</v>
      </c>
      <c r="J77" s="65" t="s">
        <v>86</v>
      </c>
      <c r="K77" s="66" t="s">
        <v>407</v>
      </c>
      <c r="L77" s="67"/>
      <c r="M77" s="68">
        <v>102</v>
      </c>
      <c r="N77" s="69"/>
      <c r="O77" s="70" t="s">
        <v>110</v>
      </c>
      <c r="P77" s="66" t="s">
        <v>110</v>
      </c>
      <c r="Q77" s="71"/>
      <c r="R77" s="72"/>
      <c r="S77" s="73" t="s">
        <v>407</v>
      </c>
      <c r="T77" s="74"/>
      <c r="U77" s="75"/>
      <c r="V77" s="75"/>
      <c r="W77" s="76"/>
      <c r="X77" s="77"/>
      <c r="Y77" s="78" t="s">
        <v>408</v>
      </c>
      <c r="Z77" s="59">
        <f t="shared" si="20"/>
        <v>0</v>
      </c>
      <c r="AA77" s="60">
        <f t="shared" si="21"/>
        <v>1</v>
      </c>
      <c r="AB77" s="60">
        <f t="shared" si="22"/>
        <v>0</v>
      </c>
      <c r="AC77" s="60">
        <f t="shared" si="23"/>
        <v>0</v>
      </c>
      <c r="AD77" s="79" t="str">
        <f t="shared" si="24"/>
        <v>-</v>
      </c>
      <c r="AE77" s="59">
        <f t="shared" si="25"/>
        <v>0</v>
      </c>
      <c r="AF77" s="60">
        <f t="shared" si="26"/>
        <v>0</v>
      </c>
      <c r="AG77" s="60">
        <f t="shared" si="27"/>
        <v>0</v>
      </c>
      <c r="AH77" s="79" t="str">
        <f t="shared" si="28"/>
        <v>-</v>
      </c>
      <c r="AI77" s="59">
        <f t="shared" si="29"/>
        <v>0</v>
      </c>
    </row>
    <row r="78" spans="1:35" ht="12">
      <c r="A78" s="57">
        <v>4901110</v>
      </c>
      <c r="B78" s="58" t="s">
        <v>456</v>
      </c>
      <c r="C78" s="59" t="s">
        <v>201</v>
      </c>
      <c r="D78" s="60" t="s">
        <v>202</v>
      </c>
      <c r="E78" s="60" t="s">
        <v>203</v>
      </c>
      <c r="F78" s="61" t="s">
        <v>402</v>
      </c>
      <c r="G78" s="62" t="s">
        <v>204</v>
      </c>
      <c r="H78" s="63" t="s">
        <v>205</v>
      </c>
      <c r="I78" s="64">
        <v>4356540280</v>
      </c>
      <c r="J78" s="65" t="s">
        <v>206</v>
      </c>
      <c r="K78" s="66" t="s">
        <v>407</v>
      </c>
      <c r="L78" s="67" t="s">
        <v>406</v>
      </c>
      <c r="M78" s="68">
        <v>4398</v>
      </c>
      <c r="N78" s="69" t="s">
        <v>407</v>
      </c>
      <c r="O78" s="70">
        <v>7.653575025176234</v>
      </c>
      <c r="P78" s="66" t="s">
        <v>407</v>
      </c>
      <c r="Q78" s="71"/>
      <c r="R78" s="72"/>
      <c r="S78" s="73" t="s">
        <v>406</v>
      </c>
      <c r="T78" s="74">
        <v>112683</v>
      </c>
      <c r="U78" s="75">
        <v>5884</v>
      </c>
      <c r="V78" s="75">
        <v>13091</v>
      </c>
      <c r="W78" s="76">
        <v>11936</v>
      </c>
      <c r="X78" s="77" t="s">
        <v>406</v>
      </c>
      <c r="Y78" s="78" t="s">
        <v>408</v>
      </c>
      <c r="Z78" s="59">
        <f t="shared" si="20"/>
        <v>1</v>
      </c>
      <c r="AA78" s="60">
        <f t="shared" si="21"/>
        <v>0</v>
      </c>
      <c r="AB78" s="60">
        <f t="shared" si="22"/>
        <v>0</v>
      </c>
      <c r="AC78" s="60">
        <f t="shared" si="23"/>
        <v>0</v>
      </c>
      <c r="AD78" s="79" t="str">
        <f t="shared" si="24"/>
        <v>-</v>
      </c>
      <c r="AE78" s="59">
        <f t="shared" si="25"/>
        <v>1</v>
      </c>
      <c r="AF78" s="60">
        <f t="shared" si="26"/>
        <v>0</v>
      </c>
      <c r="AG78" s="60">
        <f t="shared" si="27"/>
        <v>0</v>
      </c>
      <c r="AH78" s="79" t="str">
        <f t="shared" si="28"/>
        <v>-</v>
      </c>
      <c r="AI78" s="59">
        <f t="shared" si="29"/>
        <v>0</v>
      </c>
    </row>
    <row r="79" spans="1:35" ht="12">
      <c r="A79" s="57">
        <v>4900024</v>
      </c>
      <c r="B79" s="58" t="s">
        <v>183</v>
      </c>
      <c r="C79" s="59" t="s">
        <v>184</v>
      </c>
      <c r="D79" s="60" t="s">
        <v>185</v>
      </c>
      <c r="E79" s="60" t="s">
        <v>186</v>
      </c>
      <c r="F79" s="61" t="s">
        <v>402</v>
      </c>
      <c r="G79" s="62" t="s">
        <v>187</v>
      </c>
      <c r="H79" s="63"/>
      <c r="I79" s="64">
        <v>8019363066</v>
      </c>
      <c r="J79" s="65" t="s">
        <v>455</v>
      </c>
      <c r="K79" s="66" t="s">
        <v>407</v>
      </c>
      <c r="L79" s="67"/>
      <c r="M79" s="68">
        <v>333</v>
      </c>
      <c r="N79" s="69"/>
      <c r="O79" s="70" t="s">
        <v>110</v>
      </c>
      <c r="P79" s="66" t="s">
        <v>110</v>
      </c>
      <c r="Q79" s="71"/>
      <c r="R79" s="72"/>
      <c r="S79" s="73" t="s">
        <v>407</v>
      </c>
      <c r="T79" s="74"/>
      <c r="U79" s="75"/>
      <c r="V79" s="75"/>
      <c r="W79" s="76"/>
      <c r="X79" s="77"/>
      <c r="Y79" s="78" t="s">
        <v>408</v>
      </c>
      <c r="Z79" s="59">
        <f t="shared" si="20"/>
        <v>0</v>
      </c>
      <c r="AA79" s="60">
        <f t="shared" si="21"/>
        <v>1</v>
      </c>
      <c r="AB79" s="60">
        <f t="shared" si="22"/>
        <v>0</v>
      </c>
      <c r="AC79" s="60">
        <f t="shared" si="23"/>
        <v>0</v>
      </c>
      <c r="AD79" s="79" t="str">
        <f t="shared" si="24"/>
        <v>-</v>
      </c>
      <c r="AE79" s="59">
        <f t="shared" si="25"/>
        <v>0</v>
      </c>
      <c r="AF79" s="60">
        <f t="shared" si="26"/>
        <v>0</v>
      </c>
      <c r="AG79" s="60">
        <f t="shared" si="27"/>
        <v>0</v>
      </c>
      <c r="AH79" s="79" t="str">
        <f t="shared" si="28"/>
        <v>-</v>
      </c>
      <c r="AI79" s="59">
        <f t="shared" si="29"/>
        <v>0</v>
      </c>
    </row>
    <row r="80" spans="1:35" ht="12">
      <c r="A80" s="57">
        <v>4901140</v>
      </c>
      <c r="B80" s="58" t="s">
        <v>291</v>
      </c>
      <c r="C80" s="59" t="s">
        <v>292</v>
      </c>
      <c r="D80" s="60" t="s">
        <v>293</v>
      </c>
      <c r="E80" s="60" t="s">
        <v>294</v>
      </c>
      <c r="F80" s="61" t="s">
        <v>402</v>
      </c>
      <c r="G80" s="62" t="s">
        <v>295</v>
      </c>
      <c r="H80" s="63" t="s">
        <v>296</v>
      </c>
      <c r="I80" s="64">
        <v>4356733553</v>
      </c>
      <c r="J80" s="65" t="s">
        <v>442</v>
      </c>
      <c r="K80" s="66" t="s">
        <v>407</v>
      </c>
      <c r="L80" s="67"/>
      <c r="M80" s="68">
        <v>24352</v>
      </c>
      <c r="N80" s="69"/>
      <c r="O80" s="70">
        <v>12.333491399749967</v>
      </c>
      <c r="P80" s="66" t="s">
        <v>407</v>
      </c>
      <c r="Q80" s="71"/>
      <c r="R80" s="72"/>
      <c r="S80" s="73" t="s">
        <v>407</v>
      </c>
      <c r="T80" s="74"/>
      <c r="U80" s="75"/>
      <c r="V80" s="75"/>
      <c r="W80" s="76"/>
      <c r="X80" s="77"/>
      <c r="Y80" s="78" t="s">
        <v>408</v>
      </c>
      <c r="Z80" s="59">
        <f t="shared" si="20"/>
        <v>0</v>
      </c>
      <c r="AA80" s="60">
        <f t="shared" si="21"/>
        <v>0</v>
      </c>
      <c r="AB80" s="60">
        <f t="shared" si="22"/>
        <v>0</v>
      </c>
      <c r="AC80" s="60">
        <f t="shared" si="23"/>
        <v>0</v>
      </c>
      <c r="AD80" s="79" t="str">
        <f t="shared" si="24"/>
        <v>-</v>
      </c>
      <c r="AE80" s="59">
        <f t="shared" si="25"/>
        <v>0</v>
      </c>
      <c r="AF80" s="60">
        <f t="shared" si="26"/>
        <v>0</v>
      </c>
      <c r="AG80" s="60">
        <f t="shared" si="27"/>
        <v>0</v>
      </c>
      <c r="AH80" s="79" t="str">
        <f t="shared" si="28"/>
        <v>-</v>
      </c>
      <c r="AI80" s="59">
        <f t="shared" si="29"/>
        <v>0</v>
      </c>
    </row>
    <row r="81" spans="1:35" ht="12">
      <c r="A81" s="57">
        <v>4901170</v>
      </c>
      <c r="B81" s="58" t="s">
        <v>322</v>
      </c>
      <c r="C81" s="59" t="s">
        <v>323</v>
      </c>
      <c r="D81" s="60" t="s">
        <v>324</v>
      </c>
      <c r="E81" s="60" t="s">
        <v>325</v>
      </c>
      <c r="F81" s="61" t="s">
        <v>402</v>
      </c>
      <c r="G81" s="62" t="s">
        <v>326</v>
      </c>
      <c r="H81" s="63" t="s">
        <v>327</v>
      </c>
      <c r="I81" s="64">
        <v>4354253813</v>
      </c>
      <c r="J81" s="65" t="s">
        <v>435</v>
      </c>
      <c r="K81" s="66" t="s">
        <v>406</v>
      </c>
      <c r="L81" s="67"/>
      <c r="M81" s="68">
        <v>531</v>
      </c>
      <c r="N81" s="69" t="s">
        <v>406</v>
      </c>
      <c r="O81" s="70">
        <v>13.74764595103578</v>
      </c>
      <c r="P81" s="66" t="s">
        <v>407</v>
      </c>
      <c r="Q81" s="71"/>
      <c r="R81" s="72"/>
      <c r="S81" s="73" t="s">
        <v>406</v>
      </c>
      <c r="T81" s="74">
        <v>33818</v>
      </c>
      <c r="U81" s="75">
        <v>3028</v>
      </c>
      <c r="V81" s="75">
        <v>4669</v>
      </c>
      <c r="W81" s="76">
        <v>4813</v>
      </c>
      <c r="X81" s="77" t="s">
        <v>406</v>
      </c>
      <c r="Y81" s="78" t="s">
        <v>408</v>
      </c>
      <c r="Z81" s="59">
        <f t="shared" si="20"/>
        <v>1</v>
      </c>
      <c r="AA81" s="60">
        <f t="shared" si="21"/>
        <v>1</v>
      </c>
      <c r="AB81" s="60">
        <f t="shared" si="22"/>
        <v>0</v>
      </c>
      <c r="AC81" s="60">
        <f t="shared" si="23"/>
        <v>0</v>
      </c>
      <c r="AD81" s="79" t="str">
        <f t="shared" si="24"/>
        <v>SRSA</v>
      </c>
      <c r="AE81" s="59">
        <f t="shared" si="25"/>
        <v>1</v>
      </c>
      <c r="AF81" s="60">
        <f t="shared" si="26"/>
        <v>0</v>
      </c>
      <c r="AG81" s="60">
        <f t="shared" si="27"/>
        <v>0</v>
      </c>
      <c r="AH81" s="79" t="str">
        <f t="shared" si="28"/>
        <v>-</v>
      </c>
      <c r="AI81" s="59">
        <f t="shared" si="29"/>
        <v>0</v>
      </c>
    </row>
    <row r="82" spans="1:35" ht="12">
      <c r="A82" s="57">
        <v>4901200</v>
      </c>
      <c r="B82" s="58" t="s">
        <v>436</v>
      </c>
      <c r="C82" s="59" t="s">
        <v>437</v>
      </c>
      <c r="D82" s="60" t="s">
        <v>438</v>
      </c>
      <c r="E82" s="60" t="s">
        <v>439</v>
      </c>
      <c r="F82" s="61" t="s">
        <v>402</v>
      </c>
      <c r="G82" s="62" t="s">
        <v>440</v>
      </c>
      <c r="H82" s="63" t="s">
        <v>441</v>
      </c>
      <c r="I82" s="64">
        <v>8014767800</v>
      </c>
      <c r="J82" s="65" t="s">
        <v>442</v>
      </c>
      <c r="K82" s="66" t="s">
        <v>407</v>
      </c>
      <c r="L82" s="67"/>
      <c r="M82" s="68">
        <v>29180</v>
      </c>
      <c r="N82" s="69"/>
      <c r="O82" s="70">
        <v>7.208852599914052</v>
      </c>
      <c r="P82" s="66" t="s">
        <v>407</v>
      </c>
      <c r="Q82" s="71"/>
      <c r="R82" s="72"/>
      <c r="S82" s="73" t="s">
        <v>407</v>
      </c>
      <c r="T82" s="74"/>
      <c r="U82" s="75"/>
      <c r="V82" s="75"/>
      <c r="W82" s="76"/>
      <c r="X82" s="77"/>
      <c r="Y82" s="78" t="s">
        <v>408</v>
      </c>
      <c r="Z82" s="59">
        <f t="shared" si="20"/>
        <v>0</v>
      </c>
      <c r="AA82" s="60">
        <f t="shared" si="21"/>
        <v>0</v>
      </c>
      <c r="AB82" s="60">
        <f t="shared" si="22"/>
        <v>0</v>
      </c>
      <c r="AC82" s="60">
        <f t="shared" si="23"/>
        <v>0</v>
      </c>
      <c r="AD82" s="79" t="str">
        <f t="shared" si="24"/>
        <v>-</v>
      </c>
      <c r="AE82" s="59">
        <f t="shared" si="25"/>
        <v>0</v>
      </c>
      <c r="AF82" s="60">
        <f t="shared" si="26"/>
        <v>0</v>
      </c>
      <c r="AG82" s="60">
        <f t="shared" si="27"/>
        <v>0</v>
      </c>
      <c r="AH82" s="79" t="str">
        <f t="shared" si="28"/>
        <v>-</v>
      </c>
      <c r="AI82" s="59">
        <f t="shared" si="2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Utah FY 2007 Rural Low Income Schools Eligibility Spreadsheet (MS Excel)</dc:title>
  <dc:subject/>
  <dc:creator/>
  <cp:keywords/>
  <dc:description/>
  <cp:lastModifiedBy>Alan Smigielski User</cp:lastModifiedBy>
  <dcterms:created xsi:type="dcterms:W3CDTF">2007-06-29T21:34:15Z</dcterms:created>
  <dcterms:modified xsi:type="dcterms:W3CDTF">2007-08-30T17:59:08Z</dcterms:modified>
  <cp:category/>
  <cp:version/>
  <cp:contentType/>
  <cp:contentStatus/>
</cp:coreProperties>
</file>