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<sst xmlns="http://schemas.openxmlformats.org/spreadsheetml/2006/main" count="828" uniqueCount="259">
  <si>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</si>
  <si>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</si>
  <si>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</si>
  <si>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</si>
  <si>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</si>
  <si>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</si>
  <si>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</si>
  <si>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</si>
  <si>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</si>
  <si>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</si>
  <si>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</si>
  <si>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</si>
  <si>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</si>
  <si>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</si>
  <si>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</si>
  <si>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</si>
  <si>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</si>
  <si>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</si>
  <si>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</si>
  <si>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</si>
  <si>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</si>
  <si>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</si>
  <si>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</si>
  <si>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</si>
  <si>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</si>
  <si>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</si>
  <si>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</si>
  <si>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</si>
  <si>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</si>
  <si>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</si>
  <si>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</si>
  <si>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</si>
  <si>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</si>
  <si>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</si>
  <si>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</si>
  <si>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</si>
  <si>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</si>
  <si>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</si>
  <si>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</si>
  <si>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4900017</t>
  </si>
  <si>
    <t>ACAD FOR MATH ENGIN &amp; SCI (AMES)</t>
  </si>
  <si>
    <t>5715 S 1300 E</t>
  </si>
  <si>
    <t>S L C</t>
  </si>
  <si>
    <t>UT</t>
  </si>
  <si>
    <t>NO</t>
  </si>
  <si>
    <t>-</t>
  </si>
  <si>
    <t>M</t>
  </si>
  <si>
    <t>ALPINE DISTRICT</t>
  </si>
  <si>
    <t>575 N 100 E</t>
  </si>
  <si>
    <t>AMERICAN FORK</t>
  </si>
  <si>
    <t>2,4,8,N</t>
  </si>
  <si>
    <t>AMERICAN PREPARATORY ACAD</t>
  </si>
  <si>
    <t>12892 S PONY EXPRESS RD</t>
  </si>
  <si>
    <t>DRAPER</t>
  </si>
  <si>
    <t>BEAVER DISTRICT</t>
  </si>
  <si>
    <t>290 NORTH MAIN ST</t>
  </si>
  <si>
    <t>BEAVER</t>
  </si>
  <si>
    <t>YES</t>
  </si>
  <si>
    <t>BOX ELDER DISTRICT</t>
  </si>
  <si>
    <t>960 S MAIN</t>
  </si>
  <si>
    <t>BRIGHAM CITY</t>
  </si>
  <si>
    <t>6,7</t>
  </si>
  <si>
    <t>C B A CENTER</t>
  </si>
  <si>
    <t>305 E 200 N</t>
  </si>
  <si>
    <t>DELTA</t>
  </si>
  <si>
    <t xml:space="preserve"> </t>
  </si>
  <si>
    <t>CACHE DISTRICT</t>
  </si>
  <si>
    <t>2063 N 1200 E</t>
  </si>
  <si>
    <t>LOGAN</t>
  </si>
  <si>
    <t>CARBON DISTRICT</t>
  </si>
  <si>
    <t>251 W 400 N</t>
  </si>
  <si>
    <t>PRICE</t>
  </si>
  <si>
    <t>CITY ACADEMY</t>
  </si>
  <si>
    <t>2416 E 1700 S</t>
  </si>
  <si>
    <t>SALT LAKE CITY</t>
  </si>
  <si>
    <t>A3</t>
  </si>
  <si>
    <t>DA VINCI ACADEMY</t>
  </si>
  <si>
    <t>2033 GRANT AVE</t>
  </si>
  <si>
    <t>OGDEN</t>
  </si>
  <si>
    <t>DAGGETT DISTRICT</t>
  </si>
  <si>
    <t>2ND N 2ND W</t>
  </si>
  <si>
    <t>MANILA</t>
  </si>
  <si>
    <t>DAVIS DISTRICT</t>
  </si>
  <si>
    <t>P O BOX 588</t>
  </si>
  <si>
    <t>FARMINGTON</t>
  </si>
  <si>
    <t>DREAM CHARTER SCHOOL</t>
  </si>
  <si>
    <t>2900 S STATE SUITE 301</t>
  </si>
  <si>
    <t>DUCHESNE DISTRICT</t>
  </si>
  <si>
    <t>P O BOX 446</t>
  </si>
  <si>
    <t>DUCHESNE</t>
  </si>
  <si>
    <t>4,6,7,N</t>
  </si>
  <si>
    <t>A8</t>
  </si>
  <si>
    <t>EAST HOLLYWOOD HIGH</t>
  </si>
  <si>
    <t>2185 S 3600 W</t>
  </si>
  <si>
    <t>WEST VALLEY</t>
  </si>
  <si>
    <t>4,N</t>
  </si>
  <si>
    <t>EMERY DISTRICT</t>
  </si>
  <si>
    <t>P.O. BOX 120</t>
  </si>
  <si>
    <t>HUNTINGTON</t>
  </si>
  <si>
    <t>FAST FORWARD HIGH</t>
  </si>
  <si>
    <t>875 W 1400 N</t>
  </si>
  <si>
    <t>FREEDOM ACADEMY</t>
  </si>
  <si>
    <t>1958 S 950 E</t>
  </si>
  <si>
    <t>PROVO</t>
  </si>
  <si>
    <t>NA</t>
  </si>
  <si>
    <t>GARFIELD DISTRICT</t>
  </si>
  <si>
    <t>P O BOX 398</t>
  </si>
  <si>
    <t>PANGUITCH</t>
  </si>
  <si>
    <t>GRAND DISTRICT</t>
  </si>
  <si>
    <t>264 S 400 E</t>
  </si>
  <si>
    <t>MOAB</t>
  </si>
  <si>
    <t>GRANITE DISTRICT</t>
  </si>
  <si>
    <t>2500 SOUTH STATE STREET</t>
  </si>
  <si>
    <t>SLC</t>
  </si>
  <si>
    <t>IRON DISTRICT</t>
  </si>
  <si>
    <t>2077 W ROYAL HUNTE DRIVE</t>
  </si>
  <si>
    <t>CEDAR CITY</t>
  </si>
  <si>
    <t>A5</t>
  </si>
  <si>
    <t>ITINERIS EARLY COLLEGE HIGH</t>
  </si>
  <si>
    <t>9301 S WIGHTS FORT RD</t>
  </si>
  <si>
    <t>WEST JORDAN</t>
  </si>
  <si>
    <t>JEAN MASSIEU SCHOOL</t>
  </si>
  <si>
    <t>209 E 500 S</t>
  </si>
  <si>
    <t>JOHN HANCOCK CHARTER SCH.</t>
  </si>
  <si>
    <t>125 N 100 E</t>
  </si>
  <si>
    <t>PLEASANT GROVE</t>
  </si>
  <si>
    <t>JORDAN DISTRICT</t>
  </si>
  <si>
    <t>9361 S 300 E</t>
  </si>
  <si>
    <t>SANDY</t>
  </si>
  <si>
    <t>4,8,N</t>
  </si>
  <si>
    <t>JUAB DISTRICT</t>
  </si>
  <si>
    <t>346 E 600 N</t>
  </si>
  <si>
    <t>NEPHI</t>
  </si>
  <si>
    <t>4,8</t>
  </si>
  <si>
    <t>KANE DISTRICT</t>
  </si>
  <si>
    <t>746 S 175 E</t>
  </si>
  <si>
    <t>KANAB</t>
  </si>
  <si>
    <t>LOGAN DISTRICT</t>
  </si>
  <si>
    <t>101 W CENTER</t>
  </si>
  <si>
    <t>2,N</t>
  </si>
  <si>
    <t>MILLARD DISTRICT</t>
  </si>
  <si>
    <t>285 E 450 N</t>
  </si>
  <si>
    <t>A7</t>
  </si>
  <si>
    <t>MOAB COMMUNITY SCHOOL</t>
  </si>
  <si>
    <t>358 E 300 S</t>
  </si>
  <si>
    <t>6,N</t>
  </si>
  <si>
    <t>MORGAN DISTRICT</t>
  </si>
  <si>
    <t>P O BOX 530</t>
  </si>
  <si>
    <t>MORGAN</t>
  </si>
  <si>
    <t>MURRAY DISTRICT</t>
  </si>
  <si>
    <t>147 E 5065 S</t>
  </si>
  <si>
    <t>MURRAY</t>
  </si>
  <si>
    <t>NEBO DISTRICT</t>
  </si>
  <si>
    <t>350 S MAIN</t>
  </si>
  <si>
    <t>SPANISH FORK</t>
  </si>
  <si>
    <t>A1</t>
  </si>
  <si>
    <t>NO UTAH ACAD FOR MATH ENGIN &amp; SCI (NUAMES)</t>
  </si>
  <si>
    <t>P.O. BOX 248</t>
  </si>
  <si>
    <t>ROY</t>
  </si>
  <si>
    <t>A6</t>
  </si>
  <si>
    <t>NORTH DAVIS PREPARATORY ACAD</t>
  </si>
  <si>
    <t>1765 W HILLFIELD RD</t>
  </si>
  <si>
    <t>LAYTON</t>
  </si>
  <si>
    <t>NORTH SANPETE DISTRICT</t>
  </si>
  <si>
    <t>220 E 700 S</t>
  </si>
  <si>
    <t>MT PLEASANT</t>
  </si>
  <si>
    <t>NORTH SUMMIT DISTRICT</t>
  </si>
  <si>
    <t>P O BOX 497</t>
  </si>
  <si>
    <t>COALVILLE</t>
  </si>
  <si>
    <t>OGDEN DISTRICT</t>
  </si>
  <si>
    <t>1950 MONROE BLVD</t>
  </si>
  <si>
    <t>OGDEN PREPARATORY ACAD</t>
  </si>
  <si>
    <t>2221 GRANT AVE</t>
  </si>
  <si>
    <t>PARK CITY DISTRICT</t>
  </si>
  <si>
    <t>2700 KEARNS BLVD</t>
  </si>
  <si>
    <t>PARK CITY</t>
  </si>
  <si>
    <t>PINNACLE CANYON ACADEMY</t>
  </si>
  <si>
    <t>210 N 600 E</t>
  </si>
  <si>
    <t>PIUTE DISTRICT</t>
  </si>
  <si>
    <t>P O BOX 69</t>
  </si>
  <si>
    <t>JUNCTION</t>
  </si>
  <si>
    <t>PROVO DISTRICT</t>
  </si>
  <si>
    <t>280 W 940 N</t>
  </si>
  <si>
    <t>2,4,N</t>
  </si>
  <si>
    <t>RICH DISTRICT</t>
  </si>
  <si>
    <t>P O BOX 67</t>
  </si>
  <si>
    <t>RANDOLPH</t>
  </si>
  <si>
    <t>SALT LAKE ARTS ACADEMY</t>
  </si>
  <si>
    <t>275 E 200 S</t>
  </si>
  <si>
    <t>SALT LAKE DISTRICT</t>
  </si>
  <si>
    <t>440 E 100 S</t>
  </si>
  <si>
    <t>SAN JUAN DISTRICT</t>
  </si>
  <si>
    <t>200 N MAIN STREET</t>
  </si>
  <si>
    <t>BLANDING</t>
  </si>
  <si>
    <t>6,7,N</t>
  </si>
  <si>
    <t>SEVIER DISTRICT</t>
  </si>
  <si>
    <t>180 EAST 600 NORTH</t>
  </si>
  <si>
    <t>RICHFIELD</t>
  </si>
  <si>
    <t>SOLDIER HOLLOW CHARTER SCHOOL</t>
  </si>
  <si>
    <t>PO BOX 779</t>
  </si>
  <si>
    <t>MIDWAY</t>
  </si>
  <si>
    <t>SOUTH SANPETE DISTRICT</t>
  </si>
  <si>
    <t>39 S MAIN</t>
  </si>
  <si>
    <t>MANTI</t>
  </si>
  <si>
    <t>SOUTH SUMMIT DISTRICT</t>
  </si>
  <si>
    <t>375 E 300 S</t>
  </si>
  <si>
    <t>KAMAS</t>
  </si>
  <si>
    <t>SUCCESS SCHOOL</t>
  </si>
  <si>
    <t>4122 S 1785 W SUITE 2B</t>
  </si>
  <si>
    <t>TAYLORSVILLE</t>
  </si>
  <si>
    <t>A4</t>
  </si>
  <si>
    <t>SUMMIT ACADEMY</t>
  </si>
  <si>
    <t>1285 E 13200 S</t>
  </si>
  <si>
    <t>A2</t>
  </si>
  <si>
    <t>THE RANCHES ACADEMY INC</t>
  </si>
  <si>
    <t>7789 TAWNY OWL CIR</t>
  </si>
  <si>
    <t>EAGLE MOUNTAIN</t>
  </si>
  <si>
    <t>THOMAS EDISON CHARTER SCH.</t>
  </si>
  <si>
    <t>180 E 2600 N</t>
  </si>
  <si>
    <t>NORTH LOGAN</t>
  </si>
  <si>
    <t>TIMPANOGOS ACADEMY</t>
  </si>
  <si>
    <t>55 S TITAN TRAIL (100 E)</t>
  </si>
  <si>
    <t>LINDON</t>
  </si>
  <si>
    <t>TINTIC DISTRICT</t>
  </si>
  <si>
    <t>PO BOX 210</t>
  </si>
  <si>
    <t>EUREKA</t>
  </si>
  <si>
    <t>TOOELE DISTRICT</t>
  </si>
  <si>
    <t>92 S LODESTONE WAY</t>
  </si>
  <si>
    <t>TOOELE</t>
  </si>
  <si>
    <t>TUACAHN HS FOR PERFORM ARTS</t>
  </si>
  <si>
    <t>1100 TUACAHN DR</t>
  </si>
  <si>
    <t>IVINS</t>
  </si>
  <si>
    <t>UINTAH DISTRICT</t>
  </si>
  <si>
    <t>635 W 200 S</t>
  </si>
  <si>
    <t>VERNAL</t>
  </si>
  <si>
    <t>UINTAH RIVER HIGH</t>
  </si>
  <si>
    <t>PO BOX 235</t>
  </si>
  <si>
    <t>FORT DUCHESNE</t>
  </si>
  <si>
    <t>UTAH SCHOOLS FOR DEAF &amp; BLIND</t>
  </si>
  <si>
    <t>742 HARRISON BLVD</t>
  </si>
  <si>
    <t>UTAH STATE UNIVERSITY</t>
  </si>
  <si>
    <t>1400 OLD MAIN HILL</t>
  </si>
  <si>
    <t>WALDEN SCHOOL OF LIBERAL ARTS</t>
  </si>
  <si>
    <t>250 W 500 N</t>
  </si>
  <si>
    <t>WASATCH DISTRICT</t>
  </si>
  <si>
    <t>101 E 200 N</t>
  </si>
  <si>
    <t>HEBER CITY</t>
  </si>
  <si>
    <t>WASHINGTON DISTRICT</t>
  </si>
  <si>
    <t>121 W TABERNACLE</t>
  </si>
  <si>
    <t>ST GEORGE</t>
  </si>
  <si>
    <t>WAYNE DISTRICT</t>
  </si>
  <si>
    <t>P O BOX 127</t>
  </si>
  <si>
    <t>BICKNELL</t>
  </si>
  <si>
    <t>WEBER DISTRICT</t>
  </si>
  <si>
    <t>5320 S ADAMS AVE PARKWAY</t>
  </si>
  <si>
    <t>No RLIS Eligible Districts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</si>
  <si>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</si>
  <si>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</si>
  <si>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Utah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</si>
</sst>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69" fontId="0" fillId="0" borderId="20" xfId="0" applyNumberFormat="1" applyFont="1" applyFill="1" applyBorder="1" applyAlignment="1" applyProtection="1" quotePrefix="1">
      <alignment/>
      <protection locked="0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6" t="s">
        <v>256</v>
      </c>
      <c r="B1" s="97"/>
      <c r="G1" s="98"/>
      <c r="I1" s="99"/>
      <c r="K1" s="100"/>
      <c r="L1" s="100"/>
      <c r="M1" s="100"/>
      <c r="N1" s="101"/>
      <c r="Q1" s="101"/>
      <c r="R1" s="100"/>
      <c r="S1" s="100"/>
      <c r="T1" s="100"/>
    </row>
    <row r="2" spans="1:251" ht="42" customHeight="1">
      <c r="A2" s="104" t="s">
        <v>257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" s="3" customFormat="1" ht="18">
      <c r="A3" s="11" t="s">
        <v>258</v>
      </c>
      <c r="B3" s="102"/>
      <c r="G3" s="4"/>
      <c r="I3" s="6"/>
      <c r="M3" s="103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8" ht="27.75">
      <c r="C8" s="95" t="s">
        <v>255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8.28125" style="0" bestFit="1" customWidth="1"/>
    <col min="4" max="4" width="29.7109375" style="0" bestFit="1" customWidth="1"/>
    <col min="5" max="5" width="18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bestFit="1" customWidth="1"/>
    <col min="21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258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 t="s">
        <v>39</v>
      </c>
      <c r="B5" s="66">
        <v>83</v>
      </c>
      <c r="C5" s="67" t="s">
        <v>40</v>
      </c>
      <c r="D5" s="68" t="s">
        <v>41</v>
      </c>
      <c r="E5" s="68" t="s">
        <v>42</v>
      </c>
      <c r="F5" s="69" t="s">
        <v>43</v>
      </c>
      <c r="G5" s="70">
        <v>84121</v>
      </c>
      <c r="H5" s="71">
        <v>1099</v>
      </c>
      <c r="I5" s="72">
        <v>8012789460</v>
      </c>
      <c r="J5" s="73">
        <v>4</v>
      </c>
      <c r="K5" s="74" t="s">
        <v>44</v>
      </c>
      <c r="L5" s="75" t="s">
        <v>44</v>
      </c>
      <c r="M5" s="76">
        <v>358.823</v>
      </c>
      <c r="N5" s="77" t="s">
        <v>45</v>
      </c>
      <c r="O5" s="78" t="s">
        <v>46</v>
      </c>
      <c r="P5" s="74" t="s">
        <v>46</v>
      </c>
      <c r="Q5" s="79"/>
      <c r="R5" s="80"/>
      <c r="S5" s="81" t="s">
        <v>44</v>
      </c>
      <c r="T5" s="82"/>
      <c r="U5" s="83"/>
      <c r="V5" s="83"/>
      <c r="W5" s="84"/>
      <c r="X5" s="85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4900030</v>
      </c>
      <c r="B6" s="66">
        <v>1</v>
      </c>
      <c r="C6" s="67" t="s">
        <v>47</v>
      </c>
      <c r="D6" s="68" t="s">
        <v>48</v>
      </c>
      <c r="E6" s="68" t="s">
        <v>49</v>
      </c>
      <c r="F6" s="69" t="s">
        <v>43</v>
      </c>
      <c r="G6" s="70">
        <v>84003</v>
      </c>
      <c r="H6" s="71">
        <v>3716</v>
      </c>
      <c r="I6" s="72">
        <v>8017568400</v>
      </c>
      <c r="J6" s="73" t="s">
        <v>50</v>
      </c>
      <c r="K6" s="74" t="s">
        <v>44</v>
      </c>
      <c r="L6" s="75" t="s">
        <v>44</v>
      </c>
      <c r="M6" s="76">
        <v>52259.838</v>
      </c>
      <c r="N6" s="91" t="s">
        <v>44</v>
      </c>
      <c r="O6" s="92">
        <v>8.495164714</v>
      </c>
      <c r="P6" s="74" t="s">
        <v>44</v>
      </c>
      <c r="Q6" s="79"/>
      <c r="R6" s="80"/>
      <c r="S6" s="81" t="s">
        <v>44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4900005</v>
      </c>
      <c r="B7" s="66">
        <v>74</v>
      </c>
      <c r="C7" s="67" t="s">
        <v>51</v>
      </c>
      <c r="D7" s="68" t="s">
        <v>52</v>
      </c>
      <c r="E7" s="68" t="s">
        <v>53</v>
      </c>
      <c r="F7" s="69" t="s">
        <v>43</v>
      </c>
      <c r="G7" s="70">
        <v>84020</v>
      </c>
      <c r="H7" s="71">
        <v>9273</v>
      </c>
      <c r="I7" s="72">
        <v>8015538500</v>
      </c>
      <c r="J7" s="73">
        <v>4</v>
      </c>
      <c r="K7" s="74" t="s">
        <v>44</v>
      </c>
      <c r="L7" s="75" t="s">
        <v>44</v>
      </c>
      <c r="M7" s="76">
        <v>497.873</v>
      </c>
      <c r="N7" s="77" t="s">
        <v>45</v>
      </c>
      <c r="O7" s="78" t="s">
        <v>46</v>
      </c>
      <c r="P7" s="74" t="s">
        <v>46</v>
      </c>
      <c r="Q7" s="79"/>
      <c r="R7" s="80"/>
      <c r="S7" s="81" t="s">
        <v>44</v>
      </c>
      <c r="T7" s="82"/>
      <c r="U7" s="83"/>
      <c r="V7" s="83"/>
      <c r="W7" s="84"/>
      <c r="X7" s="85"/>
      <c r="Y7" s="86"/>
      <c r="Z7" s="87">
        <f t="shared" si="0"/>
        <v>0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4900060</v>
      </c>
      <c r="B8" s="66">
        <v>2</v>
      </c>
      <c r="C8" s="67" t="s">
        <v>54</v>
      </c>
      <c r="D8" s="68" t="s">
        <v>55</v>
      </c>
      <c r="E8" s="68" t="s">
        <v>56</v>
      </c>
      <c r="F8" s="69" t="s">
        <v>43</v>
      </c>
      <c r="G8" s="70">
        <v>84713</v>
      </c>
      <c r="H8" s="71">
        <v>31</v>
      </c>
      <c r="I8" s="72">
        <v>4354382291</v>
      </c>
      <c r="J8" s="73">
        <v>7</v>
      </c>
      <c r="K8" s="74" t="s">
        <v>57</v>
      </c>
      <c r="L8" s="75" t="s">
        <v>57</v>
      </c>
      <c r="M8" s="76">
        <v>1502.839</v>
      </c>
      <c r="N8" s="93" t="s">
        <v>57</v>
      </c>
      <c r="O8" s="92">
        <v>10.56439942</v>
      </c>
      <c r="P8" s="74" t="s">
        <v>44</v>
      </c>
      <c r="Q8" s="79"/>
      <c r="R8" s="80"/>
      <c r="S8" s="81" t="s">
        <v>57</v>
      </c>
      <c r="T8" s="82">
        <v>61195</v>
      </c>
      <c r="U8" s="83">
        <v>2842</v>
      </c>
      <c r="V8" s="83">
        <v>5842</v>
      </c>
      <c r="W8" s="84">
        <v>7118</v>
      </c>
      <c r="X8" s="85" t="s">
        <v>44</v>
      </c>
      <c r="Y8" s="86"/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4900090</v>
      </c>
      <c r="B9" s="66">
        <v>3</v>
      </c>
      <c r="C9" s="67" t="s">
        <v>58</v>
      </c>
      <c r="D9" s="68" t="s">
        <v>59</v>
      </c>
      <c r="E9" s="68" t="s">
        <v>60</v>
      </c>
      <c r="F9" s="69" t="s">
        <v>43</v>
      </c>
      <c r="G9" s="70">
        <v>84302</v>
      </c>
      <c r="H9" s="71">
        <v>3162</v>
      </c>
      <c r="I9" s="72">
        <v>4357344800</v>
      </c>
      <c r="J9" s="73" t="s">
        <v>61</v>
      </c>
      <c r="K9" s="74" t="s">
        <v>44</v>
      </c>
      <c r="L9" s="75" t="s">
        <v>44</v>
      </c>
      <c r="M9" s="76">
        <v>10467.816</v>
      </c>
      <c r="N9" s="93" t="s">
        <v>57</v>
      </c>
      <c r="O9" s="92">
        <v>8.060007454</v>
      </c>
      <c r="P9" s="74" t="s">
        <v>44</v>
      </c>
      <c r="Q9" s="79"/>
      <c r="R9" s="80"/>
      <c r="S9" s="81" t="s">
        <v>57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4900006</v>
      </c>
      <c r="B10" s="66">
        <v>84</v>
      </c>
      <c r="C10" s="67" t="s">
        <v>62</v>
      </c>
      <c r="D10" s="68" t="s">
        <v>63</v>
      </c>
      <c r="E10" s="68" t="s">
        <v>64</v>
      </c>
      <c r="F10" s="69" t="s">
        <v>43</v>
      </c>
      <c r="G10" s="70">
        <v>84624</v>
      </c>
      <c r="H10" s="71" t="s">
        <v>65</v>
      </c>
      <c r="I10" s="72">
        <v>4358645695</v>
      </c>
      <c r="J10" s="73">
        <v>6</v>
      </c>
      <c r="K10" s="74" t="s">
        <v>44</v>
      </c>
      <c r="L10" s="75" t="s">
        <v>44</v>
      </c>
      <c r="M10" s="76">
        <v>37.116</v>
      </c>
      <c r="N10" s="77" t="s">
        <v>45</v>
      </c>
      <c r="O10" s="78" t="s">
        <v>46</v>
      </c>
      <c r="P10" s="74" t="s">
        <v>46</v>
      </c>
      <c r="Q10" s="79"/>
      <c r="R10" s="80"/>
      <c r="S10" s="81" t="s">
        <v>57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4900120</v>
      </c>
      <c r="B11" s="66">
        <v>4</v>
      </c>
      <c r="C11" s="67" t="s">
        <v>66</v>
      </c>
      <c r="D11" s="68" t="s">
        <v>67</v>
      </c>
      <c r="E11" s="68" t="s">
        <v>68</v>
      </c>
      <c r="F11" s="69" t="s">
        <v>43</v>
      </c>
      <c r="G11" s="70">
        <v>84341</v>
      </c>
      <c r="H11" s="71">
        <v>2099</v>
      </c>
      <c r="I11" s="72">
        <v>4357523925</v>
      </c>
      <c r="J11" s="73" t="s">
        <v>50</v>
      </c>
      <c r="K11" s="74" t="s">
        <v>44</v>
      </c>
      <c r="L11" s="75" t="s">
        <v>44</v>
      </c>
      <c r="M11" s="76">
        <v>13287.633</v>
      </c>
      <c r="N11" s="91" t="s">
        <v>44</v>
      </c>
      <c r="O11" s="92">
        <v>7.079910381</v>
      </c>
      <c r="P11" s="74" t="s">
        <v>44</v>
      </c>
      <c r="Q11" s="79"/>
      <c r="R11" s="80"/>
      <c r="S11" s="81" t="s">
        <v>44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4900150</v>
      </c>
      <c r="B12" s="66">
        <v>5</v>
      </c>
      <c r="C12" s="67" t="s">
        <v>69</v>
      </c>
      <c r="D12" s="68" t="s">
        <v>70</v>
      </c>
      <c r="E12" s="68" t="s">
        <v>71</v>
      </c>
      <c r="F12" s="69" t="s">
        <v>43</v>
      </c>
      <c r="G12" s="70">
        <v>84501</v>
      </c>
      <c r="H12" s="71">
        <v>2440</v>
      </c>
      <c r="I12" s="72">
        <v>4356371732</v>
      </c>
      <c r="J12" s="73" t="s">
        <v>61</v>
      </c>
      <c r="K12" s="74" t="s">
        <v>44</v>
      </c>
      <c r="L12" s="75" t="s">
        <v>57</v>
      </c>
      <c r="M12" s="76">
        <v>3458.233</v>
      </c>
      <c r="N12" s="91" t="s">
        <v>44</v>
      </c>
      <c r="O12" s="92">
        <v>13.92572944</v>
      </c>
      <c r="P12" s="74" t="s">
        <v>44</v>
      </c>
      <c r="Q12" s="79"/>
      <c r="R12" s="80"/>
      <c r="S12" s="81" t="s">
        <v>57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4900009</v>
      </c>
      <c r="B13" s="66">
        <v>87</v>
      </c>
      <c r="C13" s="67" t="s">
        <v>72</v>
      </c>
      <c r="D13" s="68" t="s">
        <v>73</v>
      </c>
      <c r="E13" s="68" t="s">
        <v>74</v>
      </c>
      <c r="F13" s="69" t="s">
        <v>43</v>
      </c>
      <c r="G13" s="70">
        <v>84108</v>
      </c>
      <c r="H13" s="71" t="s">
        <v>65</v>
      </c>
      <c r="I13" s="72">
        <v>8015968489</v>
      </c>
      <c r="J13" s="73">
        <v>2</v>
      </c>
      <c r="K13" s="74" t="s">
        <v>44</v>
      </c>
      <c r="L13" s="75" t="s">
        <v>44</v>
      </c>
      <c r="M13" s="76">
        <v>152.355</v>
      </c>
      <c r="N13" s="77" t="s">
        <v>45</v>
      </c>
      <c r="O13" s="78" t="s">
        <v>46</v>
      </c>
      <c r="P13" s="74" t="s">
        <v>46</v>
      </c>
      <c r="Q13" s="79"/>
      <c r="R13" s="80"/>
      <c r="S13" s="81" t="s">
        <v>44</v>
      </c>
      <c r="T13" s="82"/>
      <c r="U13" s="83"/>
      <c r="V13" s="83"/>
      <c r="W13" s="84"/>
      <c r="X13" s="85"/>
      <c r="Y13" s="86"/>
      <c r="Z13" s="87">
        <f t="shared" si="0"/>
        <v>0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4900065</v>
      </c>
      <c r="B14" s="66" t="s">
        <v>75</v>
      </c>
      <c r="C14" s="67" t="s">
        <v>76</v>
      </c>
      <c r="D14" s="68" t="s">
        <v>77</v>
      </c>
      <c r="E14" s="68" t="s">
        <v>78</v>
      </c>
      <c r="F14" s="69" t="s">
        <v>43</v>
      </c>
      <c r="G14" s="70">
        <v>84401</v>
      </c>
      <c r="H14" s="71" t="s">
        <v>65</v>
      </c>
      <c r="I14" s="72">
        <v>8014090700</v>
      </c>
      <c r="J14" s="73">
        <v>2</v>
      </c>
      <c r="K14" s="74" t="s">
        <v>44</v>
      </c>
      <c r="L14" s="75" t="s">
        <v>44</v>
      </c>
      <c r="M14" s="76">
        <v>202.239</v>
      </c>
      <c r="N14" s="77" t="s">
        <v>45</v>
      </c>
      <c r="O14" s="78" t="s">
        <v>46</v>
      </c>
      <c r="P14" s="74" t="s">
        <v>46</v>
      </c>
      <c r="Q14" s="79"/>
      <c r="R14" s="80"/>
      <c r="S14" s="81" t="s">
        <v>44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4900180</v>
      </c>
      <c r="B15" s="66">
        <v>6</v>
      </c>
      <c r="C15" s="67" t="s">
        <v>79</v>
      </c>
      <c r="D15" s="68" t="s">
        <v>80</v>
      </c>
      <c r="E15" s="68" t="s">
        <v>81</v>
      </c>
      <c r="F15" s="69" t="s">
        <v>43</v>
      </c>
      <c r="G15" s="70">
        <v>84046</v>
      </c>
      <c r="H15" s="71">
        <v>249</v>
      </c>
      <c r="I15" s="72">
        <v>4357843174</v>
      </c>
      <c r="J15" s="73">
        <v>7</v>
      </c>
      <c r="K15" s="74" t="s">
        <v>57</v>
      </c>
      <c r="L15" s="75" t="s">
        <v>57</v>
      </c>
      <c r="M15" s="76">
        <v>137.634</v>
      </c>
      <c r="N15" s="93" t="s">
        <v>57</v>
      </c>
      <c r="O15" s="92">
        <v>5.925925926</v>
      </c>
      <c r="P15" s="74" t="s">
        <v>44</v>
      </c>
      <c r="Q15" s="79"/>
      <c r="R15" s="80"/>
      <c r="S15" s="81" t="s">
        <v>57</v>
      </c>
      <c r="T15" s="82">
        <v>7354</v>
      </c>
      <c r="U15" s="83">
        <v>281</v>
      </c>
      <c r="V15" s="83">
        <v>626</v>
      </c>
      <c r="W15" s="84">
        <v>2393</v>
      </c>
      <c r="X15" s="85" t="s">
        <v>57</v>
      </c>
      <c r="Y15" s="86" t="s">
        <v>44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SRSA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4900210</v>
      </c>
      <c r="B16" s="66">
        <v>7</v>
      </c>
      <c r="C16" s="67" t="s">
        <v>82</v>
      </c>
      <c r="D16" s="68" t="s">
        <v>83</v>
      </c>
      <c r="E16" s="68" t="s">
        <v>84</v>
      </c>
      <c r="F16" s="69" t="s">
        <v>43</v>
      </c>
      <c r="G16" s="70">
        <v>84025</v>
      </c>
      <c r="H16" s="71">
        <v>5288</v>
      </c>
      <c r="I16" s="72">
        <v>8014025261</v>
      </c>
      <c r="J16" s="73" t="s">
        <v>50</v>
      </c>
      <c r="K16" s="74" t="s">
        <v>44</v>
      </c>
      <c r="L16" s="75" t="s">
        <v>44</v>
      </c>
      <c r="M16" s="76">
        <v>59763.204</v>
      </c>
      <c r="N16" s="91" t="s">
        <v>44</v>
      </c>
      <c r="O16" s="92">
        <v>6.634569249</v>
      </c>
      <c r="P16" s="74" t="s">
        <v>44</v>
      </c>
      <c r="Q16" s="79"/>
      <c r="R16" s="80"/>
      <c r="S16" s="81" t="s">
        <v>44</v>
      </c>
      <c r="T16" s="82"/>
      <c r="U16" s="83"/>
      <c r="V16" s="83"/>
      <c r="W16" s="84"/>
      <c r="X16" s="85"/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4900059</v>
      </c>
      <c r="B17" s="66">
        <v>69</v>
      </c>
      <c r="C17" s="67" t="s">
        <v>85</v>
      </c>
      <c r="D17" s="68" t="s">
        <v>86</v>
      </c>
      <c r="E17" s="68" t="s">
        <v>42</v>
      </c>
      <c r="F17" s="69" t="s">
        <v>43</v>
      </c>
      <c r="G17" s="70">
        <v>84115</v>
      </c>
      <c r="H17" s="71" t="s">
        <v>65</v>
      </c>
      <c r="I17" s="72">
        <v>8014671500</v>
      </c>
      <c r="J17" s="73">
        <v>4</v>
      </c>
      <c r="K17" s="74" t="s">
        <v>44</v>
      </c>
      <c r="L17" s="75" t="s">
        <v>44</v>
      </c>
      <c r="M17" s="76">
        <v>54.311</v>
      </c>
      <c r="N17" s="77" t="s">
        <v>45</v>
      </c>
      <c r="O17" s="78" t="s">
        <v>46</v>
      </c>
      <c r="P17" s="74" t="s">
        <v>46</v>
      </c>
      <c r="Q17" s="79"/>
      <c r="R17" s="80"/>
      <c r="S17" s="81" t="s">
        <v>44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4900240</v>
      </c>
      <c r="B18" s="66">
        <v>8</v>
      </c>
      <c r="C18" s="67" t="s">
        <v>87</v>
      </c>
      <c r="D18" s="68" t="s">
        <v>88</v>
      </c>
      <c r="E18" s="68" t="s">
        <v>89</v>
      </c>
      <c r="F18" s="69" t="s">
        <v>43</v>
      </c>
      <c r="G18" s="70">
        <v>84021</v>
      </c>
      <c r="H18" s="71">
        <v>446</v>
      </c>
      <c r="I18" s="72">
        <v>4357381240</v>
      </c>
      <c r="J18" s="73" t="s">
        <v>90</v>
      </c>
      <c r="K18" s="74" t="s">
        <v>44</v>
      </c>
      <c r="L18" s="75" t="s">
        <v>57</v>
      </c>
      <c r="M18" s="76">
        <v>3871.6</v>
      </c>
      <c r="N18" s="93" t="s">
        <v>57</v>
      </c>
      <c r="O18" s="92">
        <v>14.50676983</v>
      </c>
      <c r="P18" s="74" t="s">
        <v>44</v>
      </c>
      <c r="Q18" s="79"/>
      <c r="R18" s="80"/>
      <c r="S18" s="81" t="s">
        <v>44</v>
      </c>
      <c r="T18" s="82">
        <v>232700</v>
      </c>
      <c r="U18" s="83">
        <v>14187</v>
      </c>
      <c r="V18" s="83">
        <v>25527</v>
      </c>
      <c r="W18" s="84">
        <v>16099</v>
      </c>
      <c r="X18" s="85" t="s">
        <v>44</v>
      </c>
      <c r="Y18" s="86"/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0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4900036</v>
      </c>
      <c r="B19" s="66" t="s">
        <v>91</v>
      </c>
      <c r="C19" s="67" t="s">
        <v>92</v>
      </c>
      <c r="D19" s="68" t="s">
        <v>93</v>
      </c>
      <c r="E19" s="68" t="s">
        <v>94</v>
      </c>
      <c r="F19" s="69" t="s">
        <v>43</v>
      </c>
      <c r="G19" s="70">
        <v>84119</v>
      </c>
      <c r="H19" s="71" t="s">
        <v>65</v>
      </c>
      <c r="I19" s="72">
        <v>8018868181</v>
      </c>
      <c r="J19" s="73" t="s">
        <v>95</v>
      </c>
      <c r="K19" s="74" t="s">
        <v>44</v>
      </c>
      <c r="L19" s="75" t="s">
        <v>44</v>
      </c>
      <c r="M19" s="76">
        <v>141.762</v>
      </c>
      <c r="N19" s="77" t="s">
        <v>45</v>
      </c>
      <c r="O19" s="78" t="s">
        <v>46</v>
      </c>
      <c r="P19" s="74" t="s">
        <v>46</v>
      </c>
      <c r="Q19" s="79"/>
      <c r="R19" s="80"/>
      <c r="S19" s="81" t="s">
        <v>44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4900270</v>
      </c>
      <c r="B20" s="66">
        <v>9</v>
      </c>
      <c r="C20" s="67" t="s">
        <v>96</v>
      </c>
      <c r="D20" s="68" t="s">
        <v>97</v>
      </c>
      <c r="E20" s="68" t="s">
        <v>98</v>
      </c>
      <c r="F20" s="69" t="s">
        <v>43</v>
      </c>
      <c r="G20" s="70">
        <v>84528</v>
      </c>
      <c r="H20" s="71">
        <v>120</v>
      </c>
      <c r="I20" s="72">
        <v>4356879846</v>
      </c>
      <c r="J20" s="73">
        <v>7</v>
      </c>
      <c r="K20" s="74" t="s">
        <v>57</v>
      </c>
      <c r="L20" s="75" t="s">
        <v>57</v>
      </c>
      <c r="M20" s="76">
        <v>2339.145</v>
      </c>
      <c r="N20" s="93" t="s">
        <v>57</v>
      </c>
      <c r="O20" s="92">
        <v>11.93317422</v>
      </c>
      <c r="P20" s="74" t="s">
        <v>44</v>
      </c>
      <c r="Q20" s="79"/>
      <c r="R20" s="80"/>
      <c r="S20" s="81" t="s">
        <v>57</v>
      </c>
      <c r="T20" s="82">
        <v>122552</v>
      </c>
      <c r="U20" s="83">
        <v>6030</v>
      </c>
      <c r="V20" s="83">
        <v>11194</v>
      </c>
      <c r="W20" s="84">
        <v>10603</v>
      </c>
      <c r="X20" s="85" t="s">
        <v>44</v>
      </c>
      <c r="Y20" s="86"/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4900019</v>
      </c>
      <c r="B21" s="66">
        <v>98</v>
      </c>
      <c r="C21" s="67" t="s">
        <v>99</v>
      </c>
      <c r="D21" s="68" t="s">
        <v>100</v>
      </c>
      <c r="E21" s="68" t="s">
        <v>68</v>
      </c>
      <c r="F21" s="69" t="s">
        <v>43</v>
      </c>
      <c r="G21" s="70">
        <v>84321</v>
      </c>
      <c r="H21" s="71" t="s">
        <v>65</v>
      </c>
      <c r="I21" s="72">
        <v>4357134255</v>
      </c>
      <c r="J21" s="73">
        <v>8</v>
      </c>
      <c r="K21" s="74" t="s">
        <v>57</v>
      </c>
      <c r="L21" s="75" t="s">
        <v>44</v>
      </c>
      <c r="M21" s="76">
        <v>198.756</v>
      </c>
      <c r="N21" s="77" t="s">
        <v>45</v>
      </c>
      <c r="O21" s="78" t="s">
        <v>46</v>
      </c>
      <c r="P21" s="74" t="s">
        <v>46</v>
      </c>
      <c r="Q21" s="79"/>
      <c r="R21" s="80"/>
      <c r="S21" s="81" t="s">
        <v>57</v>
      </c>
      <c r="T21" s="82">
        <v>4211</v>
      </c>
      <c r="U21" s="94">
        <v>0</v>
      </c>
      <c r="V21" s="83">
        <v>676</v>
      </c>
      <c r="W21" s="84">
        <v>593</v>
      </c>
      <c r="X21" s="85" t="s">
        <v>57</v>
      </c>
      <c r="Y21" s="86" t="s">
        <v>44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4900062</v>
      </c>
      <c r="B22" s="66">
        <v>82</v>
      </c>
      <c r="C22" s="67" t="s">
        <v>101</v>
      </c>
      <c r="D22" s="68" t="s">
        <v>102</v>
      </c>
      <c r="E22" s="68" t="s">
        <v>103</v>
      </c>
      <c r="F22" s="69" t="s">
        <v>43</v>
      </c>
      <c r="G22" s="70">
        <v>84606</v>
      </c>
      <c r="H22" s="71" t="s">
        <v>65</v>
      </c>
      <c r="I22" s="72">
        <v>8014373100</v>
      </c>
      <c r="J22" s="73">
        <v>8</v>
      </c>
      <c r="K22" s="74" t="s">
        <v>57</v>
      </c>
      <c r="L22" s="75" t="s">
        <v>104</v>
      </c>
      <c r="M22" s="76">
        <v>383.589</v>
      </c>
      <c r="N22" s="77" t="s">
        <v>45</v>
      </c>
      <c r="O22" s="78" t="s">
        <v>46</v>
      </c>
      <c r="P22" s="74" t="s">
        <v>46</v>
      </c>
      <c r="Q22" s="79"/>
      <c r="R22" s="80"/>
      <c r="S22" s="81" t="s">
        <v>57</v>
      </c>
      <c r="T22" s="82">
        <v>17434</v>
      </c>
      <c r="U22" s="83">
        <v>739</v>
      </c>
      <c r="V22" s="83">
        <v>1362</v>
      </c>
      <c r="W22" s="84">
        <v>1178</v>
      </c>
      <c r="X22" s="85" t="s">
        <v>57</v>
      </c>
      <c r="Y22" s="86" t="s">
        <v>44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4900300</v>
      </c>
      <c r="B23" s="66">
        <v>10</v>
      </c>
      <c r="C23" s="67" t="s">
        <v>105</v>
      </c>
      <c r="D23" s="68" t="s">
        <v>106</v>
      </c>
      <c r="E23" s="68" t="s">
        <v>107</v>
      </c>
      <c r="F23" s="69" t="s">
        <v>43</v>
      </c>
      <c r="G23" s="70">
        <v>84759</v>
      </c>
      <c r="H23" s="71">
        <v>398</v>
      </c>
      <c r="I23" s="72">
        <v>4356768821</v>
      </c>
      <c r="J23" s="73">
        <v>7</v>
      </c>
      <c r="K23" s="74" t="s">
        <v>57</v>
      </c>
      <c r="L23" s="75" t="s">
        <v>57</v>
      </c>
      <c r="M23" s="76">
        <v>924.501</v>
      </c>
      <c r="N23" s="93" t="s">
        <v>57</v>
      </c>
      <c r="O23" s="92">
        <v>10.26694045</v>
      </c>
      <c r="P23" s="74" t="s">
        <v>44</v>
      </c>
      <c r="Q23" s="79"/>
      <c r="R23" s="80"/>
      <c r="S23" s="81" t="s">
        <v>57</v>
      </c>
      <c r="T23" s="82">
        <v>48458</v>
      </c>
      <c r="U23" s="83">
        <v>2774</v>
      </c>
      <c r="V23" s="83">
        <v>5102</v>
      </c>
      <c r="W23" s="84">
        <v>9595</v>
      </c>
      <c r="X23" s="85" t="s">
        <v>57</v>
      </c>
      <c r="Y23" s="86" t="s">
        <v>44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4900330</v>
      </c>
      <c r="B24" s="66">
        <v>11</v>
      </c>
      <c r="C24" s="67" t="s">
        <v>108</v>
      </c>
      <c r="D24" s="68" t="s">
        <v>109</v>
      </c>
      <c r="E24" s="68" t="s">
        <v>110</v>
      </c>
      <c r="F24" s="69" t="s">
        <v>43</v>
      </c>
      <c r="G24" s="70">
        <v>84532</v>
      </c>
      <c r="H24" s="71">
        <v>2630</v>
      </c>
      <c r="I24" s="72">
        <v>4352595317</v>
      </c>
      <c r="J24" s="73">
        <v>6</v>
      </c>
      <c r="K24" s="74" t="s">
        <v>44</v>
      </c>
      <c r="L24" s="75" t="s">
        <v>57</v>
      </c>
      <c r="M24" s="76">
        <v>1388.699</v>
      </c>
      <c r="N24" s="93" t="s">
        <v>57</v>
      </c>
      <c r="O24" s="92">
        <v>16.98113208</v>
      </c>
      <c r="P24" s="74" t="s">
        <v>44</v>
      </c>
      <c r="Q24" s="79"/>
      <c r="R24" s="80"/>
      <c r="S24" s="81" t="s">
        <v>57</v>
      </c>
      <c r="T24" s="82">
        <v>101185</v>
      </c>
      <c r="U24" s="83">
        <v>6307</v>
      </c>
      <c r="V24" s="83">
        <v>9763</v>
      </c>
      <c r="W24" s="84">
        <v>5709</v>
      </c>
      <c r="X24" s="85" t="s">
        <v>44</v>
      </c>
      <c r="Y24" s="86"/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4900360</v>
      </c>
      <c r="B25" s="66">
        <v>12</v>
      </c>
      <c r="C25" s="67" t="s">
        <v>111</v>
      </c>
      <c r="D25" s="68" t="s">
        <v>112</v>
      </c>
      <c r="E25" s="68" t="s">
        <v>113</v>
      </c>
      <c r="F25" s="69" t="s">
        <v>43</v>
      </c>
      <c r="G25" s="70">
        <v>84115</v>
      </c>
      <c r="H25" s="71">
        <v>4697</v>
      </c>
      <c r="I25" s="72">
        <v>8016465000</v>
      </c>
      <c r="J25" s="73" t="s">
        <v>50</v>
      </c>
      <c r="K25" s="74" t="s">
        <v>44</v>
      </c>
      <c r="L25" s="75" t="s">
        <v>44</v>
      </c>
      <c r="M25" s="76">
        <v>67276.263</v>
      </c>
      <c r="N25" s="91" t="s">
        <v>44</v>
      </c>
      <c r="O25" s="92">
        <v>10.40113596</v>
      </c>
      <c r="P25" s="74" t="s">
        <v>44</v>
      </c>
      <c r="Q25" s="79"/>
      <c r="R25" s="80"/>
      <c r="S25" s="81" t="s">
        <v>44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4900390</v>
      </c>
      <c r="B26" s="66">
        <v>13</v>
      </c>
      <c r="C26" s="67" t="s">
        <v>114</v>
      </c>
      <c r="D26" s="68" t="s">
        <v>115</v>
      </c>
      <c r="E26" s="68" t="s">
        <v>116</v>
      </c>
      <c r="F26" s="69" t="s">
        <v>43</v>
      </c>
      <c r="G26" s="70">
        <v>84720</v>
      </c>
      <c r="H26" s="71">
        <v>120</v>
      </c>
      <c r="I26" s="72">
        <v>4355862804</v>
      </c>
      <c r="J26" s="73" t="s">
        <v>61</v>
      </c>
      <c r="K26" s="74" t="s">
        <v>44</v>
      </c>
      <c r="L26" s="75" t="s">
        <v>44</v>
      </c>
      <c r="M26" s="76">
        <v>7744.151</v>
      </c>
      <c r="N26" s="91" t="s">
        <v>44</v>
      </c>
      <c r="O26" s="92">
        <v>15.60342447</v>
      </c>
      <c r="P26" s="74" t="s">
        <v>44</v>
      </c>
      <c r="Q26" s="79"/>
      <c r="R26" s="80"/>
      <c r="S26" s="81" t="s">
        <v>57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4900067</v>
      </c>
      <c r="B27" s="66" t="s">
        <v>117</v>
      </c>
      <c r="C27" s="67" t="s">
        <v>118</v>
      </c>
      <c r="D27" s="68" t="s">
        <v>119</v>
      </c>
      <c r="E27" s="68" t="s">
        <v>120</v>
      </c>
      <c r="F27" s="69" t="s">
        <v>43</v>
      </c>
      <c r="G27" s="70">
        <v>84088</v>
      </c>
      <c r="H27" s="71" t="s">
        <v>65</v>
      </c>
      <c r="I27" s="72">
        <v>8012565970</v>
      </c>
      <c r="J27" s="73">
        <v>4</v>
      </c>
      <c r="K27" s="74" t="s">
        <v>44</v>
      </c>
      <c r="L27" s="75" t="s">
        <v>44</v>
      </c>
      <c r="M27" s="76">
        <v>74.661</v>
      </c>
      <c r="N27" s="77" t="s">
        <v>45</v>
      </c>
      <c r="O27" s="78" t="s">
        <v>46</v>
      </c>
      <c r="P27" s="74" t="s">
        <v>46</v>
      </c>
      <c r="Q27" s="79"/>
      <c r="R27" s="80"/>
      <c r="S27" s="81" t="s">
        <v>44</v>
      </c>
      <c r="T27" s="82"/>
      <c r="U27" s="83"/>
      <c r="V27" s="83"/>
      <c r="W27" s="84"/>
      <c r="X27" s="85"/>
      <c r="Y27" s="86"/>
      <c r="Z27" s="87">
        <f t="shared" si="0"/>
        <v>0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0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4900007</v>
      </c>
      <c r="B28" s="66">
        <v>85</v>
      </c>
      <c r="C28" s="67" t="s">
        <v>121</v>
      </c>
      <c r="D28" s="68" t="s">
        <v>122</v>
      </c>
      <c r="E28" s="68" t="s">
        <v>74</v>
      </c>
      <c r="F28" s="69" t="s">
        <v>43</v>
      </c>
      <c r="G28" s="70">
        <v>84111</v>
      </c>
      <c r="H28" s="71" t="s">
        <v>65</v>
      </c>
      <c r="I28" s="72">
        <v>8013559003</v>
      </c>
      <c r="J28" s="73">
        <v>2</v>
      </c>
      <c r="K28" s="74" t="s">
        <v>44</v>
      </c>
      <c r="L28" s="75" t="s">
        <v>44</v>
      </c>
      <c r="M28" s="76">
        <v>49.522</v>
      </c>
      <c r="N28" s="77" t="s">
        <v>45</v>
      </c>
      <c r="O28" s="78" t="s">
        <v>46</v>
      </c>
      <c r="P28" s="74" t="s">
        <v>46</v>
      </c>
      <c r="Q28" s="79"/>
      <c r="R28" s="80"/>
      <c r="S28" s="81" t="s">
        <v>44</v>
      </c>
      <c r="T28" s="82"/>
      <c r="U28" s="83"/>
      <c r="V28" s="83"/>
      <c r="W28" s="84"/>
      <c r="X28" s="85"/>
      <c r="Y28" s="86"/>
      <c r="Z28" s="87">
        <f t="shared" si="0"/>
        <v>0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4900014</v>
      </c>
      <c r="B29" s="66">
        <v>93</v>
      </c>
      <c r="C29" s="67" t="s">
        <v>123</v>
      </c>
      <c r="D29" s="68" t="s">
        <v>124</v>
      </c>
      <c r="E29" s="68" t="s">
        <v>125</v>
      </c>
      <c r="F29" s="69" t="s">
        <v>43</v>
      </c>
      <c r="G29" s="70">
        <v>84062</v>
      </c>
      <c r="H29" s="71" t="s">
        <v>65</v>
      </c>
      <c r="I29" s="72">
        <v>8017965646</v>
      </c>
      <c r="J29" s="73">
        <v>4</v>
      </c>
      <c r="K29" s="74" t="s">
        <v>44</v>
      </c>
      <c r="L29" s="75" t="s">
        <v>44</v>
      </c>
      <c r="M29" s="76">
        <v>184.186</v>
      </c>
      <c r="N29" s="77" t="s">
        <v>45</v>
      </c>
      <c r="O29" s="78" t="s">
        <v>46</v>
      </c>
      <c r="P29" s="74" t="s">
        <v>46</v>
      </c>
      <c r="Q29" s="79"/>
      <c r="R29" s="80"/>
      <c r="S29" s="81" t="s">
        <v>44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4900420</v>
      </c>
      <c r="B30" s="66">
        <v>14</v>
      </c>
      <c r="C30" s="67" t="s">
        <v>126</v>
      </c>
      <c r="D30" s="68" t="s">
        <v>127</v>
      </c>
      <c r="E30" s="68" t="s">
        <v>128</v>
      </c>
      <c r="F30" s="69" t="s">
        <v>43</v>
      </c>
      <c r="G30" s="70">
        <v>84070</v>
      </c>
      <c r="H30" s="71">
        <v>2998</v>
      </c>
      <c r="I30" s="72">
        <v>8015678100</v>
      </c>
      <c r="J30" s="73" t="s">
        <v>129</v>
      </c>
      <c r="K30" s="74" t="s">
        <v>44</v>
      </c>
      <c r="L30" s="75" t="s">
        <v>44</v>
      </c>
      <c r="M30" s="76">
        <v>75546.904</v>
      </c>
      <c r="N30" s="91" t="s">
        <v>44</v>
      </c>
      <c r="O30" s="92">
        <v>5.242475331</v>
      </c>
      <c r="P30" s="74" t="s">
        <v>44</v>
      </c>
      <c r="Q30" s="79"/>
      <c r="R30" s="80"/>
      <c r="S30" s="81" t="s">
        <v>44</v>
      </c>
      <c r="T30" s="82"/>
      <c r="U30" s="83"/>
      <c r="V30" s="83"/>
      <c r="W30" s="84"/>
      <c r="X30" s="85"/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4900450</v>
      </c>
      <c r="B31" s="66">
        <v>15</v>
      </c>
      <c r="C31" s="67" t="s">
        <v>130</v>
      </c>
      <c r="D31" s="68" t="s">
        <v>131</v>
      </c>
      <c r="E31" s="68" t="s">
        <v>132</v>
      </c>
      <c r="F31" s="69" t="s">
        <v>43</v>
      </c>
      <c r="G31" s="70">
        <v>84648</v>
      </c>
      <c r="H31" s="71">
        <v>1531</v>
      </c>
      <c r="I31" s="72">
        <v>4356231940</v>
      </c>
      <c r="J31" s="73" t="s">
        <v>133</v>
      </c>
      <c r="K31" s="74" t="s">
        <v>44</v>
      </c>
      <c r="L31" s="75" t="s">
        <v>57</v>
      </c>
      <c r="M31" s="76">
        <v>1943.134</v>
      </c>
      <c r="N31" s="93" t="s">
        <v>57</v>
      </c>
      <c r="O31" s="92">
        <v>9.081934847</v>
      </c>
      <c r="P31" s="74" t="s">
        <v>44</v>
      </c>
      <c r="Q31" s="79"/>
      <c r="R31" s="80"/>
      <c r="S31" s="81" t="s">
        <v>44</v>
      </c>
      <c r="T31" s="82">
        <v>70135</v>
      </c>
      <c r="U31" s="83">
        <v>3796</v>
      </c>
      <c r="V31" s="83">
        <v>8094</v>
      </c>
      <c r="W31" s="84">
        <v>5666</v>
      </c>
      <c r="X31" s="85" t="s">
        <v>57</v>
      </c>
      <c r="Y31" s="86" t="s">
        <v>44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SRSA</v>
      </c>
      <c r="AE31" s="87">
        <f t="shared" si="5"/>
        <v>0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4900480</v>
      </c>
      <c r="B32" s="66">
        <v>16</v>
      </c>
      <c r="C32" s="67" t="s">
        <v>134</v>
      </c>
      <c r="D32" s="68" t="s">
        <v>135</v>
      </c>
      <c r="E32" s="68" t="s">
        <v>136</v>
      </c>
      <c r="F32" s="69" t="s">
        <v>43</v>
      </c>
      <c r="G32" s="70">
        <v>84741</v>
      </c>
      <c r="H32" s="71">
        <v>3946</v>
      </c>
      <c r="I32" s="72">
        <v>4356442555</v>
      </c>
      <c r="J32" s="73" t="s">
        <v>61</v>
      </c>
      <c r="K32" s="74" t="s">
        <v>44</v>
      </c>
      <c r="L32" s="75" t="s">
        <v>57</v>
      </c>
      <c r="M32" s="76">
        <v>1181.739</v>
      </c>
      <c r="N32" s="93" t="s">
        <v>57</v>
      </c>
      <c r="O32" s="92">
        <v>10.16666667</v>
      </c>
      <c r="P32" s="74" t="s">
        <v>44</v>
      </c>
      <c r="Q32" s="79"/>
      <c r="R32" s="80"/>
      <c r="S32" s="81" t="s">
        <v>57</v>
      </c>
      <c r="T32" s="82">
        <v>7585</v>
      </c>
      <c r="U32" s="83">
        <v>3598</v>
      </c>
      <c r="V32" s="83">
        <v>6796</v>
      </c>
      <c r="W32" s="84">
        <v>9844</v>
      </c>
      <c r="X32" s="85" t="s">
        <v>57</v>
      </c>
      <c r="Y32" s="86" t="s">
        <v>44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4900510</v>
      </c>
      <c r="B33" s="66">
        <v>39</v>
      </c>
      <c r="C33" s="67" t="s">
        <v>137</v>
      </c>
      <c r="D33" s="68" t="s">
        <v>138</v>
      </c>
      <c r="E33" s="68" t="s">
        <v>68</v>
      </c>
      <c r="F33" s="69" t="s">
        <v>43</v>
      </c>
      <c r="G33" s="70">
        <v>84321</v>
      </c>
      <c r="H33" s="71">
        <v>4563</v>
      </c>
      <c r="I33" s="72">
        <v>4357552300</v>
      </c>
      <c r="J33" s="73" t="s">
        <v>139</v>
      </c>
      <c r="K33" s="74" t="s">
        <v>44</v>
      </c>
      <c r="L33" s="75" t="s">
        <v>44</v>
      </c>
      <c r="M33" s="76">
        <v>5756.855</v>
      </c>
      <c r="N33" s="91" t="s">
        <v>44</v>
      </c>
      <c r="O33" s="92">
        <v>15.62979376</v>
      </c>
      <c r="P33" s="74" t="s">
        <v>44</v>
      </c>
      <c r="Q33" s="79"/>
      <c r="R33" s="80"/>
      <c r="S33" s="81" t="s">
        <v>44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0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4900540</v>
      </c>
      <c r="B34" s="66">
        <v>17</v>
      </c>
      <c r="C34" s="67" t="s">
        <v>140</v>
      </c>
      <c r="D34" s="68" t="s">
        <v>141</v>
      </c>
      <c r="E34" s="68" t="s">
        <v>64</v>
      </c>
      <c r="F34" s="69" t="s">
        <v>43</v>
      </c>
      <c r="G34" s="70">
        <v>84624</v>
      </c>
      <c r="H34" s="71">
        <v>666</v>
      </c>
      <c r="I34" s="72">
        <v>4358641000</v>
      </c>
      <c r="J34" s="73" t="s">
        <v>61</v>
      </c>
      <c r="K34" s="74" t="s">
        <v>44</v>
      </c>
      <c r="L34" s="75" t="s">
        <v>57</v>
      </c>
      <c r="M34" s="76">
        <v>2933.531</v>
      </c>
      <c r="N34" s="93" t="s">
        <v>57</v>
      </c>
      <c r="O34" s="92">
        <v>11.50845254</v>
      </c>
      <c r="P34" s="74" t="s">
        <v>44</v>
      </c>
      <c r="Q34" s="79"/>
      <c r="R34" s="80"/>
      <c r="S34" s="81" t="s">
        <v>57</v>
      </c>
      <c r="T34" s="82">
        <v>152240</v>
      </c>
      <c r="U34" s="83">
        <v>9182</v>
      </c>
      <c r="V34" s="83">
        <v>16664</v>
      </c>
      <c r="W34" s="84">
        <v>11520</v>
      </c>
      <c r="X34" s="85" t="s">
        <v>44</v>
      </c>
      <c r="Y34" s="86"/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4900035</v>
      </c>
      <c r="B35" s="66" t="s">
        <v>142</v>
      </c>
      <c r="C35" s="67" t="s">
        <v>143</v>
      </c>
      <c r="D35" s="68" t="s">
        <v>144</v>
      </c>
      <c r="E35" s="68" t="s">
        <v>110</v>
      </c>
      <c r="F35" s="69" t="s">
        <v>43</v>
      </c>
      <c r="G35" s="70">
        <v>84532</v>
      </c>
      <c r="H35" s="71" t="s">
        <v>65</v>
      </c>
      <c r="I35" s="72">
        <v>4352592277</v>
      </c>
      <c r="J35" s="73" t="s">
        <v>145</v>
      </c>
      <c r="K35" s="74" t="s">
        <v>44</v>
      </c>
      <c r="L35" s="75" t="s">
        <v>44</v>
      </c>
      <c r="M35" s="76">
        <v>61.094</v>
      </c>
      <c r="N35" s="77" t="s">
        <v>45</v>
      </c>
      <c r="O35" s="78" t="s">
        <v>46</v>
      </c>
      <c r="P35" s="74" t="s">
        <v>46</v>
      </c>
      <c r="Q35" s="79"/>
      <c r="R35" s="80"/>
      <c r="S35" s="81" t="s">
        <v>57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4900570</v>
      </c>
      <c r="B36" s="66">
        <v>18</v>
      </c>
      <c r="C36" s="67" t="s">
        <v>146</v>
      </c>
      <c r="D36" s="68" t="s">
        <v>147</v>
      </c>
      <c r="E36" s="68" t="s">
        <v>148</v>
      </c>
      <c r="F36" s="69" t="s">
        <v>43</v>
      </c>
      <c r="G36" s="70">
        <v>84050</v>
      </c>
      <c r="H36" s="71">
        <v>530</v>
      </c>
      <c r="I36" s="72">
        <v>8018293411</v>
      </c>
      <c r="J36" s="73">
        <v>8</v>
      </c>
      <c r="K36" s="74" t="s">
        <v>57</v>
      </c>
      <c r="L36" s="75" t="s">
        <v>57</v>
      </c>
      <c r="M36" s="76">
        <v>1963.539</v>
      </c>
      <c r="N36" s="91" t="s">
        <v>44</v>
      </c>
      <c r="O36" s="92">
        <v>4.111842105</v>
      </c>
      <c r="P36" s="74" t="s">
        <v>44</v>
      </c>
      <c r="Q36" s="79"/>
      <c r="R36" s="80"/>
      <c r="S36" s="81" t="s">
        <v>57</v>
      </c>
      <c r="T36" s="82"/>
      <c r="U36" s="83"/>
      <c r="V36" s="83"/>
      <c r="W36" s="84"/>
      <c r="X36" s="85"/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4900600</v>
      </c>
      <c r="B37" s="66">
        <v>40</v>
      </c>
      <c r="C37" s="67" t="s">
        <v>149</v>
      </c>
      <c r="D37" s="68" t="s">
        <v>150</v>
      </c>
      <c r="E37" s="68" t="s">
        <v>151</v>
      </c>
      <c r="F37" s="69" t="s">
        <v>43</v>
      </c>
      <c r="G37" s="70">
        <v>84107</v>
      </c>
      <c r="H37" s="71">
        <v>4898</v>
      </c>
      <c r="I37" s="72">
        <v>8012647400</v>
      </c>
      <c r="J37" s="73">
        <v>4</v>
      </c>
      <c r="K37" s="74" t="s">
        <v>44</v>
      </c>
      <c r="L37" s="75" t="s">
        <v>44</v>
      </c>
      <c r="M37" s="76">
        <v>6461.873</v>
      </c>
      <c r="N37" s="91" t="s">
        <v>44</v>
      </c>
      <c r="O37" s="92">
        <v>6.833130329</v>
      </c>
      <c r="P37" s="74" t="s">
        <v>44</v>
      </c>
      <c r="Q37" s="79"/>
      <c r="R37" s="80"/>
      <c r="S37" s="81" t="s">
        <v>44</v>
      </c>
      <c r="T37" s="82"/>
      <c r="U37" s="83"/>
      <c r="V37" s="83"/>
      <c r="W37" s="84"/>
      <c r="X37" s="85"/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4900630</v>
      </c>
      <c r="B38" s="66">
        <v>19</v>
      </c>
      <c r="C38" s="67" t="s">
        <v>152</v>
      </c>
      <c r="D38" s="68" t="s">
        <v>153</v>
      </c>
      <c r="E38" s="68" t="s">
        <v>154</v>
      </c>
      <c r="F38" s="69" t="s">
        <v>43</v>
      </c>
      <c r="G38" s="70">
        <v>84660</v>
      </c>
      <c r="H38" s="71">
        <v>2499</v>
      </c>
      <c r="I38" s="72">
        <v>8013547400</v>
      </c>
      <c r="J38" s="73" t="s">
        <v>50</v>
      </c>
      <c r="K38" s="74" t="s">
        <v>44</v>
      </c>
      <c r="L38" s="75" t="s">
        <v>44</v>
      </c>
      <c r="M38" s="76">
        <v>24833.882</v>
      </c>
      <c r="N38" s="91" t="s">
        <v>44</v>
      </c>
      <c r="O38" s="92">
        <v>9.450239887</v>
      </c>
      <c r="P38" s="74" t="s">
        <v>44</v>
      </c>
      <c r="Q38" s="79"/>
      <c r="R38" s="80"/>
      <c r="S38" s="81" t="s">
        <v>44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4900063</v>
      </c>
      <c r="B39" s="66" t="s">
        <v>155</v>
      </c>
      <c r="C39" s="67" t="s">
        <v>156</v>
      </c>
      <c r="D39" s="68" t="s">
        <v>157</v>
      </c>
      <c r="E39" s="68" t="s">
        <v>158</v>
      </c>
      <c r="F39" s="69" t="s">
        <v>43</v>
      </c>
      <c r="G39" s="70">
        <v>84067</v>
      </c>
      <c r="H39" s="71" t="s">
        <v>65</v>
      </c>
      <c r="I39" s="72">
        <v>8014025920</v>
      </c>
      <c r="J39" s="73">
        <v>4</v>
      </c>
      <c r="K39" s="74" t="s">
        <v>44</v>
      </c>
      <c r="L39" s="75" t="s">
        <v>44</v>
      </c>
      <c r="M39" s="76">
        <v>243.183</v>
      </c>
      <c r="N39" s="77" t="s">
        <v>45</v>
      </c>
      <c r="O39" s="78" t="s">
        <v>46</v>
      </c>
      <c r="P39" s="74" t="s">
        <v>46</v>
      </c>
      <c r="Q39" s="79"/>
      <c r="R39" s="80"/>
      <c r="S39" s="81" t="s">
        <v>44</v>
      </c>
      <c r="T39" s="82"/>
      <c r="U39" s="83"/>
      <c r="V39" s="83"/>
      <c r="W39" s="84"/>
      <c r="X39" s="85"/>
      <c r="Y39" s="86"/>
      <c r="Z39" s="87">
        <f t="shared" si="0"/>
        <v>0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0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4900068</v>
      </c>
      <c r="B40" s="66" t="s">
        <v>159</v>
      </c>
      <c r="C40" s="67" t="s">
        <v>160</v>
      </c>
      <c r="D40" s="68" t="s">
        <v>161</v>
      </c>
      <c r="E40" s="68" t="s">
        <v>162</v>
      </c>
      <c r="F40" s="69" t="s">
        <v>43</v>
      </c>
      <c r="G40" s="70">
        <v>84041</v>
      </c>
      <c r="H40" s="71" t="s">
        <v>65</v>
      </c>
      <c r="I40" s="72">
        <v>8015471809</v>
      </c>
      <c r="J40" s="73">
        <v>4</v>
      </c>
      <c r="K40" s="74" t="s">
        <v>44</v>
      </c>
      <c r="L40" s="75" t="s">
        <v>44</v>
      </c>
      <c r="M40" s="76">
        <v>463.117</v>
      </c>
      <c r="N40" s="77" t="s">
        <v>45</v>
      </c>
      <c r="O40" s="78" t="s">
        <v>46</v>
      </c>
      <c r="P40" s="74" t="s">
        <v>46</v>
      </c>
      <c r="Q40" s="79"/>
      <c r="R40" s="80"/>
      <c r="S40" s="81" t="s">
        <v>44</v>
      </c>
      <c r="T40" s="82"/>
      <c r="U40" s="83"/>
      <c r="V40" s="83"/>
      <c r="W40" s="84"/>
      <c r="X40" s="85"/>
      <c r="Y40" s="86"/>
      <c r="Z40" s="87">
        <f t="shared" si="0"/>
        <v>0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4900660</v>
      </c>
      <c r="B41" s="66">
        <v>20</v>
      </c>
      <c r="C41" s="67" t="s">
        <v>163</v>
      </c>
      <c r="D41" s="68" t="s">
        <v>164</v>
      </c>
      <c r="E41" s="68" t="s">
        <v>165</v>
      </c>
      <c r="F41" s="69" t="s">
        <v>43</v>
      </c>
      <c r="G41" s="70">
        <v>84647</v>
      </c>
      <c r="H41" s="71">
        <v>1327</v>
      </c>
      <c r="I41" s="72">
        <v>4354622485</v>
      </c>
      <c r="J41" s="73">
        <v>7</v>
      </c>
      <c r="K41" s="74" t="s">
        <v>57</v>
      </c>
      <c r="L41" s="75" t="s">
        <v>57</v>
      </c>
      <c r="M41" s="76">
        <v>2269.543</v>
      </c>
      <c r="N41" s="91" t="s">
        <v>44</v>
      </c>
      <c r="O41" s="92">
        <v>12.49489588</v>
      </c>
      <c r="P41" s="74" t="s">
        <v>44</v>
      </c>
      <c r="Q41" s="79"/>
      <c r="R41" s="80"/>
      <c r="S41" s="81" t="s">
        <v>57</v>
      </c>
      <c r="T41" s="82"/>
      <c r="U41" s="83"/>
      <c r="V41" s="83"/>
      <c r="W41" s="84"/>
      <c r="X41" s="85"/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4900690</v>
      </c>
      <c r="B42" s="66">
        <v>21</v>
      </c>
      <c r="C42" s="67" t="s">
        <v>166</v>
      </c>
      <c r="D42" s="68" t="s">
        <v>167</v>
      </c>
      <c r="E42" s="68" t="s">
        <v>168</v>
      </c>
      <c r="F42" s="69" t="s">
        <v>43</v>
      </c>
      <c r="G42" s="70">
        <v>84017</v>
      </c>
      <c r="H42" s="71">
        <v>497</v>
      </c>
      <c r="I42" s="72">
        <v>4353365654</v>
      </c>
      <c r="J42" s="73">
        <v>8</v>
      </c>
      <c r="K42" s="74" t="s">
        <v>57</v>
      </c>
      <c r="L42" s="75" t="s">
        <v>57</v>
      </c>
      <c r="M42" s="76">
        <v>986.508</v>
      </c>
      <c r="N42" s="91" t="s">
        <v>44</v>
      </c>
      <c r="O42" s="92">
        <v>9.315589354</v>
      </c>
      <c r="P42" s="74" t="s">
        <v>44</v>
      </c>
      <c r="Q42" s="79"/>
      <c r="R42" s="80"/>
      <c r="S42" s="81" t="s">
        <v>57</v>
      </c>
      <c r="T42" s="82"/>
      <c r="U42" s="83"/>
      <c r="V42" s="83"/>
      <c r="W42" s="84"/>
      <c r="X42" s="85"/>
      <c r="Y42" s="86"/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4900720</v>
      </c>
      <c r="B43" s="66">
        <v>37</v>
      </c>
      <c r="C43" s="67" t="s">
        <v>169</v>
      </c>
      <c r="D43" s="68" t="s">
        <v>170</v>
      </c>
      <c r="E43" s="68" t="s">
        <v>78</v>
      </c>
      <c r="F43" s="69" t="s">
        <v>43</v>
      </c>
      <c r="G43" s="70">
        <v>84401</v>
      </c>
      <c r="H43" s="71">
        <v>619</v>
      </c>
      <c r="I43" s="72">
        <v>8017377300</v>
      </c>
      <c r="J43" s="73" t="s">
        <v>139</v>
      </c>
      <c r="K43" s="74" t="s">
        <v>44</v>
      </c>
      <c r="L43" s="75" t="s">
        <v>44</v>
      </c>
      <c r="M43" s="76">
        <v>12431.498</v>
      </c>
      <c r="N43" s="91" t="s">
        <v>44</v>
      </c>
      <c r="O43" s="92">
        <v>17.57522003</v>
      </c>
      <c r="P43" s="74" t="s">
        <v>44</v>
      </c>
      <c r="Q43" s="79"/>
      <c r="R43" s="80"/>
      <c r="S43" s="81" t="s">
        <v>44</v>
      </c>
      <c r="T43" s="82"/>
      <c r="U43" s="83"/>
      <c r="V43" s="83"/>
      <c r="W43" s="84"/>
      <c r="X43" s="85"/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4900058</v>
      </c>
      <c r="B44" s="66">
        <v>68</v>
      </c>
      <c r="C44" s="67" t="s">
        <v>171</v>
      </c>
      <c r="D44" s="68" t="s">
        <v>172</v>
      </c>
      <c r="E44" s="68" t="s">
        <v>78</v>
      </c>
      <c r="F44" s="69" t="s">
        <v>43</v>
      </c>
      <c r="G44" s="70">
        <v>84401</v>
      </c>
      <c r="H44" s="71" t="s">
        <v>65</v>
      </c>
      <c r="I44" s="72">
        <v>8016272066</v>
      </c>
      <c r="J44" s="73">
        <v>2</v>
      </c>
      <c r="K44" s="74" t="s">
        <v>44</v>
      </c>
      <c r="L44" s="75" t="s">
        <v>44</v>
      </c>
      <c r="M44" s="76">
        <v>271.458</v>
      </c>
      <c r="N44" s="77" t="s">
        <v>45</v>
      </c>
      <c r="O44" s="78" t="s">
        <v>46</v>
      </c>
      <c r="P44" s="74" t="s">
        <v>46</v>
      </c>
      <c r="Q44" s="79"/>
      <c r="R44" s="80"/>
      <c r="S44" s="81" t="s">
        <v>44</v>
      </c>
      <c r="T44" s="82"/>
      <c r="U44" s="83"/>
      <c r="V44" s="83"/>
      <c r="W44" s="84"/>
      <c r="X44" s="85"/>
      <c r="Y44" s="86"/>
      <c r="Z44" s="87">
        <f t="shared" si="0"/>
        <v>0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4900750</v>
      </c>
      <c r="B45" s="66">
        <v>22</v>
      </c>
      <c r="C45" s="67" t="s">
        <v>173</v>
      </c>
      <c r="D45" s="68" t="s">
        <v>174</v>
      </c>
      <c r="E45" s="68" t="s">
        <v>175</v>
      </c>
      <c r="F45" s="69" t="s">
        <v>43</v>
      </c>
      <c r="G45" s="70">
        <v>84060</v>
      </c>
      <c r="H45" s="71">
        <v>7476</v>
      </c>
      <c r="I45" s="72">
        <v>4356455600</v>
      </c>
      <c r="J45" s="73" t="s">
        <v>133</v>
      </c>
      <c r="K45" s="74" t="s">
        <v>44</v>
      </c>
      <c r="L45" s="75" t="s">
        <v>44</v>
      </c>
      <c r="M45" s="76">
        <v>4197.534</v>
      </c>
      <c r="N45" s="91" t="s">
        <v>44</v>
      </c>
      <c r="O45" s="92">
        <v>4.836480884</v>
      </c>
      <c r="P45" s="74" t="s">
        <v>44</v>
      </c>
      <c r="Q45" s="79"/>
      <c r="R45" s="80"/>
      <c r="S45" s="81" t="s">
        <v>44</v>
      </c>
      <c r="T45" s="82"/>
      <c r="U45" s="83"/>
      <c r="V45" s="83"/>
      <c r="W45" s="84"/>
      <c r="X45" s="85"/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4900008</v>
      </c>
      <c r="B46" s="66">
        <v>86</v>
      </c>
      <c r="C46" s="67" t="s">
        <v>176</v>
      </c>
      <c r="D46" s="68" t="s">
        <v>177</v>
      </c>
      <c r="E46" s="68" t="s">
        <v>71</v>
      </c>
      <c r="F46" s="69" t="s">
        <v>43</v>
      </c>
      <c r="G46" s="70">
        <v>84501</v>
      </c>
      <c r="H46" s="71" t="s">
        <v>65</v>
      </c>
      <c r="I46" s="72">
        <v>4356138102</v>
      </c>
      <c r="J46" s="73">
        <v>6</v>
      </c>
      <c r="K46" s="74" t="s">
        <v>44</v>
      </c>
      <c r="L46" s="75" t="s">
        <v>104</v>
      </c>
      <c r="M46" s="76">
        <v>303.044</v>
      </c>
      <c r="N46" s="77" t="s">
        <v>45</v>
      </c>
      <c r="O46" s="78" t="s">
        <v>46</v>
      </c>
      <c r="P46" s="74" t="s">
        <v>46</v>
      </c>
      <c r="Q46" s="79"/>
      <c r="R46" s="80"/>
      <c r="S46" s="81" t="s">
        <v>57</v>
      </c>
      <c r="T46" s="82"/>
      <c r="U46" s="83"/>
      <c r="V46" s="83"/>
      <c r="W46" s="84"/>
      <c r="X46" s="85"/>
      <c r="Y46" s="86"/>
      <c r="Z46" s="87">
        <f t="shared" si="0"/>
        <v>0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4900780</v>
      </c>
      <c r="B47" s="66">
        <v>23</v>
      </c>
      <c r="C47" s="67" t="s">
        <v>178</v>
      </c>
      <c r="D47" s="68" t="s">
        <v>179</v>
      </c>
      <c r="E47" s="68" t="s">
        <v>180</v>
      </c>
      <c r="F47" s="69" t="s">
        <v>43</v>
      </c>
      <c r="G47" s="70">
        <v>84740</v>
      </c>
      <c r="H47" s="71">
        <v>69</v>
      </c>
      <c r="I47" s="72">
        <v>4355772912</v>
      </c>
      <c r="J47" s="73">
        <v>7</v>
      </c>
      <c r="K47" s="74" t="s">
        <v>57</v>
      </c>
      <c r="L47" s="75" t="s">
        <v>57</v>
      </c>
      <c r="M47" s="76">
        <v>307.873</v>
      </c>
      <c r="N47" s="93" t="s">
        <v>57</v>
      </c>
      <c r="O47" s="92">
        <v>17.8030303</v>
      </c>
      <c r="P47" s="74" t="s">
        <v>44</v>
      </c>
      <c r="Q47" s="79"/>
      <c r="R47" s="80"/>
      <c r="S47" s="81" t="s">
        <v>57</v>
      </c>
      <c r="T47" s="82">
        <v>20004</v>
      </c>
      <c r="U47" s="83">
        <v>1488</v>
      </c>
      <c r="V47" s="83">
        <v>2316</v>
      </c>
      <c r="W47" s="84">
        <v>3316</v>
      </c>
      <c r="X47" s="85" t="s">
        <v>44</v>
      </c>
      <c r="Y47" s="86"/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4900810</v>
      </c>
      <c r="B48" s="66">
        <v>38</v>
      </c>
      <c r="C48" s="67" t="s">
        <v>181</v>
      </c>
      <c r="D48" s="68" t="s">
        <v>182</v>
      </c>
      <c r="E48" s="68" t="s">
        <v>103</v>
      </c>
      <c r="F48" s="69" t="s">
        <v>43</v>
      </c>
      <c r="G48" s="70">
        <v>84604</v>
      </c>
      <c r="H48" s="71">
        <v>3394</v>
      </c>
      <c r="I48" s="72">
        <v>8013744800</v>
      </c>
      <c r="J48" s="73" t="s">
        <v>183</v>
      </c>
      <c r="K48" s="74" t="s">
        <v>44</v>
      </c>
      <c r="L48" s="75" t="s">
        <v>44</v>
      </c>
      <c r="M48" s="76">
        <v>13195.867</v>
      </c>
      <c r="N48" s="91" t="s">
        <v>44</v>
      </c>
      <c r="O48" s="92">
        <v>16.2113778</v>
      </c>
      <c r="P48" s="74" t="s">
        <v>44</v>
      </c>
      <c r="Q48" s="79"/>
      <c r="R48" s="80"/>
      <c r="S48" s="81" t="s">
        <v>44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4900840</v>
      </c>
      <c r="B49" s="66">
        <v>24</v>
      </c>
      <c r="C49" s="67" t="s">
        <v>184</v>
      </c>
      <c r="D49" s="68" t="s">
        <v>185</v>
      </c>
      <c r="E49" s="68" t="s">
        <v>186</v>
      </c>
      <c r="F49" s="69" t="s">
        <v>43</v>
      </c>
      <c r="G49" s="70">
        <v>84064</v>
      </c>
      <c r="H49" s="71">
        <v>67</v>
      </c>
      <c r="I49" s="72">
        <v>4357932135</v>
      </c>
      <c r="J49" s="73">
        <v>7</v>
      </c>
      <c r="K49" s="74" t="s">
        <v>57</v>
      </c>
      <c r="L49" s="75" t="s">
        <v>57</v>
      </c>
      <c r="M49" s="76">
        <v>424.667</v>
      </c>
      <c r="N49" s="93" t="s">
        <v>57</v>
      </c>
      <c r="O49" s="92">
        <v>7.311827957</v>
      </c>
      <c r="P49" s="74" t="s">
        <v>44</v>
      </c>
      <c r="Q49" s="79"/>
      <c r="R49" s="80"/>
      <c r="S49" s="81" t="s">
        <v>57</v>
      </c>
      <c r="T49" s="82">
        <v>20348</v>
      </c>
      <c r="U49" s="83">
        <v>966</v>
      </c>
      <c r="V49" s="83">
        <v>1918</v>
      </c>
      <c r="W49" s="84">
        <v>4638</v>
      </c>
      <c r="X49" s="85" t="s">
        <v>57</v>
      </c>
      <c r="Y49" s="86" t="s">
        <v>44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SRSA</v>
      </c>
      <c r="AE49" s="87">
        <f t="shared" si="5"/>
        <v>1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4900018</v>
      </c>
      <c r="B50" s="66">
        <v>97</v>
      </c>
      <c r="C50" s="67" t="s">
        <v>187</v>
      </c>
      <c r="D50" s="68" t="s">
        <v>188</v>
      </c>
      <c r="E50" s="68" t="s">
        <v>74</v>
      </c>
      <c r="F50" s="69" t="s">
        <v>43</v>
      </c>
      <c r="G50" s="70">
        <v>84111</v>
      </c>
      <c r="H50" s="71" t="s">
        <v>65</v>
      </c>
      <c r="I50" s="72">
        <v>8015311173</v>
      </c>
      <c r="J50" s="73">
        <v>2</v>
      </c>
      <c r="K50" s="74" t="s">
        <v>44</v>
      </c>
      <c r="L50" s="75" t="s">
        <v>44</v>
      </c>
      <c r="M50" s="76">
        <v>214.901</v>
      </c>
      <c r="N50" s="77" t="s">
        <v>45</v>
      </c>
      <c r="O50" s="78" t="s">
        <v>46</v>
      </c>
      <c r="P50" s="74" t="s">
        <v>46</v>
      </c>
      <c r="Q50" s="79"/>
      <c r="R50" s="80"/>
      <c r="S50" s="81" t="s">
        <v>44</v>
      </c>
      <c r="T50" s="82"/>
      <c r="U50" s="83"/>
      <c r="V50" s="83"/>
      <c r="W50" s="84"/>
      <c r="X50" s="85"/>
      <c r="Y50" s="86"/>
      <c r="Z50" s="87">
        <f t="shared" si="0"/>
        <v>0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0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4900870</v>
      </c>
      <c r="B51" s="66">
        <v>36</v>
      </c>
      <c r="C51" s="67" t="s">
        <v>189</v>
      </c>
      <c r="D51" s="68" t="s">
        <v>190</v>
      </c>
      <c r="E51" s="68" t="s">
        <v>113</v>
      </c>
      <c r="F51" s="69" t="s">
        <v>43</v>
      </c>
      <c r="G51" s="70">
        <v>84111</v>
      </c>
      <c r="H51" s="71">
        <v>1898</v>
      </c>
      <c r="I51" s="72">
        <v>8015788599</v>
      </c>
      <c r="J51" s="73" t="s">
        <v>183</v>
      </c>
      <c r="K51" s="74" t="s">
        <v>44</v>
      </c>
      <c r="L51" s="75" t="s">
        <v>44</v>
      </c>
      <c r="M51" s="76">
        <v>23345.983</v>
      </c>
      <c r="N51" s="91" t="s">
        <v>44</v>
      </c>
      <c r="O51" s="92">
        <v>21.28548473</v>
      </c>
      <c r="P51" s="74" t="s">
        <v>57</v>
      </c>
      <c r="Q51" s="79"/>
      <c r="R51" s="80"/>
      <c r="S51" s="81" t="s">
        <v>44</v>
      </c>
      <c r="T51" s="82"/>
      <c r="U51" s="83"/>
      <c r="V51" s="83"/>
      <c r="W51" s="84"/>
      <c r="X51" s="85"/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1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4900900</v>
      </c>
      <c r="B52" s="66">
        <v>25</v>
      </c>
      <c r="C52" s="67" t="s">
        <v>191</v>
      </c>
      <c r="D52" s="68" t="s">
        <v>192</v>
      </c>
      <c r="E52" s="68" t="s">
        <v>193</v>
      </c>
      <c r="F52" s="69" t="s">
        <v>43</v>
      </c>
      <c r="G52" s="70">
        <v>84511</v>
      </c>
      <c r="H52" s="71">
        <v>3600</v>
      </c>
      <c r="I52" s="72">
        <v>4356781200</v>
      </c>
      <c r="J52" s="73" t="s">
        <v>194</v>
      </c>
      <c r="K52" s="74" t="s">
        <v>44</v>
      </c>
      <c r="L52" s="75" t="s">
        <v>57</v>
      </c>
      <c r="M52" s="76">
        <v>2920.746</v>
      </c>
      <c r="N52" s="93" t="s">
        <v>57</v>
      </c>
      <c r="O52" s="92">
        <v>22.17438105</v>
      </c>
      <c r="P52" s="74" t="s">
        <v>57</v>
      </c>
      <c r="Q52" s="79"/>
      <c r="R52" s="80"/>
      <c r="S52" s="81" t="s">
        <v>57</v>
      </c>
      <c r="T52" s="82">
        <v>297467</v>
      </c>
      <c r="U52" s="83">
        <v>21738</v>
      </c>
      <c r="V52" s="83">
        <v>33178</v>
      </c>
      <c r="W52" s="84">
        <v>17211</v>
      </c>
      <c r="X52" s="85" t="s">
        <v>57</v>
      </c>
      <c r="Y52" s="86" t="s">
        <v>44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-</v>
      </c>
      <c r="AI52" s="87" t="str">
        <f t="shared" si="9"/>
        <v>SRSA</v>
      </c>
    </row>
    <row r="53" spans="1:35" ht="12.75">
      <c r="A53" s="65">
        <v>4900930</v>
      </c>
      <c r="B53" s="66">
        <v>26</v>
      </c>
      <c r="C53" s="67" t="s">
        <v>195</v>
      </c>
      <c r="D53" s="68" t="s">
        <v>196</v>
      </c>
      <c r="E53" s="68" t="s">
        <v>197</v>
      </c>
      <c r="F53" s="69" t="s">
        <v>43</v>
      </c>
      <c r="G53" s="70">
        <v>84701</v>
      </c>
      <c r="H53" s="71">
        <v>1899</v>
      </c>
      <c r="I53" s="72">
        <v>4358968214</v>
      </c>
      <c r="J53" s="73" t="s">
        <v>194</v>
      </c>
      <c r="K53" s="74" t="s">
        <v>44</v>
      </c>
      <c r="L53" s="75" t="s">
        <v>57</v>
      </c>
      <c r="M53" s="76">
        <v>4273.905</v>
      </c>
      <c r="N53" s="93" t="s">
        <v>57</v>
      </c>
      <c r="O53" s="92">
        <v>11.97151758</v>
      </c>
      <c r="P53" s="74" t="s">
        <v>44</v>
      </c>
      <c r="Q53" s="79"/>
      <c r="R53" s="80"/>
      <c r="S53" s="81" t="s">
        <v>57</v>
      </c>
      <c r="T53" s="82">
        <v>227140</v>
      </c>
      <c r="U53" s="83">
        <v>12298</v>
      </c>
      <c r="V53" s="83">
        <v>21961</v>
      </c>
      <c r="W53" s="84">
        <v>17318</v>
      </c>
      <c r="X53" s="85" t="s">
        <v>44</v>
      </c>
      <c r="Y53" s="86"/>
      <c r="Z53" s="87">
        <f t="shared" si="0"/>
        <v>1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SRSA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4900011</v>
      </c>
      <c r="B54" s="66">
        <v>89</v>
      </c>
      <c r="C54" s="67" t="s">
        <v>198</v>
      </c>
      <c r="D54" s="68" t="s">
        <v>199</v>
      </c>
      <c r="E54" s="68" t="s">
        <v>200</v>
      </c>
      <c r="F54" s="69" t="s">
        <v>43</v>
      </c>
      <c r="G54" s="70">
        <v>84049</v>
      </c>
      <c r="H54" s="71" t="s">
        <v>65</v>
      </c>
      <c r="I54" s="72">
        <v>4356541347</v>
      </c>
      <c r="J54" s="73">
        <v>7</v>
      </c>
      <c r="K54" s="74" t="s">
        <v>57</v>
      </c>
      <c r="L54" s="75" t="s">
        <v>44</v>
      </c>
      <c r="M54" s="76">
        <v>65.455</v>
      </c>
      <c r="N54" s="77" t="s">
        <v>45</v>
      </c>
      <c r="O54" s="78" t="s">
        <v>46</v>
      </c>
      <c r="P54" s="74" t="s">
        <v>46</v>
      </c>
      <c r="Q54" s="79"/>
      <c r="R54" s="80"/>
      <c r="S54" s="81" t="s">
        <v>57</v>
      </c>
      <c r="T54" s="82"/>
      <c r="U54" s="83"/>
      <c r="V54" s="83"/>
      <c r="W54" s="84"/>
      <c r="X54" s="85" t="s">
        <v>57</v>
      </c>
      <c r="Y54" s="86" t="s">
        <v>44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4900960</v>
      </c>
      <c r="B55" s="66">
        <v>27</v>
      </c>
      <c r="C55" s="67" t="s">
        <v>201</v>
      </c>
      <c r="D55" s="68" t="s">
        <v>202</v>
      </c>
      <c r="E55" s="68" t="s">
        <v>203</v>
      </c>
      <c r="F55" s="69" t="s">
        <v>43</v>
      </c>
      <c r="G55" s="70">
        <v>84642</v>
      </c>
      <c r="H55" s="71">
        <v>1398</v>
      </c>
      <c r="I55" s="72">
        <v>4358352261</v>
      </c>
      <c r="J55" s="73" t="s">
        <v>194</v>
      </c>
      <c r="K55" s="74" t="s">
        <v>44</v>
      </c>
      <c r="L55" s="75" t="s">
        <v>57</v>
      </c>
      <c r="M55" s="76">
        <v>2741.616</v>
      </c>
      <c r="N55" s="91" t="s">
        <v>44</v>
      </c>
      <c r="O55" s="92">
        <v>12.76755539</v>
      </c>
      <c r="P55" s="74" t="s">
        <v>44</v>
      </c>
      <c r="Q55" s="79"/>
      <c r="R55" s="80"/>
      <c r="S55" s="81" t="s">
        <v>57</v>
      </c>
      <c r="T55" s="82"/>
      <c r="U55" s="83"/>
      <c r="V55" s="83"/>
      <c r="W55" s="84"/>
      <c r="X55" s="85"/>
      <c r="Y55" s="86"/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4900990</v>
      </c>
      <c r="B56" s="66">
        <v>28</v>
      </c>
      <c r="C56" s="67" t="s">
        <v>204</v>
      </c>
      <c r="D56" s="68" t="s">
        <v>205</v>
      </c>
      <c r="E56" s="68" t="s">
        <v>206</v>
      </c>
      <c r="F56" s="69" t="s">
        <v>43</v>
      </c>
      <c r="G56" s="70">
        <v>84036</v>
      </c>
      <c r="H56" s="71">
        <v>9631</v>
      </c>
      <c r="I56" s="72">
        <v>4357834301</v>
      </c>
      <c r="J56" s="73">
        <v>8</v>
      </c>
      <c r="K56" s="74" t="s">
        <v>57</v>
      </c>
      <c r="L56" s="75" t="s">
        <v>57</v>
      </c>
      <c r="M56" s="76">
        <v>1315.039</v>
      </c>
      <c r="N56" s="91" t="s">
        <v>44</v>
      </c>
      <c r="O56" s="92">
        <v>5.55990603</v>
      </c>
      <c r="P56" s="74" t="s">
        <v>44</v>
      </c>
      <c r="Q56" s="79"/>
      <c r="R56" s="80"/>
      <c r="S56" s="81" t="s">
        <v>57</v>
      </c>
      <c r="T56" s="82"/>
      <c r="U56" s="83"/>
      <c r="V56" s="83"/>
      <c r="W56" s="84"/>
      <c r="X56" s="85"/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4900010</v>
      </c>
      <c r="B57" s="66">
        <v>88</v>
      </c>
      <c r="C57" s="67" t="s">
        <v>207</v>
      </c>
      <c r="D57" s="68" t="s">
        <v>208</v>
      </c>
      <c r="E57" s="68" t="s">
        <v>209</v>
      </c>
      <c r="F57" s="69" t="s">
        <v>43</v>
      </c>
      <c r="G57" s="70">
        <v>84119</v>
      </c>
      <c r="H57" s="71" t="s">
        <v>65</v>
      </c>
      <c r="I57" s="72">
        <v>8019644258</v>
      </c>
      <c r="J57" s="73">
        <v>4</v>
      </c>
      <c r="K57" s="74" t="s">
        <v>44</v>
      </c>
      <c r="L57" s="75" t="s">
        <v>44</v>
      </c>
      <c r="M57" s="76">
        <v>129.794</v>
      </c>
      <c r="N57" s="77" t="s">
        <v>45</v>
      </c>
      <c r="O57" s="78" t="s">
        <v>46</v>
      </c>
      <c r="P57" s="74" t="s">
        <v>46</v>
      </c>
      <c r="Q57" s="79"/>
      <c r="R57" s="80"/>
      <c r="S57" s="81" t="s">
        <v>44</v>
      </c>
      <c r="T57" s="82"/>
      <c r="U57" s="83"/>
      <c r="V57" s="83"/>
      <c r="W57" s="84"/>
      <c r="X57" s="85"/>
      <c r="Y57" s="86"/>
      <c r="Z57" s="87">
        <f t="shared" si="0"/>
        <v>0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0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4900066</v>
      </c>
      <c r="B58" s="66" t="s">
        <v>210</v>
      </c>
      <c r="C58" s="67" t="s">
        <v>211</v>
      </c>
      <c r="D58" s="68" t="s">
        <v>212</v>
      </c>
      <c r="E58" s="68" t="s">
        <v>53</v>
      </c>
      <c r="F58" s="69" t="s">
        <v>43</v>
      </c>
      <c r="G58" s="70">
        <v>84020</v>
      </c>
      <c r="H58" s="71" t="s">
        <v>65</v>
      </c>
      <c r="I58" s="72">
        <v>8015724166</v>
      </c>
      <c r="J58" s="73">
        <v>4</v>
      </c>
      <c r="K58" s="74" t="s">
        <v>44</v>
      </c>
      <c r="L58" s="75" t="s">
        <v>44</v>
      </c>
      <c r="M58" s="76">
        <v>511.878</v>
      </c>
      <c r="N58" s="77" t="s">
        <v>45</v>
      </c>
      <c r="O58" s="78" t="s">
        <v>46</v>
      </c>
      <c r="P58" s="74" t="s">
        <v>46</v>
      </c>
      <c r="Q58" s="79"/>
      <c r="R58" s="80"/>
      <c r="S58" s="81" t="s">
        <v>44</v>
      </c>
      <c r="T58" s="82"/>
      <c r="U58" s="83"/>
      <c r="V58" s="83"/>
      <c r="W58" s="84"/>
      <c r="X58" s="85"/>
      <c r="Y58" s="86"/>
      <c r="Z58" s="87">
        <f t="shared" si="0"/>
        <v>0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0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4900064</v>
      </c>
      <c r="B59" s="66" t="s">
        <v>213</v>
      </c>
      <c r="C59" s="67" t="s">
        <v>214</v>
      </c>
      <c r="D59" s="68" t="s">
        <v>215</v>
      </c>
      <c r="E59" s="68" t="s">
        <v>216</v>
      </c>
      <c r="F59" s="69" t="s">
        <v>43</v>
      </c>
      <c r="G59" s="70">
        <v>84043</v>
      </c>
      <c r="H59" s="71" t="s">
        <v>65</v>
      </c>
      <c r="I59" s="72">
        <v>8017894000</v>
      </c>
      <c r="J59" s="73">
        <v>8</v>
      </c>
      <c r="K59" s="74" t="s">
        <v>57</v>
      </c>
      <c r="L59" s="75" t="s">
        <v>44</v>
      </c>
      <c r="M59" s="76">
        <v>329.816</v>
      </c>
      <c r="N59" s="77" t="s">
        <v>45</v>
      </c>
      <c r="O59" s="78" t="s">
        <v>46</v>
      </c>
      <c r="P59" s="74" t="s">
        <v>46</v>
      </c>
      <c r="Q59" s="79"/>
      <c r="R59" s="80"/>
      <c r="S59" s="81" t="s">
        <v>57</v>
      </c>
      <c r="T59" s="82">
        <v>9188</v>
      </c>
      <c r="U59" s="83"/>
      <c r="V59" s="83"/>
      <c r="W59" s="84"/>
      <c r="X59" s="85" t="s">
        <v>57</v>
      </c>
      <c r="Y59" s="86" t="s">
        <v>44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4900015</v>
      </c>
      <c r="B60" s="66">
        <v>94</v>
      </c>
      <c r="C60" s="67" t="s">
        <v>217</v>
      </c>
      <c r="D60" s="68" t="s">
        <v>218</v>
      </c>
      <c r="E60" s="68" t="s">
        <v>219</v>
      </c>
      <c r="F60" s="69" t="s">
        <v>43</v>
      </c>
      <c r="G60" s="70">
        <v>84341</v>
      </c>
      <c r="H60" s="71" t="s">
        <v>65</v>
      </c>
      <c r="I60" s="72">
        <v>4357872820</v>
      </c>
      <c r="J60" s="73">
        <v>4</v>
      </c>
      <c r="K60" s="74" t="s">
        <v>44</v>
      </c>
      <c r="L60" s="75" t="s">
        <v>44</v>
      </c>
      <c r="M60" s="76">
        <v>350.478</v>
      </c>
      <c r="N60" s="77" t="s">
        <v>45</v>
      </c>
      <c r="O60" s="78" t="s">
        <v>46</v>
      </c>
      <c r="P60" s="74" t="s">
        <v>46</v>
      </c>
      <c r="Q60" s="79"/>
      <c r="R60" s="80"/>
      <c r="S60" s="81" t="s">
        <v>44</v>
      </c>
      <c r="T60" s="82"/>
      <c r="U60" s="83"/>
      <c r="V60" s="83"/>
      <c r="W60" s="84"/>
      <c r="X60" s="85"/>
      <c r="Y60" s="86"/>
      <c r="Z60" s="87">
        <f t="shared" si="0"/>
        <v>0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0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4900016</v>
      </c>
      <c r="B61" s="66">
        <v>95</v>
      </c>
      <c r="C61" s="67" t="s">
        <v>220</v>
      </c>
      <c r="D61" s="68" t="s">
        <v>221</v>
      </c>
      <c r="E61" s="68" t="s">
        <v>222</v>
      </c>
      <c r="F61" s="69" t="s">
        <v>43</v>
      </c>
      <c r="G61" s="70">
        <v>84042</v>
      </c>
      <c r="H61" s="71" t="s">
        <v>65</v>
      </c>
      <c r="I61" s="72">
        <v>8017854979</v>
      </c>
      <c r="J61" s="73">
        <v>4</v>
      </c>
      <c r="K61" s="74" t="s">
        <v>44</v>
      </c>
      <c r="L61" s="75" t="s">
        <v>44</v>
      </c>
      <c r="M61" s="76">
        <v>404.255</v>
      </c>
      <c r="N61" s="77" t="s">
        <v>45</v>
      </c>
      <c r="O61" s="78" t="s">
        <v>46</v>
      </c>
      <c r="P61" s="74" t="s">
        <v>46</v>
      </c>
      <c r="Q61" s="79"/>
      <c r="R61" s="80"/>
      <c r="S61" s="81" t="s">
        <v>44</v>
      </c>
      <c r="T61" s="82"/>
      <c r="U61" s="83"/>
      <c r="V61" s="83"/>
      <c r="W61" s="84"/>
      <c r="X61" s="85"/>
      <c r="Y61" s="86"/>
      <c r="Z61" s="87">
        <f t="shared" si="0"/>
        <v>0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0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4901020</v>
      </c>
      <c r="B62" s="66">
        <v>29</v>
      </c>
      <c r="C62" s="67" t="s">
        <v>223</v>
      </c>
      <c r="D62" s="68" t="s">
        <v>224</v>
      </c>
      <c r="E62" s="68" t="s">
        <v>225</v>
      </c>
      <c r="F62" s="69" t="s">
        <v>43</v>
      </c>
      <c r="G62" s="70">
        <v>84628</v>
      </c>
      <c r="H62" s="71">
        <v>210</v>
      </c>
      <c r="I62" s="72">
        <v>4354336363</v>
      </c>
      <c r="J62" s="73" t="s">
        <v>133</v>
      </c>
      <c r="K62" s="74" t="s">
        <v>44</v>
      </c>
      <c r="L62" s="75" t="s">
        <v>57</v>
      </c>
      <c r="M62" s="76">
        <v>250.516</v>
      </c>
      <c r="N62" s="93" t="s">
        <v>57</v>
      </c>
      <c r="O62" s="92">
        <v>14.53900709</v>
      </c>
      <c r="P62" s="74" t="s">
        <v>44</v>
      </c>
      <c r="Q62" s="79"/>
      <c r="R62" s="80"/>
      <c r="S62" s="81" t="s">
        <v>44</v>
      </c>
      <c r="T62" s="82">
        <v>11747</v>
      </c>
      <c r="U62" s="83">
        <v>1008</v>
      </c>
      <c r="V62" s="83">
        <v>1751</v>
      </c>
      <c r="W62" s="84">
        <v>3990</v>
      </c>
      <c r="X62" s="85" t="s">
        <v>57</v>
      </c>
      <c r="Y62" s="86" t="s">
        <v>44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SRSA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4901050</v>
      </c>
      <c r="B63" s="66">
        <v>30</v>
      </c>
      <c r="C63" s="67" t="s">
        <v>226</v>
      </c>
      <c r="D63" s="68" t="s">
        <v>227</v>
      </c>
      <c r="E63" s="68" t="s">
        <v>228</v>
      </c>
      <c r="F63" s="69" t="s">
        <v>43</v>
      </c>
      <c r="G63" s="70">
        <v>84074</v>
      </c>
      <c r="H63" s="71">
        <v>2035</v>
      </c>
      <c r="I63" s="72">
        <v>4358331900</v>
      </c>
      <c r="J63" s="73" t="s">
        <v>129</v>
      </c>
      <c r="K63" s="74" t="s">
        <v>44</v>
      </c>
      <c r="L63" s="75" t="s">
        <v>44</v>
      </c>
      <c r="M63" s="76">
        <v>10973.696</v>
      </c>
      <c r="N63" s="93" t="s">
        <v>57</v>
      </c>
      <c r="O63" s="92">
        <v>7.714701601</v>
      </c>
      <c r="P63" s="74" t="s">
        <v>44</v>
      </c>
      <c r="Q63" s="79"/>
      <c r="R63" s="80"/>
      <c r="S63" s="81" t="s">
        <v>44</v>
      </c>
      <c r="T63" s="82"/>
      <c r="U63" s="83"/>
      <c r="V63" s="83"/>
      <c r="W63" s="84"/>
      <c r="X63" s="85"/>
      <c r="Y63" s="86"/>
      <c r="Z63" s="87">
        <f t="shared" si="0"/>
        <v>0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4900012</v>
      </c>
      <c r="B64" s="66">
        <v>90</v>
      </c>
      <c r="C64" s="67" t="s">
        <v>229</v>
      </c>
      <c r="D64" s="68" t="s">
        <v>230</v>
      </c>
      <c r="E64" s="68" t="s">
        <v>231</v>
      </c>
      <c r="F64" s="69" t="s">
        <v>43</v>
      </c>
      <c r="G64" s="70">
        <v>84738</v>
      </c>
      <c r="H64" s="71" t="s">
        <v>65</v>
      </c>
      <c r="I64" s="72">
        <v>4356523201</v>
      </c>
      <c r="J64" s="73">
        <v>4</v>
      </c>
      <c r="K64" s="74" t="s">
        <v>44</v>
      </c>
      <c r="L64" s="75" t="s">
        <v>44</v>
      </c>
      <c r="M64" s="76">
        <v>181.051</v>
      </c>
      <c r="N64" s="77" t="s">
        <v>45</v>
      </c>
      <c r="O64" s="78" t="s">
        <v>46</v>
      </c>
      <c r="P64" s="74" t="s">
        <v>46</v>
      </c>
      <c r="Q64" s="79"/>
      <c r="R64" s="80"/>
      <c r="S64" s="81" t="s">
        <v>44</v>
      </c>
      <c r="T64" s="82"/>
      <c r="U64" s="83"/>
      <c r="V64" s="83"/>
      <c r="W64" s="84"/>
      <c r="X64" s="85"/>
      <c r="Y64" s="86"/>
      <c r="Z64" s="87">
        <f t="shared" si="0"/>
        <v>0</v>
      </c>
      <c r="AA64" s="88">
        <f t="shared" si="1"/>
        <v>1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4901080</v>
      </c>
      <c r="B65" s="66">
        <v>31</v>
      </c>
      <c r="C65" s="67" t="s">
        <v>232</v>
      </c>
      <c r="D65" s="68" t="s">
        <v>233</v>
      </c>
      <c r="E65" s="68" t="s">
        <v>234</v>
      </c>
      <c r="F65" s="69" t="s">
        <v>43</v>
      </c>
      <c r="G65" s="70">
        <v>84078</v>
      </c>
      <c r="H65" s="71">
        <v>3099</v>
      </c>
      <c r="I65" s="72">
        <v>4357813100</v>
      </c>
      <c r="J65" s="73" t="s">
        <v>61</v>
      </c>
      <c r="K65" s="74" t="s">
        <v>44</v>
      </c>
      <c r="L65" s="75" t="s">
        <v>57</v>
      </c>
      <c r="M65" s="76">
        <v>5537.749</v>
      </c>
      <c r="N65" s="93" t="s">
        <v>57</v>
      </c>
      <c r="O65" s="92">
        <v>12.63033972</v>
      </c>
      <c r="P65" s="74" t="s">
        <v>44</v>
      </c>
      <c r="Q65" s="79"/>
      <c r="R65" s="80"/>
      <c r="S65" s="81" t="s">
        <v>57</v>
      </c>
      <c r="T65" s="82">
        <v>340865</v>
      </c>
      <c r="U65" s="83">
        <v>20212</v>
      </c>
      <c r="V65" s="83">
        <v>35080</v>
      </c>
      <c r="W65" s="84">
        <v>17287</v>
      </c>
      <c r="X65" s="85" t="s">
        <v>44</v>
      </c>
      <c r="Y65" s="86"/>
      <c r="Z65" s="87">
        <f t="shared" si="0"/>
        <v>1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SRSA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4900013</v>
      </c>
      <c r="B66" s="66">
        <v>92</v>
      </c>
      <c r="C66" s="67" t="s">
        <v>235</v>
      </c>
      <c r="D66" s="68" t="s">
        <v>236</v>
      </c>
      <c r="E66" s="68" t="s">
        <v>237</v>
      </c>
      <c r="F66" s="69" t="s">
        <v>43</v>
      </c>
      <c r="G66" s="70">
        <v>84026</v>
      </c>
      <c r="H66" s="71" t="s">
        <v>65</v>
      </c>
      <c r="I66" s="72">
        <v>4357254088</v>
      </c>
      <c r="J66" s="73">
        <v>7</v>
      </c>
      <c r="K66" s="74" t="s">
        <v>57</v>
      </c>
      <c r="L66" s="75" t="s">
        <v>104</v>
      </c>
      <c r="M66" s="76">
        <v>57.889</v>
      </c>
      <c r="N66" s="77" t="s">
        <v>45</v>
      </c>
      <c r="O66" s="78" t="s">
        <v>46</v>
      </c>
      <c r="P66" s="74" t="s">
        <v>46</v>
      </c>
      <c r="Q66" s="79"/>
      <c r="R66" s="80"/>
      <c r="S66" s="81" t="s">
        <v>57</v>
      </c>
      <c r="T66" s="82">
        <v>3671</v>
      </c>
      <c r="U66" s="83">
        <v>187</v>
      </c>
      <c r="V66" s="83">
        <v>410</v>
      </c>
      <c r="W66" s="84">
        <v>157</v>
      </c>
      <c r="X66" s="85" t="s">
        <v>57</v>
      </c>
      <c r="Y66" s="86" t="s">
        <v>44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4900069</v>
      </c>
      <c r="B67" s="66">
        <v>41</v>
      </c>
      <c r="C67" s="67" t="s">
        <v>238</v>
      </c>
      <c r="D67" s="68" t="s">
        <v>239</v>
      </c>
      <c r="E67" s="68" t="s">
        <v>78</v>
      </c>
      <c r="F67" s="69" t="s">
        <v>43</v>
      </c>
      <c r="G67" s="70">
        <v>84404</v>
      </c>
      <c r="H67" s="71">
        <v>5231</v>
      </c>
      <c r="I67" s="72">
        <v>8016294700</v>
      </c>
      <c r="J67" s="73">
        <v>2</v>
      </c>
      <c r="K67" s="74" t="s">
        <v>44</v>
      </c>
      <c r="L67" s="75" t="s">
        <v>44</v>
      </c>
      <c r="M67" s="76"/>
      <c r="N67" s="77" t="s">
        <v>45</v>
      </c>
      <c r="O67" s="78" t="s">
        <v>46</v>
      </c>
      <c r="P67" s="74" t="s">
        <v>46</v>
      </c>
      <c r="Q67" s="79"/>
      <c r="R67" s="80"/>
      <c r="S67" s="81" t="s">
        <v>44</v>
      </c>
      <c r="T67" s="82"/>
      <c r="U67" s="83"/>
      <c r="V67" s="83"/>
      <c r="W67" s="84"/>
      <c r="X67" s="85"/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0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4900057</v>
      </c>
      <c r="B68" s="66">
        <v>53</v>
      </c>
      <c r="C68" s="67" t="s">
        <v>240</v>
      </c>
      <c r="D68" s="68" t="s">
        <v>241</v>
      </c>
      <c r="E68" s="68" t="s">
        <v>68</v>
      </c>
      <c r="F68" s="69" t="s">
        <v>43</v>
      </c>
      <c r="G68" s="70">
        <v>84322</v>
      </c>
      <c r="H68" s="71">
        <v>1400</v>
      </c>
      <c r="I68" s="72">
        <v>4357971000</v>
      </c>
      <c r="J68" s="73">
        <v>2</v>
      </c>
      <c r="K68" s="74" t="s">
        <v>44</v>
      </c>
      <c r="L68" s="75" t="s">
        <v>44</v>
      </c>
      <c r="M68" s="76"/>
      <c r="N68" s="77" t="s">
        <v>45</v>
      </c>
      <c r="O68" s="78" t="s">
        <v>46</v>
      </c>
      <c r="P68" s="74" t="s">
        <v>46</v>
      </c>
      <c r="Q68" s="79"/>
      <c r="R68" s="80"/>
      <c r="S68" s="81" t="s">
        <v>44</v>
      </c>
      <c r="T68" s="82"/>
      <c r="U68" s="83"/>
      <c r="V68" s="83"/>
      <c r="W68" s="84"/>
      <c r="X68" s="85"/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4900061</v>
      </c>
      <c r="B69" s="66">
        <v>81</v>
      </c>
      <c r="C69" s="67" t="s">
        <v>242</v>
      </c>
      <c r="D69" s="68" t="s">
        <v>243</v>
      </c>
      <c r="E69" s="68" t="s">
        <v>103</v>
      </c>
      <c r="F69" s="69" t="s">
        <v>43</v>
      </c>
      <c r="G69" s="70">
        <v>84601</v>
      </c>
      <c r="H69" s="71" t="s">
        <v>65</v>
      </c>
      <c r="I69" s="72">
        <v>8013741545</v>
      </c>
      <c r="J69" s="73">
        <v>2</v>
      </c>
      <c r="K69" s="74" t="s">
        <v>44</v>
      </c>
      <c r="L69" s="75" t="s">
        <v>44</v>
      </c>
      <c r="M69" s="76">
        <v>83.934</v>
      </c>
      <c r="N69" s="77" t="s">
        <v>45</v>
      </c>
      <c r="O69" s="78" t="s">
        <v>46</v>
      </c>
      <c r="P69" s="74" t="s">
        <v>46</v>
      </c>
      <c r="Q69" s="79"/>
      <c r="R69" s="80"/>
      <c r="S69" s="81" t="s">
        <v>44</v>
      </c>
      <c r="T69" s="82"/>
      <c r="U69" s="83"/>
      <c r="V69" s="83"/>
      <c r="W69" s="84"/>
      <c r="X69" s="85"/>
      <c r="Y69" s="86"/>
      <c r="Z69" s="87">
        <f>IF(OR(K69="YES",L69="YES"),1,0)</f>
        <v>0</v>
      </c>
      <c r="AA69" s="88">
        <f>IF(OR(AND(ISNUMBER(M69),AND(M69&gt;0,M69&lt;600)),AND(ISNUMBER(M69),AND(M69&gt;0,N69="YES"))),1,0)</f>
        <v>1</v>
      </c>
      <c r="AB69" s="88">
        <f>IF(AND(OR(K69="YES",L69="YES"),(Z69=0)),"Trouble",0)</f>
        <v>0</v>
      </c>
      <c r="AC69" s="89">
        <f>IF(AND(OR(AND(ISNUMBER(M69),AND(M69&gt;0,M69&lt;600)),AND(ISNUMBER(M69),AND(M69&gt;0,N69="YES"))),(AA69=0)),"Trouble",0)</f>
        <v>0</v>
      </c>
      <c r="AD69" s="90" t="str">
        <f>IF(AND(Z69=1,AA69=1),"SRSA","-")</f>
        <v>-</v>
      </c>
      <c r="AE69" s="87">
        <f>IF(S69="YES",1,0)</f>
        <v>0</v>
      </c>
      <c r="AF69" s="88">
        <f>IF(OR(AND(ISNUMBER(Q69),Q69&gt;=20),(AND(ISNUMBER(Q69)=FALSE,AND(ISNUMBER(O69),O69&gt;=20)))),1,0)</f>
        <v>0</v>
      </c>
      <c r="AG69" s="89">
        <f>IF(AND(AE69=1,AF69=1),"Initial",0)</f>
        <v>0</v>
      </c>
      <c r="AH69" s="90" t="str">
        <f>IF(AND(AND(AG69="Initial",AI69=0),AND(ISNUMBER(M69),M69&gt;0)),"RLIS","-")</f>
        <v>-</v>
      </c>
      <c r="AI69" s="87">
        <f>IF(AND(AD69="SRSA",AG69="Initial"),"SRSA",0)</f>
        <v>0</v>
      </c>
    </row>
    <row r="70" spans="1:35" ht="12.75">
      <c r="A70" s="65">
        <v>4901110</v>
      </c>
      <c r="B70" s="66">
        <v>32</v>
      </c>
      <c r="C70" s="67" t="s">
        <v>244</v>
      </c>
      <c r="D70" s="68" t="s">
        <v>245</v>
      </c>
      <c r="E70" s="68" t="s">
        <v>246</v>
      </c>
      <c r="F70" s="69" t="s">
        <v>43</v>
      </c>
      <c r="G70" s="70">
        <v>84032</v>
      </c>
      <c r="H70" s="71">
        <v>1708</v>
      </c>
      <c r="I70" s="72">
        <v>4356540280</v>
      </c>
      <c r="J70" s="73" t="s">
        <v>61</v>
      </c>
      <c r="K70" s="74" t="s">
        <v>44</v>
      </c>
      <c r="L70" s="75" t="s">
        <v>57</v>
      </c>
      <c r="M70" s="76">
        <v>4113.688</v>
      </c>
      <c r="N70" s="91" t="s">
        <v>44</v>
      </c>
      <c r="O70" s="92">
        <v>6.712734452</v>
      </c>
      <c r="P70" s="74" t="s">
        <v>44</v>
      </c>
      <c r="Q70" s="79"/>
      <c r="R70" s="80"/>
      <c r="S70" s="81" t="s">
        <v>57</v>
      </c>
      <c r="T70" s="82"/>
      <c r="U70" s="83"/>
      <c r="V70" s="83"/>
      <c r="W70" s="84"/>
      <c r="X70" s="85"/>
      <c r="Y70" s="86"/>
      <c r="Z70" s="87">
        <f>IF(OR(K70="YES",L70="YES"),1,0)</f>
        <v>1</v>
      </c>
      <c r="AA70" s="88">
        <f>IF(OR(AND(ISNUMBER(M70),AND(M70&gt;0,M70&lt;600)),AND(ISNUMBER(M70),AND(M70&gt;0,N70="YES"))),1,0)</f>
        <v>0</v>
      </c>
      <c r="AB70" s="88">
        <f>IF(AND(OR(K70="YES",L70="YES"),(Z70=0)),"Trouble",0)</f>
        <v>0</v>
      </c>
      <c r="AC70" s="89">
        <f>IF(AND(OR(AND(ISNUMBER(M70),AND(M70&gt;0,M70&lt;600)),AND(ISNUMBER(M70),AND(M70&gt;0,N70="YES"))),(AA70=0)),"Trouble",0)</f>
        <v>0</v>
      </c>
      <c r="AD70" s="90" t="str">
        <f>IF(AND(Z70=1,AA70=1),"SRSA","-")</f>
        <v>-</v>
      </c>
      <c r="AE70" s="87">
        <f>IF(S70="YES",1,0)</f>
        <v>1</v>
      </c>
      <c r="AF70" s="88">
        <f>IF(OR(AND(ISNUMBER(Q70),Q70&gt;=20),(AND(ISNUMBER(Q70)=FALSE,AND(ISNUMBER(O70),O70&gt;=20)))),1,0)</f>
        <v>0</v>
      </c>
      <c r="AG70" s="89">
        <f>IF(AND(AE70=1,AF70=1),"Initial",0)</f>
        <v>0</v>
      </c>
      <c r="AH70" s="90" t="str">
        <f>IF(AND(AND(AG70="Initial",AI70=0),AND(ISNUMBER(M70),M70&gt;0)),"RLIS","-")</f>
        <v>-</v>
      </c>
      <c r="AI70" s="87">
        <f>IF(AND(AD70="SRSA",AG70="Initial"),"SRSA",0)</f>
        <v>0</v>
      </c>
    </row>
    <row r="71" spans="1:35" ht="12.75">
      <c r="A71" s="65">
        <v>4901140</v>
      </c>
      <c r="B71" s="66">
        <v>33</v>
      </c>
      <c r="C71" s="67" t="s">
        <v>247</v>
      </c>
      <c r="D71" s="68" t="s">
        <v>248</v>
      </c>
      <c r="E71" s="68" t="s">
        <v>249</v>
      </c>
      <c r="F71" s="69" t="s">
        <v>43</v>
      </c>
      <c r="G71" s="70">
        <v>84770</v>
      </c>
      <c r="H71" s="71">
        <v>3390</v>
      </c>
      <c r="I71" s="72">
        <v>4356733553</v>
      </c>
      <c r="J71" s="73" t="s">
        <v>50</v>
      </c>
      <c r="K71" s="74" t="s">
        <v>44</v>
      </c>
      <c r="L71" s="75" t="s">
        <v>44</v>
      </c>
      <c r="M71" s="76">
        <v>21653.235</v>
      </c>
      <c r="N71" s="91" t="s">
        <v>44</v>
      </c>
      <c r="O71" s="92">
        <v>12.60190064</v>
      </c>
      <c r="P71" s="74" t="s">
        <v>44</v>
      </c>
      <c r="Q71" s="79"/>
      <c r="R71" s="80"/>
      <c r="S71" s="81" t="s">
        <v>44</v>
      </c>
      <c r="T71" s="82"/>
      <c r="U71" s="83"/>
      <c r="V71" s="83"/>
      <c r="W71" s="84"/>
      <c r="X71" s="85"/>
      <c r="Y71" s="86"/>
      <c r="Z71" s="87">
        <f>IF(OR(K71="YES",L71="YES"),1,0)</f>
        <v>0</v>
      </c>
      <c r="AA71" s="88">
        <f>IF(OR(AND(ISNUMBER(M71),AND(M71&gt;0,M71&lt;600)),AND(ISNUMBER(M71),AND(M71&gt;0,N71="YES"))),1,0)</f>
        <v>0</v>
      </c>
      <c r="AB71" s="88">
        <f>IF(AND(OR(K71="YES",L71="YES"),(Z71=0)),"Trouble",0)</f>
        <v>0</v>
      </c>
      <c r="AC71" s="89">
        <f>IF(AND(OR(AND(ISNUMBER(M71),AND(M71&gt;0,M71&lt;600)),AND(ISNUMBER(M71),AND(M71&gt;0,N71="YES"))),(AA71=0)),"Trouble",0)</f>
        <v>0</v>
      </c>
      <c r="AD71" s="90" t="str">
        <f>IF(AND(Z71=1,AA71=1),"SRSA","-")</f>
        <v>-</v>
      </c>
      <c r="AE71" s="87">
        <f>IF(S71="YES",1,0)</f>
        <v>0</v>
      </c>
      <c r="AF71" s="88">
        <f>IF(OR(AND(ISNUMBER(Q71),Q71&gt;=20),(AND(ISNUMBER(Q71)=FALSE,AND(ISNUMBER(O71),O71&gt;=20)))),1,0)</f>
        <v>0</v>
      </c>
      <c r="AG71" s="89">
        <f>IF(AND(AE71=1,AF71=1),"Initial",0)</f>
        <v>0</v>
      </c>
      <c r="AH71" s="90" t="str">
        <f>IF(AND(AND(AG71="Initial",AI71=0),AND(ISNUMBER(M71),M71&gt;0)),"RLIS","-")</f>
        <v>-</v>
      </c>
      <c r="AI71" s="87">
        <f>IF(AND(AD71="SRSA",AG71="Initial"),"SRSA",0)</f>
        <v>0</v>
      </c>
    </row>
    <row r="72" spans="1:35" ht="12.75">
      <c r="A72" s="65">
        <v>4901170</v>
      </c>
      <c r="B72" s="66">
        <v>34</v>
      </c>
      <c r="C72" s="67" t="s">
        <v>250</v>
      </c>
      <c r="D72" s="68" t="s">
        <v>251</v>
      </c>
      <c r="E72" s="68" t="s">
        <v>252</v>
      </c>
      <c r="F72" s="69" t="s">
        <v>43</v>
      </c>
      <c r="G72" s="70">
        <v>84715</v>
      </c>
      <c r="H72" s="71">
        <v>127</v>
      </c>
      <c r="I72" s="72">
        <v>4354253813</v>
      </c>
      <c r="J72" s="73">
        <v>7</v>
      </c>
      <c r="K72" s="74" t="s">
        <v>57</v>
      </c>
      <c r="L72" s="75" t="s">
        <v>57</v>
      </c>
      <c r="M72" s="76">
        <v>507.282</v>
      </c>
      <c r="N72" s="93" t="s">
        <v>57</v>
      </c>
      <c r="O72" s="92">
        <v>13.97058824</v>
      </c>
      <c r="P72" s="74" t="s">
        <v>44</v>
      </c>
      <c r="Q72" s="79"/>
      <c r="R72" s="80"/>
      <c r="S72" s="81" t="s">
        <v>57</v>
      </c>
      <c r="T72" s="82">
        <v>33818</v>
      </c>
      <c r="U72" s="83">
        <v>3028</v>
      </c>
      <c r="V72" s="83">
        <v>4669</v>
      </c>
      <c r="W72" s="84">
        <v>4813</v>
      </c>
      <c r="X72" s="85" t="s">
        <v>44</v>
      </c>
      <c r="Y72" s="86"/>
      <c r="Z72" s="87">
        <f>IF(OR(K72="YES",L72="YES"),1,0)</f>
        <v>1</v>
      </c>
      <c r="AA72" s="88">
        <f>IF(OR(AND(ISNUMBER(M72),AND(M72&gt;0,M72&lt;600)),AND(ISNUMBER(M72),AND(M72&gt;0,N72="YES"))),1,0)</f>
        <v>1</v>
      </c>
      <c r="AB72" s="88">
        <f>IF(AND(OR(K72="YES",L72="YES"),(Z72=0)),"Trouble",0)</f>
        <v>0</v>
      </c>
      <c r="AC72" s="89">
        <f>IF(AND(OR(AND(ISNUMBER(M72),AND(M72&gt;0,M72&lt;600)),AND(ISNUMBER(M72),AND(M72&gt;0,N72="YES"))),(AA72=0)),"Trouble",0)</f>
        <v>0</v>
      </c>
      <c r="AD72" s="90" t="str">
        <f>IF(AND(Z72=1,AA72=1),"SRSA","-")</f>
        <v>SRSA</v>
      </c>
      <c r="AE72" s="87">
        <f>IF(S72="YES",1,0)</f>
        <v>1</v>
      </c>
      <c r="AF72" s="88">
        <f>IF(OR(AND(ISNUMBER(Q72),Q72&gt;=20),(AND(ISNUMBER(Q72)=FALSE,AND(ISNUMBER(O72),O72&gt;=20)))),1,0)</f>
        <v>0</v>
      </c>
      <c r="AG72" s="89">
        <f>IF(AND(AE72=1,AF72=1),"Initial",0)</f>
        <v>0</v>
      </c>
      <c r="AH72" s="90" t="str">
        <f>IF(AND(AND(AG72="Initial",AI72=0),AND(ISNUMBER(M72),M72&gt;0)),"RLIS","-")</f>
        <v>-</v>
      </c>
      <c r="AI72" s="87">
        <f>IF(AND(AD72="SRSA",AG72="Initial"),"SRSA",0)</f>
        <v>0</v>
      </c>
    </row>
    <row r="73" spans="1:35" ht="12.75">
      <c r="A73" s="65">
        <v>4901200</v>
      </c>
      <c r="B73" s="66">
        <v>35</v>
      </c>
      <c r="C73" s="67" t="s">
        <v>253</v>
      </c>
      <c r="D73" s="68" t="s">
        <v>254</v>
      </c>
      <c r="E73" s="68" t="s">
        <v>78</v>
      </c>
      <c r="F73" s="69" t="s">
        <v>43</v>
      </c>
      <c r="G73" s="70">
        <v>84405</v>
      </c>
      <c r="H73" s="71">
        <v>6913</v>
      </c>
      <c r="I73" s="72">
        <v>8014767800</v>
      </c>
      <c r="J73" s="73" t="s">
        <v>50</v>
      </c>
      <c r="K73" s="74" t="s">
        <v>44</v>
      </c>
      <c r="L73" s="75" t="s">
        <v>44</v>
      </c>
      <c r="M73" s="76">
        <v>28276.188</v>
      </c>
      <c r="N73" s="91" t="s">
        <v>44</v>
      </c>
      <c r="O73" s="92">
        <v>6.449811531</v>
      </c>
      <c r="P73" s="74" t="s">
        <v>44</v>
      </c>
      <c r="Q73" s="79"/>
      <c r="R73" s="80"/>
      <c r="S73" s="81" t="s">
        <v>44</v>
      </c>
      <c r="T73" s="82"/>
      <c r="U73" s="83"/>
      <c r="V73" s="83"/>
      <c r="W73" s="84"/>
      <c r="X73" s="85"/>
      <c r="Y73" s="86"/>
      <c r="Z73" s="87">
        <f>IF(OR(K73="YES",L73="YES"),1,0)</f>
        <v>0</v>
      </c>
      <c r="AA73" s="88">
        <f>IF(OR(AND(ISNUMBER(M73),AND(M73&gt;0,M73&lt;600)),AND(ISNUMBER(M73),AND(M73&gt;0,N73="YES"))),1,0)</f>
        <v>0</v>
      </c>
      <c r="AB73" s="88">
        <f>IF(AND(OR(K73="YES",L73="YES"),(Z73=0)),"Trouble",0)</f>
        <v>0</v>
      </c>
      <c r="AC73" s="89">
        <f>IF(AND(OR(AND(ISNUMBER(M73),AND(M73&gt;0,M73&lt;600)),AND(ISNUMBER(M73),AND(M73&gt;0,N73="YES"))),(AA73=0)),"Trouble",0)</f>
        <v>0</v>
      </c>
      <c r="AD73" s="90" t="str">
        <f>IF(AND(Z73=1,AA73=1),"SRSA","-")</f>
        <v>-</v>
      </c>
      <c r="AE73" s="87">
        <f>IF(S73="YES",1,0)</f>
        <v>0</v>
      </c>
      <c r="AF73" s="88">
        <f>IF(OR(AND(ISNUMBER(Q73),Q73&gt;=20),(AND(ISNUMBER(Q73)=FALSE,AND(ISNUMBER(O73),O73&gt;=20)))),1,0)</f>
        <v>0</v>
      </c>
      <c r="AG73" s="89">
        <f>IF(AND(AE73=1,AF73=1),"Initial",0)</f>
        <v>0</v>
      </c>
      <c r="AH73" s="90" t="str">
        <f>IF(AND(AND(AG73="Initial",AI73=0),AND(ISNUMBER(M73),M73&gt;0)),"RLIS","-")</f>
        <v>-</v>
      </c>
      <c r="AI73" s="87">
        <f>IF(AND(AD73="SRSA",AG73="Initial"),"SRSA",0)</f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2006-06-28T19:02:35Z</dcterms:created>
  <dcterms:modified xsi:type="dcterms:W3CDTF">2006-06-30T16:03:35Z</dcterms:modified>
  <cp:category/>
  <cp:version/>
  <cp:contentType/>
  <cp:contentStatus/>
</cp:coreProperties>
</file>