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edeop-my.sharepoint.com/personal/david_chin_ed_gov/Documents/Documents/teamsite download/"/>
    </mc:Choice>
  </mc:AlternateContent>
  <xr:revisionPtr revIDLastSave="0" documentId="14_{F5B2710E-B03C-4B76-8D67-7897BF940854}" xr6:coauthVersionLast="47" xr6:coauthVersionMax="47" xr10:uidLastSave="{00000000-0000-0000-0000-000000000000}"/>
  <bookViews>
    <workbookView xWindow="28680" yWindow="-120" windowWidth="29040" windowHeight="15840" firstSheet="1" activeTab="1" xr2:uid="{F0D6F888-966E-474B-85A0-D6D864ED4A56}"/>
  </bookViews>
  <sheets>
    <sheet name="ATTACH A 2021" sheetId="1" state="hidden" r:id="rId1"/>
    <sheet name="Slate" sheetId="7" r:id="rId2"/>
    <sheet name="FY 2022 MSEIP NCC SLATE vm (2)" sheetId="5" state="hidden" r:id="rId3"/>
    <sheet name="FY 2022 MSEIP NCC SLATE vm" sheetId="4" state="hidden" r:id="rId4"/>
    <sheet name="ATTACH A -SUPL 2022" sheetId="3" state="hidden" r:id="rId5"/>
    <sheet name="SLATE DOC" sheetId="2" state="hidden" r:id="rId6"/>
  </sheets>
  <definedNames>
    <definedName name="_xlnm.Print_Area" localSheetId="0">'ATTACH A 2021'!$A$1:$J$19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5" l="1"/>
  <c r="F44" i="5"/>
  <c r="F42" i="5"/>
  <c r="F40" i="5"/>
  <c r="F38" i="5"/>
  <c r="F37" i="5"/>
  <c r="F36" i="5"/>
  <c r="F28" i="4"/>
  <c r="E33" i="5"/>
  <c r="F28" i="5"/>
  <c r="F7" i="5"/>
  <c r="F6" i="5"/>
  <c r="F5" i="5"/>
  <c r="F33" i="5" s="1"/>
  <c r="F33" i="4"/>
  <c r="E33" i="4"/>
  <c r="J29" i="1"/>
  <c r="R21" i="1"/>
  <c r="J27" i="1"/>
  <c r="J25" i="1"/>
  <c r="F7" i="4"/>
  <c r="F6" i="4"/>
  <c r="F5" i="4"/>
  <c r="R15" i="1"/>
  <c r="R17" i="1"/>
  <c r="R19" i="1"/>
  <c r="G6" i="3"/>
  <c r="H6" i="3" s="1"/>
  <c r="G5" i="3"/>
  <c r="H5" i="3" s="1"/>
  <c r="E8" i="3"/>
  <c r="F7" i="3"/>
  <c r="F8" i="3" s="1"/>
  <c r="G7" i="3" l="1"/>
  <c r="G8" i="3" l="1"/>
  <c r="H7" i="3"/>
  <c r="H8" i="3" s="1"/>
  <c r="F16" i="1" l="1"/>
  <c r="F17" i="1" s="1"/>
  <c r="J17" i="2" l="1"/>
  <c r="I17" i="2"/>
  <c r="G17" i="2"/>
  <c r="F17" i="2"/>
  <c r="E17" i="2"/>
  <c r="H16" i="2"/>
  <c r="H15" i="2"/>
  <c r="H14" i="2"/>
  <c r="H17" i="2" s="1"/>
  <c r="N16" i="1"/>
  <c r="N15" i="1"/>
  <c r="N14" i="1"/>
  <c r="L16" i="1" l="1"/>
  <c r="L15" i="1"/>
  <c r="H15" i="1" s="1"/>
  <c r="L14" i="1"/>
  <c r="J17" i="1"/>
  <c r="I17" i="1"/>
  <c r="G17" i="1"/>
  <c r="E17" i="1"/>
  <c r="L17" i="1" l="1"/>
  <c r="H16" i="1"/>
  <c r="H14" i="1"/>
  <c r="H17" i="1" l="1"/>
  <c r="N18" i="1" l="1"/>
</calcChain>
</file>

<file path=xl/sharedStrings.xml><?xml version="1.0" encoding="utf-8"?>
<sst xmlns="http://schemas.openxmlformats.org/spreadsheetml/2006/main" count="465" uniqueCount="121">
  <si>
    <t xml:space="preserve">ATTACHMENT A.1 – TABLE OF NEW AWARD APPLICATIONS TO BE FUNDED
(ORGANIZED IN RANK ORDER)
</t>
  </si>
  <si>
    <t>Final Rank</t>
  </si>
  <si>
    <t>PR Award</t>
  </si>
  <si>
    <t>Applicant Name</t>
  </si>
  <si>
    <t>State</t>
  </si>
  <si>
    <r>
      <t xml:space="preserve">Requested funding FY </t>
    </r>
    <r>
      <rPr>
        <b/>
        <sz val="9"/>
        <color theme="1"/>
        <rFont val="Calibri"/>
        <family val="2"/>
        <scheme val="minor"/>
      </rPr>
      <t>2021</t>
    </r>
  </si>
  <si>
    <t>Recommended funding FY 2021</t>
  </si>
  <si>
    <r>
      <t xml:space="preserve">Requested funding FY </t>
    </r>
    <r>
      <rPr>
        <b/>
        <sz val="9"/>
        <color theme="1"/>
        <rFont val="Calibri"/>
        <family val="2"/>
        <scheme val="minor"/>
      </rPr>
      <t>2022</t>
    </r>
  </si>
  <si>
    <t>Recommended funding FY 2022</t>
  </si>
  <si>
    <r>
      <t xml:space="preserve">Requested funding FY </t>
    </r>
    <r>
      <rPr>
        <b/>
        <sz val="9"/>
        <color theme="1"/>
        <rFont val="Calibri"/>
        <family val="2"/>
        <scheme val="minor"/>
      </rPr>
      <t>2023</t>
    </r>
  </si>
  <si>
    <t>Recommended funding FY 2023</t>
  </si>
  <si>
    <t>P120A210012</t>
  </si>
  <si>
    <t>Alabama A&amp;M University</t>
  </si>
  <si>
    <t>AL</t>
  </si>
  <si>
    <t>P120A210014</t>
  </si>
  <si>
    <t>Inter American University of Puerto Rico-Metropolitan Campus</t>
  </si>
  <si>
    <t>PR</t>
  </si>
  <si>
    <t>P120A210048</t>
  </si>
  <si>
    <t>Benedict College</t>
  </si>
  <si>
    <t>SC</t>
  </si>
  <si>
    <t>P120A210053</t>
  </si>
  <si>
    <t>Research Foundation /CUNY on behalf of York College/CUNY</t>
  </si>
  <si>
    <t>NY</t>
  </si>
  <si>
    <t>P120A210054</t>
  </si>
  <si>
    <t>Research Foundation of CUNY/Medgar Evers College</t>
  </si>
  <si>
    <t>P120A210055</t>
  </si>
  <si>
    <t>California State University, Dominguez Hills Foundation</t>
  </si>
  <si>
    <t>CA</t>
  </si>
  <si>
    <t>P120A210065</t>
  </si>
  <si>
    <t>Southern University at Shreveport</t>
  </si>
  <si>
    <t>LA</t>
  </si>
  <si>
    <t>P120A210067</t>
  </si>
  <si>
    <t>Fisk University</t>
  </si>
  <si>
    <t>TN</t>
  </si>
  <si>
    <t>P120A210068</t>
  </si>
  <si>
    <t>University of Puerto Rico in Ponce</t>
  </si>
  <si>
    <t>P120A210069</t>
  </si>
  <si>
    <t>Albany State University</t>
  </si>
  <si>
    <t>GA</t>
  </si>
  <si>
    <t>P120A210030</t>
  </si>
  <si>
    <t>The University of Texas at El Paso</t>
  </si>
  <si>
    <t>TX</t>
  </si>
  <si>
    <t>P120A210035</t>
  </si>
  <si>
    <t>University of Puerto Rico-Rio Piedras Campus</t>
  </si>
  <si>
    <t>new awards&amp; suppl.</t>
  </si>
  <si>
    <t>P120A210047</t>
  </si>
  <si>
    <t>*Jackson State University</t>
  </si>
  <si>
    <t>MS</t>
  </si>
  <si>
    <t>TOTAL</t>
  </si>
  <si>
    <t>FY 2021 (w/o 106,891)</t>
  </si>
  <si>
    <t>FY 2022</t>
  </si>
  <si>
    <r>
      <t>*</t>
    </r>
    <r>
      <rPr>
        <sz val="8"/>
        <color theme="1"/>
        <rFont val="Arial"/>
        <family val="2"/>
      </rPr>
      <t>Applicant is partially funded in FY 2021 due to insufficient funds; request to “make whole” off the top using FY 2022 funds</t>
    </r>
  </si>
  <si>
    <t>FY 2020 (13)</t>
  </si>
  <si>
    <t xml:space="preserve"> </t>
  </si>
  <si>
    <t>FY 2021 (17)</t>
  </si>
  <si>
    <t>make-whole (3)</t>
  </si>
  <si>
    <t>new awards</t>
  </si>
  <si>
    <t>approopriation</t>
  </si>
  <si>
    <t>ATTACHMENT A.1 – TABLE OF NEW AWARD APPLICATIONS TO BE FUNDED</t>
  </si>
  <si>
    <t>PRAward No</t>
  </si>
  <si>
    <t>Requested funding FY 2022</t>
  </si>
  <si>
    <t>Jackson State University</t>
  </si>
  <si>
    <t>P120A200005</t>
  </si>
  <si>
    <t>Miami Dade College</t>
  </si>
  <si>
    <t>FL</t>
  </si>
  <si>
    <t>P120A200007</t>
  </si>
  <si>
    <t>Miami Dade College North Campus</t>
  </si>
  <si>
    <t>P120A200008</t>
  </si>
  <si>
    <t>University of Maryland Eastern Shore</t>
  </si>
  <si>
    <t>MD</t>
  </si>
  <si>
    <t>P120A200014</t>
  </si>
  <si>
    <t>Dillard University</t>
  </si>
  <si>
    <t>P120A200016</t>
  </si>
  <si>
    <t>Fort Valley State University</t>
  </si>
  <si>
    <t>P120A200019</t>
  </si>
  <si>
    <t>Universidad Ana G. Mendez, Gurabo Campus</t>
  </si>
  <si>
    <t>P120A200040</t>
  </si>
  <si>
    <t>The University of Texas Permian Basin</t>
  </si>
  <si>
    <t>P120A200044</t>
  </si>
  <si>
    <t xml:space="preserve">Howard University </t>
  </si>
  <si>
    <t>DC</t>
  </si>
  <si>
    <t>P120A200045</t>
  </si>
  <si>
    <t>Stillman College</t>
  </si>
  <si>
    <t>P120A200056</t>
  </si>
  <si>
    <t>North Carolina Agricultural and Technical State University</t>
  </si>
  <si>
    <t>NC</t>
  </si>
  <si>
    <t>P120A200059</t>
  </si>
  <si>
    <t>Bowie State University</t>
  </si>
  <si>
    <t>P120A200067</t>
  </si>
  <si>
    <t>Central State University</t>
  </si>
  <si>
    <t>OH</t>
  </si>
  <si>
    <t>P120A200077</t>
  </si>
  <si>
    <t xml:space="preserve">Johnson C. Smith University </t>
  </si>
  <si>
    <t>P120A200089</t>
  </si>
  <si>
    <t>University of Saint Thomas</t>
  </si>
  <si>
    <t>P120A200096</t>
  </si>
  <si>
    <t>Oakwood University</t>
  </si>
  <si>
    <t>P120A200097</t>
  </si>
  <si>
    <t>University of Puerto Rico in Aguadilla</t>
  </si>
  <si>
    <t>P120A200104</t>
  </si>
  <si>
    <t>St. Thomas University</t>
  </si>
  <si>
    <t>FY 2020</t>
  </si>
  <si>
    <t>FY 2021</t>
  </si>
  <si>
    <t>appropriation</t>
  </si>
  <si>
    <t>no. of new awards</t>
  </si>
  <si>
    <t>make-whole</t>
  </si>
  <si>
    <t>new</t>
  </si>
  <si>
    <t>Attachment 1</t>
  </si>
  <si>
    <t>Table of Supplemental Awards to be Funded</t>
  </si>
  <si>
    <t>Item</t>
  </si>
  <si>
    <t>Pr/Award</t>
  </si>
  <si>
    <t>FY 2021 Requested</t>
  </si>
  <si>
    <t>FY 2021 Funds Obligated</t>
  </si>
  <si>
    <t>Balance</t>
  </si>
  <si>
    <t>FY 2022 Recommended Supplement Award</t>
  </si>
  <si>
    <t>*The University of Texas at El Paso</t>
  </si>
  <si>
    <t>*University of Puerto Rico-Rio Piedras Campus</t>
  </si>
  <si>
    <t>Grant Type</t>
  </si>
  <si>
    <t>Special Project</t>
  </si>
  <si>
    <t>Institutional</t>
  </si>
  <si>
    <t>FY 2022 MSEIP Noncompeting Continuation Awards (NCCs)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</si>
</sst>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Garamond"/>
      <family val="1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rgb="FF231F2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164" fontId="2" fillId="2" borderId="2" xfId="1" applyNumberFormat="1" applyFont="1" applyFill="1" applyBorder="1" applyAlignment="1">
      <alignment vertical="top" wrapText="1"/>
    </xf>
    <xf numFmtId="164" fontId="2" fillId="0" borderId="2" xfId="1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164" fontId="2" fillId="2" borderId="0" xfId="1" applyNumberFormat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0" borderId="3" xfId="0" applyNumberFormat="1" applyBorder="1" applyAlignment="1">
      <alignment vertical="top"/>
    </xf>
    <xf numFmtId="164" fontId="2" fillId="4" borderId="0" xfId="1" applyNumberFormat="1" applyFont="1" applyFill="1" applyBorder="1" applyAlignment="1">
      <alignment vertical="top" wrapText="1"/>
    </xf>
    <xf numFmtId="164" fontId="2" fillId="0" borderId="0" xfId="1" applyNumberFormat="1" applyFont="1" applyFill="1" applyBorder="1" applyAlignment="1">
      <alignment vertical="top" wrapText="1"/>
    </xf>
    <xf numFmtId="164" fontId="2" fillId="0" borderId="0" xfId="1" applyNumberFormat="1" applyFont="1" applyFill="1" applyAlignment="1">
      <alignment vertical="top" wrapText="1"/>
    </xf>
    <xf numFmtId="164" fontId="2" fillId="3" borderId="2" xfId="1" applyNumberFormat="1" applyFont="1" applyFill="1" applyBorder="1" applyAlignment="1">
      <alignment vertical="top" wrapText="1"/>
    </xf>
    <xf numFmtId="164" fontId="2" fillId="0" borderId="4" xfId="1" applyNumberFormat="1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164" fontId="2" fillId="5" borderId="0" xfId="1" applyNumberFormat="1" applyFont="1" applyFill="1" applyAlignment="1">
      <alignment vertical="top" wrapText="1"/>
    </xf>
    <xf numFmtId="164" fontId="2" fillId="5" borderId="2" xfId="1" applyNumberFormat="1" applyFont="1" applyFill="1" applyBorder="1" applyAlignment="1">
      <alignment vertical="top" wrapText="1"/>
    </xf>
    <xf numFmtId="164" fontId="2" fillId="6" borderId="2" xfId="1" applyNumberFormat="1" applyFont="1" applyFill="1" applyBorder="1" applyAlignment="1">
      <alignment vertical="top" wrapText="1"/>
    </xf>
    <xf numFmtId="164" fontId="0" fillId="0" borderId="0" xfId="0" applyNumberFormat="1"/>
    <xf numFmtId="164" fontId="0" fillId="0" borderId="3" xfId="0" applyNumberFormat="1" applyBorder="1"/>
    <xf numFmtId="0" fontId="0" fillId="0" borderId="3" xfId="0" applyBorder="1"/>
    <xf numFmtId="164" fontId="0" fillId="3" borderId="0" xfId="0" applyNumberFormat="1" applyFill="1"/>
    <xf numFmtId="8" fontId="0" fillId="0" borderId="0" xfId="0" applyNumberFormat="1"/>
    <xf numFmtId="0" fontId="8" fillId="0" borderId="7" xfId="0" applyFont="1" applyBorder="1"/>
    <xf numFmtId="3" fontId="8" fillId="0" borderId="7" xfId="0" applyNumberFormat="1" applyFont="1" applyBorder="1"/>
    <xf numFmtId="3" fontId="8" fillId="0" borderId="8" xfId="0" applyNumberFormat="1" applyFont="1" applyBorder="1"/>
    <xf numFmtId="0" fontId="7" fillId="0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/>
    <xf numFmtId="8" fontId="8" fillId="0" borderId="7" xfId="0" applyNumberFormat="1" applyFont="1" applyFill="1" applyBorder="1"/>
    <xf numFmtId="8" fontId="8" fillId="0" borderId="8" xfId="0" applyNumberFormat="1" applyFont="1" applyFill="1" applyBorder="1"/>
    <xf numFmtId="0" fontId="8" fillId="0" borderId="9" xfId="0" applyFont="1" applyFill="1" applyBorder="1"/>
    <xf numFmtId="8" fontId="8" fillId="0" borderId="9" xfId="0" applyNumberFormat="1" applyFont="1" applyFill="1" applyBorder="1"/>
    <xf numFmtId="0" fontId="0" fillId="0" borderId="0" xfId="0" applyFill="1"/>
    <xf numFmtId="8" fontId="6" fillId="0" borderId="0" xfId="0" applyNumberFormat="1" applyFont="1" applyFill="1"/>
    <xf numFmtId="0" fontId="0" fillId="0" borderId="0" xfId="0" applyFill="1" applyAlignment="1">
      <alignment horizontal="right"/>
    </xf>
    <xf numFmtId="44" fontId="0" fillId="0" borderId="0" xfId="1" applyFont="1"/>
    <xf numFmtId="44" fontId="0" fillId="0" borderId="3" xfId="1" applyFont="1" applyBorder="1"/>
    <xf numFmtId="44" fontId="0" fillId="0" borderId="0" xfId="0" applyNumberFormat="1"/>
    <xf numFmtId="164" fontId="0" fillId="0" borderId="3" xfId="1" applyNumberFormat="1" applyFont="1" applyBorder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0" fillId="6" borderId="0" xfId="0" applyFill="1"/>
    <xf numFmtId="0" fontId="8" fillId="6" borderId="7" xfId="0" applyFont="1" applyFill="1" applyBorder="1"/>
    <xf numFmtId="8" fontId="8" fillId="6" borderId="7" xfId="0" applyNumberFormat="1" applyFont="1" applyFill="1" applyBorder="1"/>
    <xf numFmtId="8" fontId="8" fillId="6" borderId="8" xfId="0" applyNumberFormat="1" applyFont="1" applyFill="1" applyBorder="1"/>
    <xf numFmtId="0" fontId="8" fillId="0" borderId="10" xfId="0" applyFont="1" applyFill="1" applyBorder="1"/>
    <xf numFmtId="8" fontId="8" fillId="0" borderId="10" xfId="0" applyNumberFormat="1" applyFont="1" applyFill="1" applyBorder="1"/>
    <xf numFmtId="8" fontId="8" fillId="0" borderId="11" xfId="0" applyNumberFormat="1" applyFont="1" applyFill="1" applyBorder="1"/>
    <xf numFmtId="0" fontId="8" fillId="0" borderId="12" xfId="0" applyFont="1" applyFill="1" applyBorder="1"/>
    <xf numFmtId="8" fontId="8" fillId="0" borderId="12" xfId="0" applyNumberFormat="1" applyFont="1" applyFill="1" applyBorder="1"/>
    <xf numFmtId="0" fontId="0" fillId="0" borderId="0" xfId="0" applyBorder="1"/>
    <xf numFmtId="0" fontId="8" fillId="0" borderId="0" xfId="0" applyFont="1" applyFill="1" applyBorder="1"/>
    <xf numFmtId="8" fontId="8" fillId="0" borderId="0" xfId="0" applyNumberFormat="1" applyFont="1" applyFill="1" applyBorder="1"/>
    <xf numFmtId="8" fontId="0" fillId="0" borderId="3" xfId="0" applyNumberFormat="1" applyBorder="1"/>
    <xf numFmtId="6" fontId="9" fillId="0" borderId="0" xfId="0" applyNumberFormat="1" applyFont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top"/>
    </xf>
    <xf numFmtId="165" fontId="0" fillId="0" borderId="0" xfId="1" applyNumberFormat="1" applyFont="1" applyAlignment="1">
      <alignment vertical="top"/>
    </xf>
    <xf numFmtId="0" fontId="6" fillId="7" borderId="0" xfId="0" applyFont="1" applyFill="1" applyAlignment="1">
      <alignment horizontal="center" vertical="top"/>
    </xf>
    <xf numFmtId="0" fontId="0" fillId="7" borderId="0" xfId="0" applyFill="1" applyAlignment="1">
      <alignment vertical="top"/>
    </xf>
    <xf numFmtId="0" fontId="6" fillId="7" borderId="0" xfId="0" applyFont="1" applyFill="1" applyAlignment="1">
      <alignment vertical="top"/>
    </xf>
    <xf numFmtId="165" fontId="6" fillId="7" borderId="0" xfId="1" applyNumberFormat="1" applyFont="1" applyFill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3" xfId="0" applyBorder="1" applyAlignment="1">
      <alignment vertical="top"/>
    </xf>
    <xf numFmtId="165" fontId="0" fillId="0" borderId="13" xfId="1" applyNumberFormat="1" applyFont="1" applyBorder="1" applyAlignment="1">
      <alignment vertical="top"/>
    </xf>
    <xf numFmtId="165" fontId="6" fillId="0" borderId="0" xfId="1" applyNumberFormat="1" applyFont="1" applyAlignment="1">
      <alignment vertical="top"/>
    </xf>
    <xf numFmtId="0" fontId="6" fillId="0" borderId="0" xfId="0" applyFont="1" applyAlignment="1">
      <alignment horizontal="righ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16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F07BBAE-504B-47A3-826C-2258ADF436A5}" name="Table13" displayName="Table13" ref="B2:F33" totalsRowShown="0" headerRowDxfId="15" dataDxfId="13" headerRowBorderDxfId="14">
  <tableColumns count="5">
    <tableColumn id="1" xr3:uid="{5F2826A1-8293-4090-A8E6-F0F7CD5763FC}" name="PRAward No" dataDxfId="12"/>
    <tableColumn id="2" xr3:uid="{54A67949-1920-4DAC-8929-70A20F000CEA}" name="Applicant Name" dataDxfId="11"/>
    <tableColumn id="3" xr3:uid="{0E1FE6C0-A097-404C-80F8-328B0F5824BC}" name="State" dataDxfId="10"/>
    <tableColumn id="4" xr3:uid="{FA47428C-FD1C-4AEF-9FD2-4F318C063759}" name="Requested funding FY 2022" dataDxfId="9"/>
    <tableColumn id="5" xr3:uid="{D04815A4-BB60-40E8-9811-4085640EFDFA}" name="Recommended funding FY 2022" dataDxfId="8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B12DA3-4F4D-42E6-AE1A-47BED1DC4E77}" name="Table1" displayName="Table1" ref="B2:F33" totalsRowShown="0" headerRowDxfId="7" dataDxfId="5" headerRowBorderDxfId="6">
  <tableColumns count="5">
    <tableColumn id="1" xr3:uid="{900AE2D8-DD9B-4213-BC4E-B4E809C09347}" name="PRAward No" dataDxfId="4"/>
    <tableColumn id="2" xr3:uid="{16FFBDCE-53FC-471F-9E3A-99D3B852371E}" name="Applicant Name" dataDxfId="3"/>
    <tableColumn id="3" xr3:uid="{93369A46-B3E5-4177-90C0-1EB2154FCE43}" name="State" dataDxfId="2"/>
    <tableColumn id="4" xr3:uid="{E4622027-8C9E-43E6-8049-8CE53E8B56D6}" name="Requested funding FY 2022" dataDxfId="1"/>
    <tableColumn id="5" xr3:uid="{51360132-2521-4CE2-8125-5BE223C0BCD2}" name="Recommended funding FY 2022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E5C12-23D8-41C6-9998-385B10BE96B2}">
  <dimension ref="A1:T29"/>
  <sheetViews>
    <sheetView zoomScaleNormal="100" workbookViewId="0">
      <pane ySplit="2" topLeftCell="A10" activePane="bottomLeft" state="frozen"/>
      <selection pane="bottomLeft" activeCell="B21" sqref="B21"/>
    </sheetView>
  </sheetViews>
  <sheetFormatPr defaultRowHeight="14.5" x14ac:dyDescent="0.35"/>
  <cols>
    <col min="1" max="1" width="5.7265625" customWidth="1"/>
    <col min="2" max="2" width="10.81640625" customWidth="1"/>
    <col min="3" max="3" width="12.54296875" bestFit="1" customWidth="1"/>
    <col min="5" max="5" width="11.1796875" bestFit="1" customWidth="1"/>
    <col min="6" max="6" width="14.26953125" bestFit="1" customWidth="1"/>
    <col min="7" max="7" width="12.453125" bestFit="1" customWidth="1"/>
    <col min="8" max="8" width="11.54296875" bestFit="1" customWidth="1"/>
    <col min="9" max="9" width="12.453125" bestFit="1" customWidth="1"/>
    <col min="10" max="10" width="14.54296875" bestFit="1" customWidth="1"/>
    <col min="11" max="11" width="16.81640625" hidden="1" customWidth="1"/>
    <col min="12" max="12" width="10" style="13" hidden="1" customWidth="1"/>
    <col min="13" max="13" width="10.54296875" hidden="1" customWidth="1"/>
    <col min="14" max="14" width="10.54296875" style="13" hidden="1" customWidth="1"/>
    <col min="15" max="15" width="0" hidden="1" customWidth="1"/>
    <col min="18" max="18" width="12.1796875" bestFit="1" customWidth="1"/>
    <col min="19" max="19" width="18.7265625" bestFit="1" customWidth="1"/>
  </cols>
  <sheetData>
    <row r="1" spans="1:19" x14ac:dyDescent="0.3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</row>
    <row r="3" spans="1:19" ht="36" x14ac:dyDescent="0.35">
      <c r="A3" s="1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4" t="s">
        <v>6</v>
      </c>
      <c r="G3" s="3" t="s">
        <v>7</v>
      </c>
      <c r="H3" s="4" t="s">
        <v>8</v>
      </c>
      <c r="I3" s="3" t="s">
        <v>9</v>
      </c>
      <c r="J3" s="4" t="s">
        <v>10</v>
      </c>
    </row>
    <row r="4" spans="1:19" ht="24" x14ac:dyDescent="0.35">
      <c r="A4" s="5">
        <v>1</v>
      </c>
      <c r="B4" s="2" t="s">
        <v>11</v>
      </c>
      <c r="C4" s="2" t="s">
        <v>12</v>
      </c>
      <c r="D4" s="2" t="s">
        <v>13</v>
      </c>
      <c r="E4" s="6">
        <v>227942</v>
      </c>
      <c r="F4" s="7">
        <v>227942</v>
      </c>
      <c r="G4" s="6">
        <v>227942</v>
      </c>
      <c r="H4" s="7">
        <v>227942</v>
      </c>
      <c r="I4" s="6">
        <v>227942</v>
      </c>
      <c r="J4" s="7">
        <v>227942</v>
      </c>
    </row>
    <row r="5" spans="1:19" ht="60" x14ac:dyDescent="0.35">
      <c r="A5" s="5">
        <v>2</v>
      </c>
      <c r="B5" s="2" t="s">
        <v>14</v>
      </c>
      <c r="C5" s="2" t="s">
        <v>15</v>
      </c>
      <c r="D5" s="2" t="s">
        <v>16</v>
      </c>
      <c r="E5" s="6">
        <v>249735</v>
      </c>
      <c r="F5" s="7">
        <v>249735</v>
      </c>
      <c r="G5" s="6">
        <v>249615</v>
      </c>
      <c r="H5" s="7">
        <v>249615</v>
      </c>
      <c r="I5" s="6">
        <v>249575</v>
      </c>
      <c r="J5" s="7">
        <v>249575</v>
      </c>
    </row>
    <row r="6" spans="1:19" x14ac:dyDescent="0.35">
      <c r="A6" s="5">
        <v>3</v>
      </c>
      <c r="B6" s="2" t="s">
        <v>17</v>
      </c>
      <c r="C6" s="2" t="s">
        <v>18</v>
      </c>
      <c r="D6" s="2" t="s">
        <v>19</v>
      </c>
      <c r="E6" s="6">
        <v>265078</v>
      </c>
      <c r="F6" s="7">
        <v>250000</v>
      </c>
      <c r="G6" s="26">
        <v>257545</v>
      </c>
      <c r="H6" s="26">
        <v>250000</v>
      </c>
      <c r="I6" s="6">
        <v>226716</v>
      </c>
      <c r="J6" s="7">
        <v>226716</v>
      </c>
    </row>
    <row r="7" spans="1:19" ht="60" x14ac:dyDescent="0.35">
      <c r="A7" s="5">
        <v>4</v>
      </c>
      <c r="B7" s="2" t="s">
        <v>20</v>
      </c>
      <c r="C7" s="2" t="s">
        <v>21</v>
      </c>
      <c r="D7" s="2" t="s">
        <v>22</v>
      </c>
      <c r="E7" s="6">
        <v>250000</v>
      </c>
      <c r="F7" s="7">
        <v>250000</v>
      </c>
      <c r="G7" s="6">
        <v>250000</v>
      </c>
      <c r="H7" s="7">
        <v>250000</v>
      </c>
      <c r="I7" s="6">
        <v>250000</v>
      </c>
      <c r="J7" s="7">
        <v>250000</v>
      </c>
    </row>
    <row r="8" spans="1:19" ht="48" x14ac:dyDescent="0.35">
      <c r="A8" s="5">
        <v>5</v>
      </c>
      <c r="B8" s="2" t="s">
        <v>23</v>
      </c>
      <c r="C8" s="2" t="s">
        <v>24</v>
      </c>
      <c r="D8" s="2" t="s">
        <v>22</v>
      </c>
      <c r="E8" s="6">
        <v>250000</v>
      </c>
      <c r="F8" s="7">
        <v>250000</v>
      </c>
      <c r="G8" s="6">
        <v>250000</v>
      </c>
      <c r="H8" s="7">
        <v>250000</v>
      </c>
      <c r="I8" s="6">
        <v>250000</v>
      </c>
      <c r="J8" s="7">
        <v>250000</v>
      </c>
    </row>
    <row r="9" spans="1:19" ht="48" x14ac:dyDescent="0.35">
      <c r="A9" s="5">
        <v>6</v>
      </c>
      <c r="B9" s="2" t="s">
        <v>25</v>
      </c>
      <c r="C9" s="2" t="s">
        <v>26</v>
      </c>
      <c r="D9" s="2" t="s">
        <v>27</v>
      </c>
      <c r="E9" s="6">
        <v>250000</v>
      </c>
      <c r="F9" s="7">
        <v>250000</v>
      </c>
      <c r="G9" s="6">
        <v>250000</v>
      </c>
      <c r="H9" s="7">
        <v>250000</v>
      </c>
      <c r="I9" s="6">
        <v>250000</v>
      </c>
      <c r="J9" s="7">
        <v>250000</v>
      </c>
    </row>
    <row r="10" spans="1:19" ht="36" x14ac:dyDescent="0.35">
      <c r="A10" s="5">
        <v>7</v>
      </c>
      <c r="B10" s="2" t="s">
        <v>28</v>
      </c>
      <c r="C10" s="2" t="s">
        <v>29</v>
      </c>
      <c r="D10" s="2" t="s">
        <v>30</v>
      </c>
      <c r="E10" s="6">
        <v>249754</v>
      </c>
      <c r="F10" s="7">
        <v>249754</v>
      </c>
      <c r="G10" s="6">
        <v>249992</v>
      </c>
      <c r="H10" s="7">
        <v>249992</v>
      </c>
      <c r="I10" s="6">
        <v>249916</v>
      </c>
      <c r="J10" s="7">
        <v>249916</v>
      </c>
    </row>
    <row r="11" spans="1:19" x14ac:dyDescent="0.35">
      <c r="A11" s="5">
        <v>8</v>
      </c>
      <c r="B11" s="2" t="s">
        <v>31</v>
      </c>
      <c r="C11" s="2" t="s">
        <v>32</v>
      </c>
      <c r="D11" s="2" t="s">
        <v>33</v>
      </c>
      <c r="E11" s="6">
        <v>250000</v>
      </c>
      <c r="F11" s="7">
        <v>250000</v>
      </c>
      <c r="G11" s="6">
        <v>250000</v>
      </c>
      <c r="H11" s="7">
        <v>250000</v>
      </c>
      <c r="I11" s="6">
        <v>250000</v>
      </c>
      <c r="J11" s="7">
        <v>250000</v>
      </c>
    </row>
    <row r="12" spans="1:19" ht="36" x14ac:dyDescent="0.35">
      <c r="A12" s="5">
        <v>9</v>
      </c>
      <c r="B12" s="2" t="s">
        <v>34</v>
      </c>
      <c r="C12" s="2" t="s">
        <v>35</v>
      </c>
      <c r="D12" s="2" t="s">
        <v>16</v>
      </c>
      <c r="E12" s="6">
        <v>249972</v>
      </c>
      <c r="F12" s="7">
        <v>249972</v>
      </c>
      <c r="G12" s="6">
        <v>249991</v>
      </c>
      <c r="H12" s="7">
        <v>249991</v>
      </c>
      <c r="I12" s="6">
        <v>249991</v>
      </c>
      <c r="J12" s="7">
        <v>249991</v>
      </c>
    </row>
    <row r="13" spans="1:19" ht="24" x14ac:dyDescent="0.35">
      <c r="A13" s="5">
        <v>10</v>
      </c>
      <c r="B13" s="2" t="s">
        <v>36</v>
      </c>
      <c r="C13" s="2" t="s">
        <v>37</v>
      </c>
      <c r="D13" s="2" t="s">
        <v>38</v>
      </c>
      <c r="E13" s="6">
        <v>245598</v>
      </c>
      <c r="F13" s="7">
        <v>245598</v>
      </c>
      <c r="G13" s="6">
        <v>211656</v>
      </c>
      <c r="H13" s="7">
        <v>211656</v>
      </c>
      <c r="I13" s="6">
        <v>153767</v>
      </c>
      <c r="J13" s="7">
        <v>153767</v>
      </c>
    </row>
    <row r="14" spans="1:19" ht="24" x14ac:dyDescent="0.35">
      <c r="A14" s="5">
        <v>11</v>
      </c>
      <c r="B14" s="2" t="s">
        <v>39</v>
      </c>
      <c r="C14" s="2" t="s">
        <v>40</v>
      </c>
      <c r="D14" s="2" t="s">
        <v>41</v>
      </c>
      <c r="E14" s="6">
        <v>238620</v>
      </c>
      <c r="F14" s="19">
        <v>204088</v>
      </c>
      <c r="G14" s="19">
        <v>243082</v>
      </c>
      <c r="H14" s="25">
        <f>243082+L14</f>
        <v>277614</v>
      </c>
      <c r="I14" s="6">
        <v>247673</v>
      </c>
      <c r="J14" s="7">
        <v>247673</v>
      </c>
      <c r="L14" s="14">
        <f>E14-F14</f>
        <v>34532</v>
      </c>
      <c r="N14" s="13">
        <f>F14/E14</f>
        <v>0.8552845528455284</v>
      </c>
      <c r="R14">
        <v>14539000</v>
      </c>
    </row>
    <row r="15" spans="1:19" ht="36" x14ac:dyDescent="0.35">
      <c r="A15" s="5">
        <v>12</v>
      </c>
      <c r="B15" s="2" t="s">
        <v>42</v>
      </c>
      <c r="C15" s="2" t="s">
        <v>43</v>
      </c>
      <c r="D15" s="2" t="s">
        <v>16</v>
      </c>
      <c r="E15" s="6">
        <v>250000</v>
      </c>
      <c r="F15" s="19">
        <v>213821</v>
      </c>
      <c r="G15" s="19">
        <v>250000</v>
      </c>
      <c r="H15" s="19">
        <f>250000+L15</f>
        <v>286179</v>
      </c>
      <c r="I15" s="6">
        <v>250000</v>
      </c>
      <c r="J15" s="7">
        <v>250000</v>
      </c>
      <c r="L15" s="14">
        <f>E15-F15</f>
        <v>36179</v>
      </c>
      <c r="N15" s="13">
        <f>F15/E15</f>
        <v>0.85528400000000004</v>
      </c>
      <c r="R15" s="27">
        <f>R14-R19</f>
        <v>7321264</v>
      </c>
      <c r="S15" t="s">
        <v>44</v>
      </c>
    </row>
    <row r="16" spans="1:19" ht="24" x14ac:dyDescent="0.35">
      <c r="A16" s="5">
        <v>13</v>
      </c>
      <c r="B16" s="2" t="s">
        <v>45</v>
      </c>
      <c r="C16" s="2" t="s">
        <v>46</v>
      </c>
      <c r="D16" s="2" t="s">
        <v>47</v>
      </c>
      <c r="E16" s="6">
        <v>250000</v>
      </c>
      <c r="F16" s="19">
        <f>213821-1</f>
        <v>213820</v>
      </c>
      <c r="G16" s="19">
        <v>250000</v>
      </c>
      <c r="H16" s="19">
        <f>G16+L16</f>
        <v>286180</v>
      </c>
      <c r="I16" s="6">
        <v>250000</v>
      </c>
      <c r="J16" s="7">
        <v>250000</v>
      </c>
      <c r="L16" s="15">
        <f>E16-F16</f>
        <v>36180</v>
      </c>
      <c r="N16" s="13">
        <f>F16/E16</f>
        <v>0.85528000000000004</v>
      </c>
    </row>
    <row r="17" spans="1:20" x14ac:dyDescent="0.35">
      <c r="A17" s="8"/>
      <c r="B17" s="9"/>
      <c r="C17" s="9"/>
      <c r="D17" s="9" t="s">
        <v>48</v>
      </c>
      <c r="E17" s="10">
        <f>SUM(E4:E16)</f>
        <v>3226699</v>
      </c>
      <c r="F17" s="16">
        <f>SUM(F4:F16)</f>
        <v>3104730</v>
      </c>
      <c r="G17" s="10">
        <f>SUM(G4:G16)</f>
        <v>3189823</v>
      </c>
      <c r="H17" s="24">
        <f t="shared" ref="H17:J17" si="0">SUM(H4:H16)</f>
        <v>3289169</v>
      </c>
      <c r="I17" s="10">
        <f t="shared" si="0"/>
        <v>3105580</v>
      </c>
      <c r="J17" s="10">
        <f t="shared" si="0"/>
        <v>3105580</v>
      </c>
      <c r="L17" s="14">
        <f>SUM(L14:L16)</f>
        <v>106891</v>
      </c>
      <c r="R17" s="27">
        <f>H17-106891</f>
        <v>3182278</v>
      </c>
      <c r="S17" t="s">
        <v>49</v>
      </c>
      <c r="T17">
        <v>13</v>
      </c>
    </row>
    <row r="18" spans="1:20" x14ac:dyDescent="0.35">
      <c r="A18" s="50"/>
      <c r="B18" s="11"/>
      <c r="C18" s="11"/>
      <c r="D18" s="11"/>
      <c r="E18" s="11"/>
      <c r="F18" s="11"/>
      <c r="G18" s="11"/>
      <c r="H18" s="11"/>
      <c r="I18" s="11"/>
      <c r="J18" s="11"/>
      <c r="N18" s="14">
        <f>G17-H17-7545</f>
        <v>-106891</v>
      </c>
      <c r="R18" s="28">
        <v>4035458</v>
      </c>
      <c r="S18" s="29" t="s">
        <v>50</v>
      </c>
      <c r="T18" s="29">
        <v>17</v>
      </c>
    </row>
    <row r="19" spans="1:20" x14ac:dyDescent="0.35">
      <c r="A19" s="51"/>
      <c r="B19" s="12" t="s">
        <v>51</v>
      </c>
      <c r="R19" s="30">
        <f>SUM(R17:R18)</f>
        <v>7217736</v>
      </c>
      <c r="T19">
        <v>30</v>
      </c>
    </row>
    <row r="20" spans="1:20" x14ac:dyDescent="0.35">
      <c r="A20" s="51"/>
      <c r="R20" s="49">
        <v>106891</v>
      </c>
    </row>
    <row r="21" spans="1:20" x14ac:dyDescent="0.35">
      <c r="R21" s="27">
        <f>SUM(R19:R20)</f>
        <v>7324627</v>
      </c>
    </row>
    <row r="22" spans="1:20" x14ac:dyDescent="0.35">
      <c r="J22" s="46">
        <v>4035458</v>
      </c>
      <c r="P22" t="s">
        <v>52</v>
      </c>
      <c r="S22" s="27" t="s">
        <v>53</v>
      </c>
    </row>
    <row r="23" spans="1:20" x14ac:dyDescent="0.35">
      <c r="J23" s="46">
        <v>3182278</v>
      </c>
      <c r="P23" t="s">
        <v>54</v>
      </c>
      <c r="S23" s="27" t="s">
        <v>53</v>
      </c>
    </row>
    <row r="24" spans="1:20" x14ac:dyDescent="0.35">
      <c r="J24" s="47">
        <v>106891</v>
      </c>
      <c r="P24" t="s">
        <v>55</v>
      </c>
    </row>
    <row r="25" spans="1:20" x14ac:dyDescent="0.35">
      <c r="J25" s="46">
        <f>SUM(J22:J24)</f>
        <v>7324627</v>
      </c>
    </row>
    <row r="27" spans="1:20" x14ac:dyDescent="0.35">
      <c r="J27" s="48">
        <f>R14-J25</f>
        <v>7214373</v>
      </c>
      <c r="P27" t="s">
        <v>56</v>
      </c>
    </row>
    <row r="28" spans="1:20" x14ac:dyDescent="0.35">
      <c r="J28" s="29"/>
    </row>
    <row r="29" spans="1:20" x14ac:dyDescent="0.35">
      <c r="J29" s="48">
        <f>J25+J27</f>
        <v>14539000</v>
      </c>
      <c r="P29" t="s">
        <v>57</v>
      </c>
    </row>
  </sheetData>
  <mergeCells count="1">
    <mergeCell ref="A1:J1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9238B-EA3D-4ED1-9F66-76BC6DA7BC3E}">
  <dimension ref="A1:F34"/>
  <sheetViews>
    <sheetView tabSelected="1" workbookViewId="0">
      <selection activeCell="A2" sqref="A2"/>
    </sheetView>
  </sheetViews>
  <sheetFormatPr defaultRowHeight="14.5" x14ac:dyDescent="0.35"/>
  <cols>
    <col min="1" max="1" width="8.7265625" style="68"/>
    <col min="2" max="2" width="12" style="13" bestFit="1" customWidth="1"/>
    <col min="3" max="3" width="53.81640625" style="13" bestFit="1" customWidth="1"/>
    <col min="4" max="4" width="8.7265625" style="13"/>
    <col min="5" max="5" width="12.7265625" style="13" bestFit="1" customWidth="1"/>
    <col min="6" max="6" width="14.6328125" style="70" bestFit="1" customWidth="1"/>
  </cols>
  <sheetData>
    <row r="1" spans="1:6" x14ac:dyDescent="0.35">
      <c r="A1" s="82" t="s">
        <v>120</v>
      </c>
      <c r="B1" s="82"/>
      <c r="C1" s="82"/>
      <c r="D1" s="82"/>
      <c r="E1" s="82"/>
      <c r="F1" s="82"/>
    </row>
    <row r="2" spans="1:6" x14ac:dyDescent="0.35">
      <c r="A2" s="69"/>
      <c r="B2" s="69"/>
      <c r="C2" s="69"/>
      <c r="D2" s="69"/>
      <c r="E2" s="69"/>
      <c r="F2" s="69"/>
    </row>
    <row r="3" spans="1:6" ht="21.5" customHeight="1" x14ac:dyDescent="0.35">
      <c r="A3" s="71" t="s">
        <v>109</v>
      </c>
      <c r="B3" s="72"/>
      <c r="C3" s="73" t="s">
        <v>3</v>
      </c>
      <c r="D3" s="73" t="s">
        <v>4</v>
      </c>
      <c r="E3" s="73" t="s">
        <v>117</v>
      </c>
      <c r="F3" s="74" t="s">
        <v>50</v>
      </c>
    </row>
    <row r="4" spans="1:6" x14ac:dyDescent="0.35">
      <c r="A4" s="68">
        <v>1</v>
      </c>
      <c r="B4" s="13" t="s">
        <v>11</v>
      </c>
      <c r="C4" s="13" t="s">
        <v>12</v>
      </c>
      <c r="D4" s="13" t="s">
        <v>13</v>
      </c>
      <c r="E4" s="13" t="s">
        <v>119</v>
      </c>
      <c r="F4" s="70">
        <v>227942</v>
      </c>
    </row>
    <row r="5" spans="1:6" x14ac:dyDescent="0.35">
      <c r="A5" s="68">
        <v>2</v>
      </c>
      <c r="B5" s="13" t="s">
        <v>14</v>
      </c>
      <c r="C5" s="13" t="s">
        <v>15</v>
      </c>
      <c r="D5" s="13" t="s">
        <v>16</v>
      </c>
      <c r="E5" s="13" t="s">
        <v>119</v>
      </c>
      <c r="F5" s="70">
        <v>249615</v>
      </c>
    </row>
    <row r="6" spans="1:6" x14ac:dyDescent="0.35">
      <c r="A6" s="68">
        <v>3</v>
      </c>
      <c r="B6" s="13" t="s">
        <v>39</v>
      </c>
      <c r="C6" s="13" t="s">
        <v>40</v>
      </c>
      <c r="D6" s="13" t="s">
        <v>41</v>
      </c>
      <c r="E6" s="13" t="s">
        <v>119</v>
      </c>
      <c r="F6" s="70">
        <v>243082</v>
      </c>
    </row>
    <row r="7" spans="1:6" x14ac:dyDescent="0.35">
      <c r="A7" s="68">
        <v>4</v>
      </c>
      <c r="B7" s="13" t="s">
        <v>42</v>
      </c>
      <c r="C7" s="13" t="s">
        <v>43</v>
      </c>
      <c r="D7" s="13" t="s">
        <v>16</v>
      </c>
      <c r="E7" s="13" t="s">
        <v>119</v>
      </c>
      <c r="F7" s="70">
        <v>250000</v>
      </c>
    </row>
    <row r="8" spans="1:6" x14ac:dyDescent="0.35">
      <c r="A8" s="68">
        <v>5</v>
      </c>
      <c r="B8" s="13" t="s">
        <v>45</v>
      </c>
      <c r="C8" s="13" t="s">
        <v>61</v>
      </c>
      <c r="D8" s="13" t="s">
        <v>47</v>
      </c>
      <c r="E8" s="13" t="s">
        <v>119</v>
      </c>
      <c r="F8" s="70">
        <v>250000</v>
      </c>
    </row>
    <row r="9" spans="1:6" x14ac:dyDescent="0.35">
      <c r="A9" s="68">
        <v>6</v>
      </c>
      <c r="B9" s="13" t="s">
        <v>17</v>
      </c>
      <c r="C9" s="13" t="s">
        <v>18</v>
      </c>
      <c r="D9" s="13" t="s">
        <v>19</v>
      </c>
      <c r="E9" s="13" t="s">
        <v>119</v>
      </c>
      <c r="F9" s="70">
        <v>250000</v>
      </c>
    </row>
    <row r="10" spans="1:6" x14ac:dyDescent="0.35">
      <c r="A10" s="68">
        <v>7</v>
      </c>
      <c r="B10" s="13" t="s">
        <v>20</v>
      </c>
      <c r="C10" s="13" t="s">
        <v>21</v>
      </c>
      <c r="D10" s="13" t="s">
        <v>22</v>
      </c>
      <c r="E10" s="13" t="s">
        <v>119</v>
      </c>
      <c r="F10" s="70">
        <v>250000</v>
      </c>
    </row>
    <row r="11" spans="1:6" x14ac:dyDescent="0.35">
      <c r="A11" s="68">
        <v>8</v>
      </c>
      <c r="B11" s="13" t="s">
        <v>23</v>
      </c>
      <c r="C11" s="13" t="s">
        <v>24</v>
      </c>
      <c r="D11" s="13" t="s">
        <v>22</v>
      </c>
      <c r="E11" s="13" t="s">
        <v>119</v>
      </c>
      <c r="F11" s="70">
        <v>250000</v>
      </c>
    </row>
    <row r="12" spans="1:6" x14ac:dyDescent="0.35">
      <c r="A12" s="68">
        <v>9</v>
      </c>
      <c r="B12" s="13" t="s">
        <v>25</v>
      </c>
      <c r="C12" s="13" t="s">
        <v>26</v>
      </c>
      <c r="D12" s="13" t="s">
        <v>27</v>
      </c>
      <c r="E12" s="13" t="s">
        <v>119</v>
      </c>
      <c r="F12" s="70">
        <v>250000</v>
      </c>
    </row>
    <row r="13" spans="1:6" x14ac:dyDescent="0.35">
      <c r="A13" s="68">
        <v>10</v>
      </c>
      <c r="B13" s="13" t="s">
        <v>28</v>
      </c>
      <c r="C13" s="13" t="s">
        <v>29</v>
      </c>
      <c r="D13" s="13" t="s">
        <v>30</v>
      </c>
      <c r="E13" s="13" t="s">
        <v>119</v>
      </c>
      <c r="F13" s="70">
        <v>249992</v>
      </c>
    </row>
    <row r="14" spans="1:6" x14ac:dyDescent="0.35">
      <c r="A14" s="68">
        <v>11</v>
      </c>
      <c r="B14" s="13" t="s">
        <v>31</v>
      </c>
      <c r="C14" s="13" t="s">
        <v>32</v>
      </c>
      <c r="D14" s="13" t="s">
        <v>33</v>
      </c>
      <c r="E14" s="13" t="s">
        <v>119</v>
      </c>
      <c r="F14" s="70">
        <v>250000</v>
      </c>
    </row>
    <row r="15" spans="1:6" x14ac:dyDescent="0.35">
      <c r="A15" s="68">
        <v>12</v>
      </c>
      <c r="B15" s="13" t="s">
        <v>34</v>
      </c>
      <c r="C15" s="13" t="s">
        <v>35</v>
      </c>
      <c r="D15" s="13" t="s">
        <v>16</v>
      </c>
      <c r="E15" s="13" t="s">
        <v>119</v>
      </c>
      <c r="F15" s="70">
        <v>249991</v>
      </c>
    </row>
    <row r="16" spans="1:6" x14ac:dyDescent="0.35">
      <c r="A16" s="68">
        <v>13</v>
      </c>
      <c r="B16" s="13" t="s">
        <v>36</v>
      </c>
      <c r="C16" s="13" t="s">
        <v>37</v>
      </c>
      <c r="D16" s="13" t="s">
        <v>38</v>
      </c>
      <c r="E16" s="13" t="s">
        <v>119</v>
      </c>
      <c r="F16" s="70">
        <v>211656</v>
      </c>
    </row>
    <row r="17" spans="1:6" x14ac:dyDescent="0.35">
      <c r="A17" s="68">
        <v>14</v>
      </c>
      <c r="B17" s="13" t="s">
        <v>62</v>
      </c>
      <c r="C17" s="13" t="s">
        <v>63</v>
      </c>
      <c r="D17" s="13" t="s">
        <v>64</v>
      </c>
      <c r="E17" s="13" t="s">
        <v>119</v>
      </c>
      <c r="F17" s="70">
        <v>246637</v>
      </c>
    </row>
    <row r="18" spans="1:6" x14ac:dyDescent="0.35">
      <c r="A18" s="68">
        <v>15</v>
      </c>
      <c r="B18" s="13" t="s">
        <v>65</v>
      </c>
      <c r="C18" s="13" t="s">
        <v>66</v>
      </c>
      <c r="D18" s="13" t="s">
        <v>64</v>
      </c>
      <c r="E18" s="13" t="s">
        <v>119</v>
      </c>
      <c r="F18" s="70">
        <v>249957</v>
      </c>
    </row>
    <row r="19" spans="1:6" x14ac:dyDescent="0.35">
      <c r="A19" s="68">
        <v>16</v>
      </c>
      <c r="B19" s="13" t="s">
        <v>67</v>
      </c>
      <c r="C19" s="13" t="s">
        <v>68</v>
      </c>
      <c r="D19" s="13" t="s">
        <v>69</v>
      </c>
      <c r="E19" s="13" t="s">
        <v>119</v>
      </c>
      <c r="F19" s="70">
        <v>107589</v>
      </c>
    </row>
    <row r="20" spans="1:6" x14ac:dyDescent="0.35">
      <c r="A20" s="68">
        <v>17</v>
      </c>
      <c r="B20" s="13" t="s">
        <v>70</v>
      </c>
      <c r="C20" s="13" t="s">
        <v>71</v>
      </c>
      <c r="D20" s="13" t="s">
        <v>30</v>
      </c>
      <c r="E20" s="13" t="s">
        <v>119</v>
      </c>
      <c r="F20" s="70">
        <v>250000</v>
      </c>
    </row>
    <row r="21" spans="1:6" x14ac:dyDescent="0.35">
      <c r="A21" s="68">
        <v>18</v>
      </c>
      <c r="B21" s="13" t="s">
        <v>72</v>
      </c>
      <c r="C21" s="13" t="s">
        <v>73</v>
      </c>
      <c r="D21" s="13" t="s">
        <v>38</v>
      </c>
      <c r="E21" s="13" t="s">
        <v>119</v>
      </c>
      <c r="F21" s="70">
        <v>249614</v>
      </c>
    </row>
    <row r="22" spans="1:6" x14ac:dyDescent="0.35">
      <c r="A22" s="68">
        <v>19</v>
      </c>
      <c r="B22" s="13" t="s">
        <v>74</v>
      </c>
      <c r="C22" s="13" t="s">
        <v>75</v>
      </c>
      <c r="D22" s="13" t="s">
        <v>16</v>
      </c>
      <c r="E22" s="13" t="s">
        <v>119</v>
      </c>
      <c r="F22" s="70">
        <v>249977</v>
      </c>
    </row>
    <row r="23" spans="1:6" x14ac:dyDescent="0.35">
      <c r="A23" s="68">
        <v>20</v>
      </c>
      <c r="B23" s="13" t="s">
        <v>76</v>
      </c>
      <c r="C23" s="13" t="s">
        <v>77</v>
      </c>
      <c r="D23" s="13" t="s">
        <v>41</v>
      </c>
      <c r="E23" s="13" t="s">
        <v>119</v>
      </c>
      <c r="F23" s="70">
        <v>249931</v>
      </c>
    </row>
    <row r="24" spans="1:6" x14ac:dyDescent="0.35">
      <c r="A24" s="68">
        <v>21</v>
      </c>
      <c r="B24" s="13" t="s">
        <v>78</v>
      </c>
      <c r="C24" s="13" t="s">
        <v>79</v>
      </c>
      <c r="D24" s="13" t="s">
        <v>80</v>
      </c>
      <c r="E24" s="13" t="s">
        <v>119</v>
      </c>
      <c r="F24" s="70">
        <v>249891</v>
      </c>
    </row>
    <row r="25" spans="1:6" x14ac:dyDescent="0.35">
      <c r="A25" s="68">
        <v>22</v>
      </c>
      <c r="B25" s="13" t="s">
        <v>81</v>
      </c>
      <c r="C25" s="13" t="s">
        <v>82</v>
      </c>
      <c r="D25" s="13" t="s">
        <v>13</v>
      </c>
      <c r="E25" s="13" t="s">
        <v>119</v>
      </c>
      <c r="F25" s="70">
        <v>198378</v>
      </c>
    </row>
    <row r="26" spans="1:6" x14ac:dyDescent="0.35">
      <c r="A26" s="68">
        <v>23</v>
      </c>
      <c r="B26" s="13" t="s">
        <v>83</v>
      </c>
      <c r="C26" s="13" t="s">
        <v>84</v>
      </c>
      <c r="D26" s="13" t="s">
        <v>85</v>
      </c>
      <c r="E26" s="13" t="s">
        <v>119</v>
      </c>
      <c r="F26" s="70">
        <v>250000</v>
      </c>
    </row>
    <row r="27" spans="1:6" x14ac:dyDescent="0.35">
      <c r="A27" s="68">
        <v>24</v>
      </c>
      <c r="B27" s="13" t="s">
        <v>86</v>
      </c>
      <c r="C27" s="13" t="s">
        <v>87</v>
      </c>
      <c r="D27" s="13" t="s">
        <v>69</v>
      </c>
      <c r="E27" s="13" t="s">
        <v>119</v>
      </c>
      <c r="F27" s="70">
        <v>250000</v>
      </c>
    </row>
    <row r="28" spans="1:6" x14ac:dyDescent="0.35">
      <c r="A28" s="68">
        <v>25</v>
      </c>
      <c r="B28" s="13" t="s">
        <v>88</v>
      </c>
      <c r="C28" s="13" t="s">
        <v>89</v>
      </c>
      <c r="D28" s="13" t="s">
        <v>90</v>
      </c>
      <c r="E28" s="13" t="s">
        <v>119</v>
      </c>
      <c r="F28" s="70">
        <v>249800</v>
      </c>
    </row>
    <row r="29" spans="1:6" x14ac:dyDescent="0.35">
      <c r="A29" s="68">
        <v>26</v>
      </c>
      <c r="B29" s="13" t="s">
        <v>91</v>
      </c>
      <c r="C29" s="13" t="s">
        <v>92</v>
      </c>
      <c r="D29" s="13" t="s">
        <v>85</v>
      </c>
      <c r="E29" s="13" t="s">
        <v>118</v>
      </c>
      <c r="F29" s="70">
        <v>250000</v>
      </c>
    </row>
    <row r="30" spans="1:6" x14ac:dyDescent="0.35">
      <c r="A30" s="68">
        <v>27</v>
      </c>
      <c r="B30" s="13" t="s">
        <v>93</v>
      </c>
      <c r="C30" s="13" t="s">
        <v>94</v>
      </c>
      <c r="D30" s="13" t="s">
        <v>41</v>
      </c>
      <c r="E30" s="13" t="s">
        <v>119</v>
      </c>
      <c r="F30" s="70">
        <v>250000</v>
      </c>
    </row>
    <row r="31" spans="1:6" x14ac:dyDescent="0.35">
      <c r="A31" s="68">
        <v>28</v>
      </c>
      <c r="B31" s="13" t="s">
        <v>95</v>
      </c>
      <c r="C31" s="13" t="s">
        <v>96</v>
      </c>
      <c r="D31" s="13" t="s">
        <v>13</v>
      </c>
      <c r="E31" s="13" t="s">
        <v>119</v>
      </c>
      <c r="F31" s="70">
        <v>247239</v>
      </c>
    </row>
    <row r="32" spans="1:6" x14ac:dyDescent="0.35">
      <c r="A32" s="68">
        <v>29</v>
      </c>
      <c r="B32" s="13" t="s">
        <v>97</v>
      </c>
      <c r="C32" s="13" t="s">
        <v>98</v>
      </c>
      <c r="D32" s="13" t="s">
        <v>16</v>
      </c>
      <c r="E32" s="13" t="s">
        <v>119</v>
      </c>
      <c r="F32" s="70">
        <v>231208</v>
      </c>
    </row>
    <row r="33" spans="1:6" ht="15" thickBot="1" x14ac:dyDescent="0.4">
      <c r="A33" s="75">
        <v>30</v>
      </c>
      <c r="B33" s="76" t="s">
        <v>99</v>
      </c>
      <c r="C33" s="76" t="s">
        <v>100</v>
      </c>
      <c r="D33" s="76" t="s">
        <v>64</v>
      </c>
      <c r="E33" s="76" t="s">
        <v>119</v>
      </c>
      <c r="F33" s="77">
        <v>249993</v>
      </c>
    </row>
    <row r="34" spans="1:6" ht="15" thickTop="1" x14ac:dyDescent="0.35">
      <c r="E34" s="79" t="s">
        <v>48</v>
      </c>
      <c r="F34" s="78">
        <v>7212492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E9DBE-3FB3-45FF-B610-E2DFD2AB2027}">
  <dimension ref="A1:G44"/>
  <sheetViews>
    <sheetView topLeftCell="A15" workbookViewId="0">
      <selection activeCell="A15" sqref="A15"/>
    </sheetView>
  </sheetViews>
  <sheetFormatPr defaultRowHeight="14.5" x14ac:dyDescent="0.35"/>
  <cols>
    <col min="2" max="2" width="19.26953125" customWidth="1"/>
    <col min="3" max="3" width="53.453125" customWidth="1"/>
    <col min="4" max="4" width="18.1796875" customWidth="1"/>
    <col min="5" max="5" width="25.453125" customWidth="1"/>
    <col min="6" max="6" width="29" customWidth="1"/>
  </cols>
  <sheetData>
    <row r="1" spans="1:6" x14ac:dyDescent="0.35">
      <c r="B1" s="83" t="s">
        <v>58</v>
      </c>
      <c r="C1" s="83"/>
      <c r="D1" s="83"/>
      <c r="E1" s="83"/>
      <c r="F1" s="83"/>
    </row>
    <row r="2" spans="1:6" ht="15" thickBot="1" x14ac:dyDescent="0.4">
      <c r="A2" s="11" t="s">
        <v>53</v>
      </c>
      <c r="B2" s="35" t="s">
        <v>59</v>
      </c>
      <c r="C2" s="35" t="s">
        <v>3</v>
      </c>
      <c r="D2" s="35" t="s">
        <v>4</v>
      </c>
      <c r="E2" s="36" t="s">
        <v>60</v>
      </c>
      <c r="F2" s="37" t="s">
        <v>8</v>
      </c>
    </row>
    <row r="3" spans="1:6" ht="15" thickTop="1" x14ac:dyDescent="0.35">
      <c r="A3">
        <v>1</v>
      </c>
      <c r="B3" s="38" t="s">
        <v>11</v>
      </c>
      <c r="C3" s="38" t="s">
        <v>12</v>
      </c>
      <c r="D3" s="38" t="s">
        <v>13</v>
      </c>
      <c r="E3" s="39">
        <v>227942</v>
      </c>
      <c r="F3" s="40">
        <v>227942</v>
      </c>
    </row>
    <row r="4" spans="1:6" x14ac:dyDescent="0.35">
      <c r="A4">
        <v>2</v>
      </c>
      <c r="B4" s="38" t="s">
        <v>14</v>
      </c>
      <c r="C4" s="38" t="s">
        <v>15</v>
      </c>
      <c r="D4" s="38" t="s">
        <v>16</v>
      </c>
      <c r="E4" s="39">
        <v>249615</v>
      </c>
      <c r="F4" s="40">
        <v>249615</v>
      </c>
    </row>
    <row r="5" spans="1:6" x14ac:dyDescent="0.35">
      <c r="A5">
        <v>3</v>
      </c>
      <c r="B5" s="38" t="s">
        <v>39</v>
      </c>
      <c r="C5" s="38" t="s">
        <v>40</v>
      </c>
      <c r="D5" s="38" t="s">
        <v>41</v>
      </c>
      <c r="E5" s="39">
        <v>243082</v>
      </c>
      <c r="F5" s="40">
        <f>E5</f>
        <v>243082</v>
      </c>
    </row>
    <row r="6" spans="1:6" x14ac:dyDescent="0.35">
      <c r="A6">
        <v>4</v>
      </c>
      <c r="B6" s="38" t="s">
        <v>42</v>
      </c>
      <c r="C6" s="38" t="s">
        <v>43</v>
      </c>
      <c r="D6" s="38" t="s">
        <v>16</v>
      </c>
      <c r="E6" s="39">
        <v>250000</v>
      </c>
      <c r="F6" s="40">
        <f>E6</f>
        <v>250000</v>
      </c>
    </row>
    <row r="7" spans="1:6" x14ac:dyDescent="0.35">
      <c r="A7">
        <v>5</v>
      </c>
      <c r="B7" s="38" t="s">
        <v>45</v>
      </c>
      <c r="C7" s="38" t="s">
        <v>61</v>
      </c>
      <c r="D7" s="38" t="s">
        <v>47</v>
      </c>
      <c r="E7" s="39">
        <v>250000</v>
      </c>
      <c r="F7" s="40">
        <f>E7</f>
        <v>250000</v>
      </c>
    </row>
    <row r="8" spans="1:6" s="52" customFormat="1" x14ac:dyDescent="0.35">
      <c r="A8" s="52">
        <v>6</v>
      </c>
      <c r="B8" s="53" t="s">
        <v>17</v>
      </c>
      <c r="C8" s="53" t="s">
        <v>18</v>
      </c>
      <c r="D8" s="53" t="s">
        <v>19</v>
      </c>
      <c r="E8" s="54">
        <v>257545</v>
      </c>
      <c r="F8" s="55">
        <v>250000</v>
      </c>
    </row>
    <row r="9" spans="1:6" x14ac:dyDescent="0.35">
      <c r="A9">
        <v>7</v>
      </c>
      <c r="B9" s="38" t="s">
        <v>20</v>
      </c>
      <c r="C9" s="38" t="s">
        <v>21</v>
      </c>
      <c r="D9" s="38" t="s">
        <v>22</v>
      </c>
      <c r="E9" s="39">
        <v>250000</v>
      </c>
      <c r="F9" s="40">
        <v>250000</v>
      </c>
    </row>
    <row r="10" spans="1:6" x14ac:dyDescent="0.35">
      <c r="A10">
        <v>8</v>
      </c>
      <c r="B10" s="38" t="s">
        <v>23</v>
      </c>
      <c r="C10" s="38" t="s">
        <v>24</v>
      </c>
      <c r="D10" s="38" t="s">
        <v>22</v>
      </c>
      <c r="E10" s="39">
        <v>250000</v>
      </c>
      <c r="F10" s="40">
        <v>250000</v>
      </c>
    </row>
    <row r="11" spans="1:6" x14ac:dyDescent="0.35">
      <c r="A11">
        <v>9</v>
      </c>
      <c r="B11" s="38" t="s">
        <v>25</v>
      </c>
      <c r="C11" s="38" t="s">
        <v>26</v>
      </c>
      <c r="D11" s="38" t="s">
        <v>27</v>
      </c>
      <c r="E11" s="39">
        <v>250000</v>
      </c>
      <c r="F11" s="40">
        <v>250000</v>
      </c>
    </row>
    <row r="12" spans="1:6" x14ac:dyDescent="0.35">
      <c r="A12">
        <v>10</v>
      </c>
      <c r="B12" s="38" t="s">
        <v>28</v>
      </c>
      <c r="C12" s="38" t="s">
        <v>29</v>
      </c>
      <c r="D12" s="38" t="s">
        <v>30</v>
      </c>
      <c r="E12" s="39">
        <v>249992</v>
      </c>
      <c r="F12" s="40">
        <v>249992</v>
      </c>
    </row>
    <row r="13" spans="1:6" x14ac:dyDescent="0.35">
      <c r="A13">
        <v>11</v>
      </c>
      <c r="B13" s="38" t="s">
        <v>31</v>
      </c>
      <c r="C13" s="38" t="s">
        <v>32</v>
      </c>
      <c r="D13" s="38" t="s">
        <v>33</v>
      </c>
      <c r="E13" s="39">
        <v>250000</v>
      </c>
      <c r="F13" s="40">
        <v>250000</v>
      </c>
    </row>
    <row r="14" spans="1:6" x14ac:dyDescent="0.35">
      <c r="A14">
        <v>12</v>
      </c>
      <c r="B14" s="56" t="s">
        <v>34</v>
      </c>
      <c r="C14" s="56" t="s">
        <v>35</v>
      </c>
      <c r="D14" s="56" t="s">
        <v>16</v>
      </c>
      <c r="E14" s="57">
        <v>249991</v>
      </c>
      <c r="F14" s="58">
        <v>249991</v>
      </c>
    </row>
    <row r="15" spans="1:6" s="61" customFormat="1" x14ac:dyDescent="0.35">
      <c r="A15" s="61">
        <v>13</v>
      </c>
      <c r="B15" s="62" t="s">
        <v>36</v>
      </c>
      <c r="C15" s="62" t="s">
        <v>37</v>
      </c>
      <c r="D15" s="62" t="s">
        <v>38</v>
      </c>
      <c r="E15" s="63">
        <v>211656</v>
      </c>
      <c r="F15" s="63">
        <v>211656</v>
      </c>
    </row>
    <row r="16" spans="1:6" x14ac:dyDescent="0.35">
      <c r="A16">
        <v>14</v>
      </c>
      <c r="B16" s="59" t="s">
        <v>62</v>
      </c>
      <c r="C16" s="59" t="s">
        <v>63</v>
      </c>
      <c r="D16" s="59" t="s">
        <v>64</v>
      </c>
      <c r="E16" s="60">
        <v>246637</v>
      </c>
      <c r="F16" s="60">
        <v>246637</v>
      </c>
    </row>
    <row r="17" spans="1:6" x14ac:dyDescent="0.35">
      <c r="A17">
        <v>15</v>
      </c>
      <c r="B17" s="38" t="s">
        <v>65</v>
      </c>
      <c r="C17" s="38" t="s">
        <v>66</v>
      </c>
      <c r="D17" s="38" t="s">
        <v>64</v>
      </c>
      <c r="E17" s="39">
        <v>249957</v>
      </c>
      <c r="F17" s="39">
        <v>249957</v>
      </c>
    </row>
    <row r="18" spans="1:6" x14ac:dyDescent="0.35">
      <c r="A18">
        <v>16</v>
      </c>
      <c r="B18" s="38" t="s">
        <v>67</v>
      </c>
      <c r="C18" s="38" t="s">
        <v>68</v>
      </c>
      <c r="D18" s="38" t="s">
        <v>69</v>
      </c>
      <c r="E18" s="39">
        <v>107589</v>
      </c>
      <c r="F18" s="39">
        <v>107589</v>
      </c>
    </row>
    <row r="19" spans="1:6" x14ac:dyDescent="0.35">
      <c r="A19">
        <v>17</v>
      </c>
      <c r="B19" s="38" t="s">
        <v>70</v>
      </c>
      <c r="C19" s="38" t="s">
        <v>71</v>
      </c>
      <c r="D19" s="38" t="s">
        <v>30</v>
      </c>
      <c r="E19" s="39">
        <v>250000</v>
      </c>
      <c r="F19" s="39">
        <v>250000</v>
      </c>
    </row>
    <row r="20" spans="1:6" x14ac:dyDescent="0.35">
      <c r="A20">
        <v>18</v>
      </c>
      <c r="B20" s="38" t="s">
        <v>72</v>
      </c>
      <c r="C20" s="38" t="s">
        <v>73</v>
      </c>
      <c r="D20" s="38" t="s">
        <v>38</v>
      </c>
      <c r="E20" s="39">
        <v>249614</v>
      </c>
      <c r="F20" s="39">
        <v>249614</v>
      </c>
    </row>
    <row r="21" spans="1:6" x14ac:dyDescent="0.35">
      <c r="A21">
        <v>19</v>
      </c>
      <c r="B21" s="38" t="s">
        <v>74</v>
      </c>
      <c r="C21" s="38" t="s">
        <v>75</v>
      </c>
      <c r="D21" s="38" t="s">
        <v>16</v>
      </c>
      <c r="E21" s="39">
        <v>249977</v>
      </c>
      <c r="F21" s="39">
        <v>249977</v>
      </c>
    </row>
    <row r="22" spans="1:6" x14ac:dyDescent="0.35">
      <c r="A22">
        <v>20</v>
      </c>
      <c r="B22" s="38" t="s">
        <v>76</v>
      </c>
      <c r="C22" s="38" t="s">
        <v>77</v>
      </c>
      <c r="D22" s="38" t="s">
        <v>41</v>
      </c>
      <c r="E22" s="39">
        <v>249931</v>
      </c>
      <c r="F22" s="39">
        <v>249931</v>
      </c>
    </row>
    <row r="23" spans="1:6" x14ac:dyDescent="0.35">
      <c r="A23">
        <v>21</v>
      </c>
      <c r="B23" s="38" t="s">
        <v>78</v>
      </c>
      <c r="C23" s="38" t="s">
        <v>79</v>
      </c>
      <c r="D23" s="38" t="s">
        <v>80</v>
      </c>
      <c r="E23" s="39">
        <v>249891</v>
      </c>
      <c r="F23" s="39">
        <v>249891</v>
      </c>
    </row>
    <row r="24" spans="1:6" x14ac:dyDescent="0.35">
      <c r="A24">
        <v>22</v>
      </c>
      <c r="B24" s="38" t="s">
        <v>81</v>
      </c>
      <c r="C24" s="38" t="s">
        <v>82</v>
      </c>
      <c r="D24" s="38" t="s">
        <v>13</v>
      </c>
      <c r="E24" s="39">
        <v>198378</v>
      </c>
      <c r="F24" s="39">
        <v>198378</v>
      </c>
    </row>
    <row r="25" spans="1:6" x14ac:dyDescent="0.35">
      <c r="A25">
        <v>23</v>
      </c>
      <c r="B25" s="38" t="s">
        <v>83</v>
      </c>
      <c r="C25" s="38" t="s">
        <v>84</v>
      </c>
      <c r="D25" s="38" t="s">
        <v>85</v>
      </c>
      <c r="E25" s="39">
        <v>250000</v>
      </c>
      <c r="F25" s="39">
        <v>250000</v>
      </c>
    </row>
    <row r="26" spans="1:6" x14ac:dyDescent="0.35">
      <c r="A26">
        <v>24</v>
      </c>
      <c r="B26" s="38" t="s">
        <v>86</v>
      </c>
      <c r="C26" s="38" t="s">
        <v>87</v>
      </c>
      <c r="D26" s="38" t="s">
        <v>69</v>
      </c>
      <c r="E26" s="39">
        <v>250000</v>
      </c>
      <c r="F26" s="39">
        <v>250000</v>
      </c>
    </row>
    <row r="27" spans="1:6" x14ac:dyDescent="0.35">
      <c r="A27">
        <v>25</v>
      </c>
      <c r="B27" s="38" t="s">
        <v>88</v>
      </c>
      <c r="C27" s="38" t="s">
        <v>89</v>
      </c>
      <c r="D27" s="38" t="s">
        <v>90</v>
      </c>
      <c r="E27" s="39">
        <v>249800</v>
      </c>
      <c r="F27" s="39">
        <v>249800</v>
      </c>
    </row>
    <row r="28" spans="1:6" s="52" customFormat="1" x14ac:dyDescent="0.35">
      <c r="A28" s="52">
        <v>26</v>
      </c>
      <c r="B28" s="53" t="s">
        <v>91</v>
      </c>
      <c r="C28" s="53" t="s">
        <v>92</v>
      </c>
      <c r="D28" s="53" t="s">
        <v>85</v>
      </c>
      <c r="E28" s="54">
        <v>255244</v>
      </c>
      <c r="F28" s="54">
        <f>255244-5244</f>
        <v>250000</v>
      </c>
    </row>
    <row r="29" spans="1:6" x14ac:dyDescent="0.35">
      <c r="A29">
        <v>27</v>
      </c>
      <c r="B29" s="38" t="s">
        <v>93</v>
      </c>
      <c r="C29" s="38" t="s">
        <v>94</v>
      </c>
      <c r="D29" s="38" t="s">
        <v>41</v>
      </c>
      <c r="E29" s="39">
        <v>250000</v>
      </c>
      <c r="F29" s="39">
        <v>250000</v>
      </c>
    </row>
    <row r="30" spans="1:6" x14ac:dyDescent="0.35">
      <c r="A30">
        <v>28</v>
      </c>
      <c r="B30" s="38" t="s">
        <v>95</v>
      </c>
      <c r="C30" s="38" t="s">
        <v>96</v>
      </c>
      <c r="D30" s="38" t="s">
        <v>13</v>
      </c>
      <c r="E30" s="39">
        <v>247239</v>
      </c>
      <c r="F30" s="39">
        <v>247239</v>
      </c>
    </row>
    <row r="31" spans="1:6" x14ac:dyDescent="0.35">
      <c r="A31">
        <v>29</v>
      </c>
      <c r="B31" s="38" t="s">
        <v>97</v>
      </c>
      <c r="C31" s="38" t="s">
        <v>98</v>
      </c>
      <c r="D31" s="38" t="s">
        <v>16</v>
      </c>
      <c r="E31" s="39">
        <v>231208</v>
      </c>
      <c r="F31" s="39">
        <v>231208</v>
      </c>
    </row>
    <row r="32" spans="1:6" x14ac:dyDescent="0.35">
      <c r="A32">
        <v>30</v>
      </c>
      <c r="B32" s="41" t="s">
        <v>99</v>
      </c>
      <c r="C32" s="41" t="s">
        <v>100</v>
      </c>
      <c r="D32" s="41" t="s">
        <v>64</v>
      </c>
      <c r="E32" s="42">
        <v>249993</v>
      </c>
      <c r="F32" s="42">
        <v>249993</v>
      </c>
    </row>
    <row r="33" spans="2:7" x14ac:dyDescent="0.35">
      <c r="B33" s="43"/>
      <c r="C33" s="43"/>
      <c r="D33" s="45" t="s">
        <v>48</v>
      </c>
      <c r="E33" s="44">
        <f>SUBTOTAL(109,E3:E32)</f>
        <v>7225281</v>
      </c>
      <c r="F33" s="44">
        <f>SUBTOTAL(109,F3:F32)</f>
        <v>7212492</v>
      </c>
    </row>
    <row r="34" spans="2:7" x14ac:dyDescent="0.35">
      <c r="B34" s="32"/>
      <c r="C34" s="32"/>
      <c r="D34" s="32"/>
      <c r="E34" s="31"/>
      <c r="F34" s="31"/>
    </row>
    <row r="35" spans="2:7" x14ac:dyDescent="0.35">
      <c r="B35" s="32"/>
      <c r="C35" s="32"/>
      <c r="D35" s="32"/>
      <c r="E35" s="33"/>
      <c r="F35" s="34" t="s">
        <v>53</v>
      </c>
    </row>
    <row r="36" spans="2:7" x14ac:dyDescent="0.35">
      <c r="E36" t="s">
        <v>101</v>
      </c>
      <c r="F36" s="31">
        <f>SUM(F16:F32)</f>
        <v>4030214</v>
      </c>
    </row>
    <row r="37" spans="2:7" x14ac:dyDescent="0.35">
      <c r="E37" t="s">
        <v>102</v>
      </c>
      <c r="F37" s="64">
        <f>SUM(F3:F15)</f>
        <v>3182278</v>
      </c>
    </row>
    <row r="38" spans="2:7" x14ac:dyDescent="0.35">
      <c r="F38" s="31">
        <f>SUM(F36:F37)</f>
        <v>7212492</v>
      </c>
    </row>
    <row r="39" spans="2:7" x14ac:dyDescent="0.35">
      <c r="E39" s="67" t="s">
        <v>103</v>
      </c>
    </row>
    <row r="40" spans="2:7" ht="15.5" x14ac:dyDescent="0.35">
      <c r="E40" s="65">
        <v>14539000</v>
      </c>
      <c r="F40" s="31">
        <f>E40-F38</f>
        <v>7326508</v>
      </c>
      <c r="G40" t="s">
        <v>53</v>
      </c>
    </row>
    <row r="41" spans="2:7" x14ac:dyDescent="0.35">
      <c r="D41" s="67" t="s">
        <v>104</v>
      </c>
      <c r="F41" s="47">
        <v>-106891</v>
      </c>
      <c r="G41" t="s">
        <v>105</v>
      </c>
    </row>
    <row r="42" spans="2:7" x14ac:dyDescent="0.35">
      <c r="D42" s="66">
        <f>F42/250000</f>
        <v>28.878468000000002</v>
      </c>
      <c r="F42" s="31">
        <f>SUM(F40:F41)</f>
        <v>7219617</v>
      </c>
      <c r="G42" t="s">
        <v>106</v>
      </c>
    </row>
    <row r="44" spans="2:7" x14ac:dyDescent="0.35">
      <c r="F44" s="31">
        <f>F40+F38</f>
        <v>14539000</v>
      </c>
    </row>
  </sheetData>
  <mergeCells count="1">
    <mergeCell ref="B1:F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C34C6-C843-4069-90C8-C57AD7AB4370}">
  <dimension ref="A1:F35"/>
  <sheetViews>
    <sheetView topLeftCell="A16" workbookViewId="0">
      <selection activeCell="F29" sqref="F29"/>
    </sheetView>
  </sheetViews>
  <sheetFormatPr defaultRowHeight="14.5" x14ac:dyDescent="0.35"/>
  <cols>
    <col min="2" max="2" width="19.26953125" customWidth="1"/>
    <col min="3" max="3" width="53.453125" customWidth="1"/>
    <col min="4" max="4" width="18.1796875" customWidth="1"/>
    <col min="5" max="5" width="25.453125" customWidth="1"/>
    <col min="6" max="6" width="29" customWidth="1"/>
  </cols>
  <sheetData>
    <row r="1" spans="1:6" x14ac:dyDescent="0.35">
      <c r="B1" s="83" t="s">
        <v>58</v>
      </c>
      <c r="C1" s="83"/>
      <c r="D1" s="83"/>
      <c r="E1" s="83"/>
      <c r="F1" s="83"/>
    </row>
    <row r="2" spans="1:6" ht="15" thickBot="1" x14ac:dyDescent="0.4">
      <c r="A2" s="11" t="s">
        <v>53</v>
      </c>
      <c r="B2" s="35" t="s">
        <v>59</v>
      </c>
      <c r="C2" s="35" t="s">
        <v>3</v>
      </c>
      <c r="D2" s="35" t="s">
        <v>4</v>
      </c>
      <c r="E2" s="36" t="s">
        <v>60</v>
      </c>
      <c r="F2" s="37" t="s">
        <v>8</v>
      </c>
    </row>
    <row r="3" spans="1:6" ht="15" thickTop="1" x14ac:dyDescent="0.35">
      <c r="A3">
        <v>1</v>
      </c>
      <c r="B3" s="38" t="s">
        <v>11</v>
      </c>
      <c r="C3" s="38" t="s">
        <v>12</v>
      </c>
      <c r="D3" s="38" t="s">
        <v>13</v>
      </c>
      <c r="E3" s="39">
        <v>227942</v>
      </c>
      <c r="F3" s="40">
        <v>227942</v>
      </c>
    </row>
    <row r="4" spans="1:6" x14ac:dyDescent="0.35">
      <c r="A4">
        <v>2</v>
      </c>
      <c r="B4" s="38" t="s">
        <v>14</v>
      </c>
      <c r="C4" s="38" t="s">
        <v>15</v>
      </c>
      <c r="D4" s="38" t="s">
        <v>16</v>
      </c>
      <c r="E4" s="39">
        <v>249615</v>
      </c>
      <c r="F4" s="40">
        <v>249615</v>
      </c>
    </row>
    <row r="5" spans="1:6" x14ac:dyDescent="0.35">
      <c r="A5">
        <v>3</v>
      </c>
      <c r="B5" s="38" t="s">
        <v>39</v>
      </c>
      <c r="C5" s="38" t="s">
        <v>40</v>
      </c>
      <c r="D5" s="38" t="s">
        <v>41</v>
      </c>
      <c r="E5" s="39">
        <v>243082</v>
      </c>
      <c r="F5" s="40">
        <f>E5</f>
        <v>243082</v>
      </c>
    </row>
    <row r="6" spans="1:6" x14ac:dyDescent="0.35">
      <c r="A6">
        <v>4</v>
      </c>
      <c r="B6" s="38" t="s">
        <v>42</v>
      </c>
      <c r="C6" s="38" t="s">
        <v>43</v>
      </c>
      <c r="D6" s="38" t="s">
        <v>16</v>
      </c>
      <c r="E6" s="39">
        <v>250000</v>
      </c>
      <c r="F6" s="40">
        <f>E6</f>
        <v>250000</v>
      </c>
    </row>
    <row r="7" spans="1:6" x14ac:dyDescent="0.35">
      <c r="A7">
        <v>5</v>
      </c>
      <c r="B7" s="38" t="s">
        <v>45</v>
      </c>
      <c r="C7" s="38" t="s">
        <v>61</v>
      </c>
      <c r="D7" s="38" t="s">
        <v>47</v>
      </c>
      <c r="E7" s="39">
        <v>250000</v>
      </c>
      <c r="F7" s="40">
        <f>E7</f>
        <v>250000</v>
      </c>
    </row>
    <row r="8" spans="1:6" s="52" customFormat="1" x14ac:dyDescent="0.35">
      <c r="A8" s="52">
        <v>6</v>
      </c>
      <c r="B8" s="53" t="s">
        <v>17</v>
      </c>
      <c r="C8" s="53" t="s">
        <v>18</v>
      </c>
      <c r="D8" s="53" t="s">
        <v>19</v>
      </c>
      <c r="E8" s="54">
        <v>257545</v>
      </c>
      <c r="F8" s="55">
        <v>250000</v>
      </c>
    </row>
    <row r="9" spans="1:6" x14ac:dyDescent="0.35">
      <c r="A9">
        <v>7</v>
      </c>
      <c r="B9" s="38" t="s">
        <v>20</v>
      </c>
      <c r="C9" s="38" t="s">
        <v>21</v>
      </c>
      <c r="D9" s="38" t="s">
        <v>22</v>
      </c>
      <c r="E9" s="39">
        <v>250000</v>
      </c>
      <c r="F9" s="40">
        <v>250000</v>
      </c>
    </row>
    <row r="10" spans="1:6" x14ac:dyDescent="0.35">
      <c r="A10">
        <v>8</v>
      </c>
      <c r="B10" s="38" t="s">
        <v>23</v>
      </c>
      <c r="C10" s="38" t="s">
        <v>24</v>
      </c>
      <c r="D10" s="38" t="s">
        <v>22</v>
      </c>
      <c r="E10" s="39">
        <v>250000</v>
      </c>
      <c r="F10" s="40">
        <v>250000</v>
      </c>
    </row>
    <row r="11" spans="1:6" x14ac:dyDescent="0.35">
      <c r="A11">
        <v>9</v>
      </c>
      <c r="B11" s="38" t="s">
        <v>25</v>
      </c>
      <c r="C11" s="38" t="s">
        <v>26</v>
      </c>
      <c r="D11" s="38" t="s">
        <v>27</v>
      </c>
      <c r="E11" s="39">
        <v>250000</v>
      </c>
      <c r="F11" s="40">
        <v>250000</v>
      </c>
    </row>
    <row r="12" spans="1:6" x14ac:dyDescent="0.35">
      <c r="A12">
        <v>10</v>
      </c>
      <c r="B12" s="38" t="s">
        <v>28</v>
      </c>
      <c r="C12" s="38" t="s">
        <v>29</v>
      </c>
      <c r="D12" s="38" t="s">
        <v>30</v>
      </c>
      <c r="E12" s="39">
        <v>249992</v>
      </c>
      <c r="F12" s="40">
        <v>249992</v>
      </c>
    </row>
    <row r="13" spans="1:6" x14ac:dyDescent="0.35">
      <c r="A13">
        <v>11</v>
      </c>
      <c r="B13" s="38" t="s">
        <v>31</v>
      </c>
      <c r="C13" s="38" t="s">
        <v>32</v>
      </c>
      <c r="D13" s="38" t="s">
        <v>33</v>
      </c>
      <c r="E13" s="39">
        <v>250000</v>
      </c>
      <c r="F13" s="40">
        <v>250000</v>
      </c>
    </row>
    <row r="14" spans="1:6" x14ac:dyDescent="0.35">
      <c r="A14">
        <v>12</v>
      </c>
      <c r="B14" s="56" t="s">
        <v>34</v>
      </c>
      <c r="C14" s="56" t="s">
        <v>35</v>
      </c>
      <c r="D14" s="56" t="s">
        <v>16</v>
      </c>
      <c r="E14" s="57">
        <v>249991</v>
      </c>
      <c r="F14" s="58">
        <v>249991</v>
      </c>
    </row>
    <row r="15" spans="1:6" s="61" customFormat="1" x14ac:dyDescent="0.35">
      <c r="A15" s="61">
        <v>13</v>
      </c>
      <c r="B15" s="62" t="s">
        <v>36</v>
      </c>
      <c r="C15" s="62" t="s">
        <v>37</v>
      </c>
      <c r="D15" s="62" t="s">
        <v>38</v>
      </c>
      <c r="E15" s="63">
        <v>211656</v>
      </c>
      <c r="F15" s="63">
        <v>211656</v>
      </c>
    </row>
    <row r="16" spans="1:6" x14ac:dyDescent="0.35">
      <c r="A16">
        <v>14</v>
      </c>
      <c r="B16" s="59" t="s">
        <v>62</v>
      </c>
      <c r="C16" s="59" t="s">
        <v>63</v>
      </c>
      <c r="D16" s="59" t="s">
        <v>64</v>
      </c>
      <c r="E16" s="60">
        <v>246637</v>
      </c>
      <c r="F16" s="60">
        <v>246637</v>
      </c>
    </row>
    <row r="17" spans="1:6" x14ac:dyDescent="0.35">
      <c r="A17">
        <v>15</v>
      </c>
      <c r="B17" s="38" t="s">
        <v>65</v>
      </c>
      <c r="C17" s="38" t="s">
        <v>66</v>
      </c>
      <c r="D17" s="38" t="s">
        <v>64</v>
      </c>
      <c r="E17" s="39">
        <v>249957</v>
      </c>
      <c r="F17" s="39">
        <v>249957</v>
      </c>
    </row>
    <row r="18" spans="1:6" x14ac:dyDescent="0.35">
      <c r="A18">
        <v>16</v>
      </c>
      <c r="B18" s="38" t="s">
        <v>67</v>
      </c>
      <c r="C18" s="38" t="s">
        <v>68</v>
      </c>
      <c r="D18" s="38" t="s">
        <v>69</v>
      </c>
      <c r="E18" s="39">
        <v>107589</v>
      </c>
      <c r="F18" s="39">
        <v>107589</v>
      </c>
    </row>
    <row r="19" spans="1:6" x14ac:dyDescent="0.35">
      <c r="A19">
        <v>17</v>
      </c>
      <c r="B19" s="38" t="s">
        <v>70</v>
      </c>
      <c r="C19" s="38" t="s">
        <v>71</v>
      </c>
      <c r="D19" s="38" t="s">
        <v>30</v>
      </c>
      <c r="E19" s="39">
        <v>250000</v>
      </c>
      <c r="F19" s="39">
        <v>250000</v>
      </c>
    </row>
    <row r="20" spans="1:6" x14ac:dyDescent="0.35">
      <c r="A20">
        <v>18</v>
      </c>
      <c r="B20" s="38" t="s">
        <v>72</v>
      </c>
      <c r="C20" s="38" t="s">
        <v>73</v>
      </c>
      <c r="D20" s="38" t="s">
        <v>38</v>
      </c>
      <c r="E20" s="39">
        <v>249614</v>
      </c>
      <c r="F20" s="39">
        <v>249614</v>
      </c>
    </row>
    <row r="21" spans="1:6" x14ac:dyDescent="0.35">
      <c r="A21">
        <v>19</v>
      </c>
      <c r="B21" s="38" t="s">
        <v>74</v>
      </c>
      <c r="C21" s="38" t="s">
        <v>75</v>
      </c>
      <c r="D21" s="38" t="s">
        <v>16</v>
      </c>
      <c r="E21" s="39">
        <v>249977</v>
      </c>
      <c r="F21" s="39">
        <v>249977</v>
      </c>
    </row>
    <row r="22" spans="1:6" x14ac:dyDescent="0.35">
      <c r="A22">
        <v>20</v>
      </c>
      <c r="B22" s="38" t="s">
        <v>76</v>
      </c>
      <c r="C22" s="38" t="s">
        <v>77</v>
      </c>
      <c r="D22" s="38" t="s">
        <v>41</v>
      </c>
      <c r="E22" s="39">
        <v>249931</v>
      </c>
      <c r="F22" s="39">
        <v>249931</v>
      </c>
    </row>
    <row r="23" spans="1:6" x14ac:dyDescent="0.35">
      <c r="A23">
        <v>21</v>
      </c>
      <c r="B23" s="38" t="s">
        <v>78</v>
      </c>
      <c r="C23" s="38" t="s">
        <v>79</v>
      </c>
      <c r="D23" s="38" t="s">
        <v>80</v>
      </c>
      <c r="E23" s="39">
        <v>249891</v>
      </c>
      <c r="F23" s="39">
        <v>249891</v>
      </c>
    </row>
    <row r="24" spans="1:6" x14ac:dyDescent="0.35">
      <c r="A24">
        <v>22</v>
      </c>
      <c r="B24" s="38" t="s">
        <v>81</v>
      </c>
      <c r="C24" s="38" t="s">
        <v>82</v>
      </c>
      <c r="D24" s="38" t="s">
        <v>13</v>
      </c>
      <c r="E24" s="39">
        <v>198378</v>
      </c>
      <c r="F24" s="39">
        <v>198378</v>
      </c>
    </row>
    <row r="25" spans="1:6" x14ac:dyDescent="0.35">
      <c r="A25">
        <v>23</v>
      </c>
      <c r="B25" s="38" t="s">
        <v>83</v>
      </c>
      <c r="C25" s="38" t="s">
        <v>84</v>
      </c>
      <c r="D25" s="38" t="s">
        <v>85</v>
      </c>
      <c r="E25" s="39">
        <v>250000</v>
      </c>
      <c r="F25" s="39">
        <v>250000</v>
      </c>
    </row>
    <row r="26" spans="1:6" x14ac:dyDescent="0.35">
      <c r="A26">
        <v>24</v>
      </c>
      <c r="B26" s="38" t="s">
        <v>86</v>
      </c>
      <c r="C26" s="38" t="s">
        <v>87</v>
      </c>
      <c r="D26" s="38" t="s">
        <v>69</v>
      </c>
      <c r="E26" s="39">
        <v>250000</v>
      </c>
      <c r="F26" s="39">
        <v>250000</v>
      </c>
    </row>
    <row r="27" spans="1:6" x14ac:dyDescent="0.35">
      <c r="A27">
        <v>25</v>
      </c>
      <c r="B27" s="38" t="s">
        <v>88</v>
      </c>
      <c r="C27" s="38" t="s">
        <v>89</v>
      </c>
      <c r="D27" s="38" t="s">
        <v>90</v>
      </c>
      <c r="E27" s="39">
        <v>249800</v>
      </c>
      <c r="F27" s="39">
        <v>249800</v>
      </c>
    </row>
    <row r="28" spans="1:6" s="52" customFormat="1" x14ac:dyDescent="0.35">
      <c r="A28" s="52">
        <v>26</v>
      </c>
      <c r="B28" s="53" t="s">
        <v>91</v>
      </c>
      <c r="C28" s="53" t="s">
        <v>92</v>
      </c>
      <c r="D28" s="53" t="s">
        <v>85</v>
      </c>
      <c r="E28" s="54">
        <v>255244</v>
      </c>
      <c r="F28" s="54">
        <f>255244</f>
        <v>255244</v>
      </c>
    </row>
    <row r="29" spans="1:6" x14ac:dyDescent="0.35">
      <c r="A29">
        <v>27</v>
      </c>
      <c r="B29" s="38" t="s">
        <v>93</v>
      </c>
      <c r="C29" s="38" t="s">
        <v>94</v>
      </c>
      <c r="D29" s="38" t="s">
        <v>41</v>
      </c>
      <c r="E29" s="39">
        <v>250000</v>
      </c>
      <c r="F29" s="39">
        <v>250000</v>
      </c>
    </row>
    <row r="30" spans="1:6" x14ac:dyDescent="0.35">
      <c r="A30">
        <v>28</v>
      </c>
      <c r="B30" s="38" t="s">
        <v>95</v>
      </c>
      <c r="C30" s="38" t="s">
        <v>96</v>
      </c>
      <c r="D30" s="38" t="s">
        <v>13</v>
      </c>
      <c r="E30" s="39">
        <v>247239</v>
      </c>
      <c r="F30" s="39">
        <v>247239</v>
      </c>
    </row>
    <row r="31" spans="1:6" x14ac:dyDescent="0.35">
      <c r="A31">
        <v>29</v>
      </c>
      <c r="B31" s="38" t="s">
        <v>97</v>
      </c>
      <c r="C31" s="38" t="s">
        <v>98</v>
      </c>
      <c r="D31" s="38" t="s">
        <v>16</v>
      </c>
      <c r="E31" s="39">
        <v>231208</v>
      </c>
      <c r="F31" s="39">
        <v>231208</v>
      </c>
    </row>
    <row r="32" spans="1:6" x14ac:dyDescent="0.35">
      <c r="A32">
        <v>30</v>
      </c>
      <c r="B32" s="41" t="s">
        <v>99</v>
      </c>
      <c r="C32" s="41" t="s">
        <v>100</v>
      </c>
      <c r="D32" s="41" t="s">
        <v>64</v>
      </c>
      <c r="E32" s="42">
        <v>249993</v>
      </c>
      <c r="F32" s="42">
        <v>249993</v>
      </c>
    </row>
    <row r="33" spans="2:6" x14ac:dyDescent="0.35">
      <c r="B33" s="43"/>
      <c r="C33" s="43"/>
      <c r="D33" s="45" t="s">
        <v>48</v>
      </c>
      <c r="E33" s="44">
        <f>SUBTOTAL(109,E3:E32)</f>
        <v>7225281</v>
      </c>
      <c r="F33" s="44">
        <f>SUBTOTAL(109,F3:F32)</f>
        <v>7217736</v>
      </c>
    </row>
    <row r="34" spans="2:6" x14ac:dyDescent="0.35">
      <c r="B34" s="32"/>
      <c r="C34" s="32"/>
      <c r="D34" s="32"/>
      <c r="E34" s="31"/>
      <c r="F34" s="31"/>
    </row>
    <row r="35" spans="2:6" x14ac:dyDescent="0.35">
      <c r="B35" s="32"/>
      <c r="C35" s="32"/>
      <c r="D35" s="32"/>
      <c r="E35" s="33"/>
      <c r="F35" s="34" t="s">
        <v>53</v>
      </c>
    </row>
  </sheetData>
  <mergeCells count="1">
    <mergeCell ref="B1:F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E84FD-B65A-4136-A18A-918D0C801DF7}">
  <dimension ref="A1:H9"/>
  <sheetViews>
    <sheetView workbookViewId="0">
      <selection activeCell="F10" sqref="F10"/>
    </sheetView>
  </sheetViews>
  <sheetFormatPr defaultRowHeight="14.5" x14ac:dyDescent="0.35"/>
  <cols>
    <col min="5" max="5" width="9.7265625" customWidth="1"/>
    <col min="8" max="8" width="13.81640625" customWidth="1"/>
  </cols>
  <sheetData>
    <row r="1" spans="1:8" x14ac:dyDescent="0.35">
      <c r="A1" s="82" t="s">
        <v>107</v>
      </c>
      <c r="B1" s="82"/>
      <c r="C1" s="82"/>
      <c r="D1" s="82"/>
      <c r="E1" s="82"/>
      <c r="F1" s="82"/>
      <c r="G1" s="82"/>
      <c r="H1" s="82"/>
    </row>
    <row r="2" spans="1:8" x14ac:dyDescent="0.35">
      <c r="A2" s="82" t="s">
        <v>108</v>
      </c>
      <c r="B2" s="82"/>
      <c r="C2" s="82"/>
      <c r="D2" s="82"/>
      <c r="E2" s="82"/>
      <c r="F2" s="82"/>
      <c r="G2" s="82"/>
      <c r="H2" s="82"/>
    </row>
    <row r="4" spans="1:8" s="13" customFormat="1" ht="58" x14ac:dyDescent="0.35">
      <c r="A4" s="23" t="s">
        <v>109</v>
      </c>
      <c r="B4" s="21" t="s">
        <v>110</v>
      </c>
      <c r="C4" s="21" t="s">
        <v>3</v>
      </c>
      <c r="D4" s="21" t="s">
        <v>4</v>
      </c>
      <c r="E4" s="21" t="s">
        <v>111</v>
      </c>
      <c r="F4" s="21" t="s">
        <v>112</v>
      </c>
      <c r="G4" s="21" t="s">
        <v>113</v>
      </c>
      <c r="H4" s="21" t="s">
        <v>114</v>
      </c>
    </row>
    <row r="5" spans="1:8" ht="48" x14ac:dyDescent="0.35">
      <c r="A5" s="5">
        <v>11</v>
      </c>
      <c r="B5" s="2" t="s">
        <v>39</v>
      </c>
      <c r="C5" s="2" t="s">
        <v>40</v>
      </c>
      <c r="D5" s="2" t="s">
        <v>41</v>
      </c>
      <c r="E5" s="7">
        <v>238620</v>
      </c>
      <c r="F5" s="7">
        <v>204088</v>
      </c>
      <c r="G5" s="7">
        <f>E5-F5</f>
        <v>34532</v>
      </c>
      <c r="H5" s="7">
        <f>G5</f>
        <v>34532</v>
      </c>
    </row>
    <row r="6" spans="1:8" ht="60" x14ac:dyDescent="0.35">
      <c r="A6" s="5">
        <v>12</v>
      </c>
      <c r="B6" s="2" t="s">
        <v>42</v>
      </c>
      <c r="C6" s="2" t="s">
        <v>43</v>
      </c>
      <c r="D6" s="2" t="s">
        <v>16</v>
      </c>
      <c r="E6" s="7">
        <v>250000</v>
      </c>
      <c r="F6" s="7">
        <v>213821</v>
      </c>
      <c r="G6" s="7">
        <f>E6-F6</f>
        <v>36179</v>
      </c>
      <c r="H6" s="7">
        <f>G6</f>
        <v>36179</v>
      </c>
    </row>
    <row r="7" spans="1:8" ht="36" x14ac:dyDescent="0.35">
      <c r="A7" s="5">
        <v>13</v>
      </c>
      <c r="B7" s="2" t="s">
        <v>45</v>
      </c>
      <c r="C7" s="2" t="s">
        <v>46</v>
      </c>
      <c r="D7" s="2" t="s">
        <v>47</v>
      </c>
      <c r="E7" s="7">
        <v>250000</v>
      </c>
      <c r="F7" s="7">
        <f>213821-1</f>
        <v>213820</v>
      </c>
      <c r="G7" s="7">
        <f>E7-F7</f>
        <v>36180</v>
      </c>
      <c r="H7" s="7">
        <f>G7</f>
        <v>36180</v>
      </c>
    </row>
    <row r="8" spans="1:8" ht="15" thickBot="1" x14ac:dyDescent="0.4">
      <c r="A8" s="8"/>
      <c r="B8" s="9"/>
      <c r="C8" s="9"/>
      <c r="D8" s="22"/>
      <c r="E8" s="18">
        <f>SUM(E5:E7)</f>
        <v>738620</v>
      </c>
      <c r="F8" s="18">
        <f>SUM(F5:F7)</f>
        <v>631729</v>
      </c>
      <c r="G8" s="20">
        <f>SUM(G5:G7)</f>
        <v>106891</v>
      </c>
      <c r="H8" s="7">
        <f>SUM(H5:H7)</f>
        <v>106891</v>
      </c>
    </row>
    <row r="9" spans="1:8" ht="15" thickTop="1" x14ac:dyDescent="0.35"/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80E08-FEFE-47C4-8377-A47BF2A944B2}">
  <dimension ref="A1:J19"/>
  <sheetViews>
    <sheetView topLeftCell="A13" workbookViewId="0">
      <selection activeCell="F14" sqref="F14"/>
    </sheetView>
  </sheetViews>
  <sheetFormatPr defaultRowHeight="14.5" x14ac:dyDescent="0.35"/>
  <sheetData>
    <row r="1" spans="1:10" x14ac:dyDescent="0.3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</row>
    <row r="3" spans="1:10" ht="48" x14ac:dyDescent="0.35">
      <c r="A3" s="1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4" t="s">
        <v>6</v>
      </c>
      <c r="G3" s="3" t="s">
        <v>7</v>
      </c>
      <c r="H3" s="4" t="s">
        <v>8</v>
      </c>
      <c r="I3" s="3" t="s">
        <v>9</v>
      </c>
      <c r="J3" s="4" t="s">
        <v>10</v>
      </c>
    </row>
    <row r="4" spans="1:10" ht="36" x14ac:dyDescent="0.35">
      <c r="A4" s="5">
        <v>1</v>
      </c>
      <c r="B4" s="2" t="s">
        <v>11</v>
      </c>
      <c r="C4" s="2" t="s">
        <v>12</v>
      </c>
      <c r="D4" s="2" t="s">
        <v>13</v>
      </c>
      <c r="E4" s="6">
        <v>227942</v>
      </c>
      <c r="F4" s="7">
        <v>227942</v>
      </c>
      <c r="G4" s="6">
        <v>227942</v>
      </c>
      <c r="H4" s="7">
        <v>227942</v>
      </c>
      <c r="I4" s="6">
        <v>227942</v>
      </c>
      <c r="J4" s="7">
        <v>227942</v>
      </c>
    </row>
    <row r="5" spans="1:10" ht="84" x14ac:dyDescent="0.35">
      <c r="A5" s="5">
        <v>2</v>
      </c>
      <c r="B5" s="2" t="s">
        <v>14</v>
      </c>
      <c r="C5" s="2" t="s">
        <v>15</v>
      </c>
      <c r="D5" s="2" t="s">
        <v>16</v>
      </c>
      <c r="E5" s="6">
        <v>249735</v>
      </c>
      <c r="F5" s="7">
        <v>249735</v>
      </c>
      <c r="G5" s="6">
        <v>249615</v>
      </c>
      <c r="H5" s="7">
        <v>249615</v>
      </c>
      <c r="I5" s="6">
        <v>249575</v>
      </c>
      <c r="J5" s="7">
        <v>249575</v>
      </c>
    </row>
    <row r="6" spans="1:10" ht="24" x14ac:dyDescent="0.35">
      <c r="A6" s="5">
        <v>3</v>
      </c>
      <c r="B6" s="2" t="s">
        <v>17</v>
      </c>
      <c r="C6" s="2" t="s">
        <v>18</v>
      </c>
      <c r="D6" s="2" t="s">
        <v>19</v>
      </c>
      <c r="E6" s="6">
        <v>265078</v>
      </c>
      <c r="F6" s="7">
        <v>250000</v>
      </c>
      <c r="G6" s="6">
        <v>257545</v>
      </c>
      <c r="H6" s="7">
        <v>250000</v>
      </c>
      <c r="I6" s="6">
        <v>226716</v>
      </c>
      <c r="J6" s="7">
        <v>226716</v>
      </c>
    </row>
    <row r="7" spans="1:10" ht="84" x14ac:dyDescent="0.35">
      <c r="A7" s="5">
        <v>4</v>
      </c>
      <c r="B7" s="2" t="s">
        <v>20</v>
      </c>
      <c r="C7" s="2" t="s">
        <v>21</v>
      </c>
      <c r="D7" s="2" t="s">
        <v>22</v>
      </c>
      <c r="E7" s="6">
        <v>250000</v>
      </c>
      <c r="F7" s="7">
        <v>250000</v>
      </c>
      <c r="G7" s="6">
        <v>250000</v>
      </c>
      <c r="H7" s="7">
        <v>250000</v>
      </c>
      <c r="I7" s="6">
        <v>250000</v>
      </c>
      <c r="J7" s="7">
        <v>250000</v>
      </c>
    </row>
    <row r="8" spans="1:10" ht="72" x14ac:dyDescent="0.35">
      <c r="A8" s="5">
        <v>5</v>
      </c>
      <c r="B8" s="2" t="s">
        <v>23</v>
      </c>
      <c r="C8" s="2" t="s">
        <v>24</v>
      </c>
      <c r="D8" s="2" t="s">
        <v>22</v>
      </c>
      <c r="E8" s="6">
        <v>250000</v>
      </c>
      <c r="F8" s="7">
        <v>250000</v>
      </c>
      <c r="G8" s="6">
        <v>250000</v>
      </c>
      <c r="H8" s="7">
        <v>250000</v>
      </c>
      <c r="I8" s="6">
        <v>250000</v>
      </c>
      <c r="J8" s="7">
        <v>250000</v>
      </c>
    </row>
    <row r="9" spans="1:10" ht="72" x14ac:dyDescent="0.35">
      <c r="A9" s="5">
        <v>6</v>
      </c>
      <c r="B9" s="2" t="s">
        <v>25</v>
      </c>
      <c r="C9" s="2" t="s">
        <v>26</v>
      </c>
      <c r="D9" s="2" t="s">
        <v>13</v>
      </c>
      <c r="E9" s="6">
        <v>250000</v>
      </c>
      <c r="F9" s="7">
        <v>250000</v>
      </c>
      <c r="G9" s="6">
        <v>250000</v>
      </c>
      <c r="H9" s="7">
        <v>250000</v>
      </c>
      <c r="I9" s="6">
        <v>250000</v>
      </c>
      <c r="J9" s="7">
        <v>250000</v>
      </c>
    </row>
    <row r="10" spans="1:10" ht="48" x14ac:dyDescent="0.35">
      <c r="A10" s="5">
        <v>7</v>
      </c>
      <c r="B10" s="2" t="s">
        <v>28</v>
      </c>
      <c r="C10" s="2" t="s">
        <v>29</v>
      </c>
      <c r="D10" s="2" t="s">
        <v>30</v>
      </c>
      <c r="E10" s="6">
        <v>249754</v>
      </c>
      <c r="F10" s="7">
        <v>249754</v>
      </c>
      <c r="G10" s="6">
        <v>249992</v>
      </c>
      <c r="H10" s="7">
        <v>249992</v>
      </c>
      <c r="I10" s="6">
        <v>249916</v>
      </c>
      <c r="J10" s="7">
        <v>249916</v>
      </c>
    </row>
    <row r="11" spans="1:10" ht="24" x14ac:dyDescent="0.35">
      <c r="A11" s="5">
        <v>8</v>
      </c>
      <c r="B11" s="2" t="s">
        <v>31</v>
      </c>
      <c r="C11" s="2" t="s">
        <v>32</v>
      </c>
      <c r="D11" s="2" t="s">
        <v>33</v>
      </c>
      <c r="E11" s="6">
        <v>250000</v>
      </c>
      <c r="F11" s="7">
        <v>250000</v>
      </c>
      <c r="G11" s="6">
        <v>250000</v>
      </c>
      <c r="H11" s="7">
        <v>250000</v>
      </c>
      <c r="I11" s="6">
        <v>250000</v>
      </c>
      <c r="J11" s="7">
        <v>250000</v>
      </c>
    </row>
    <row r="12" spans="1:10" ht="48" x14ac:dyDescent="0.35">
      <c r="A12" s="5">
        <v>9</v>
      </c>
      <c r="B12" s="2" t="s">
        <v>34</v>
      </c>
      <c r="C12" s="2" t="s">
        <v>35</v>
      </c>
      <c r="D12" s="2" t="s">
        <v>16</v>
      </c>
      <c r="E12" s="6">
        <v>249972</v>
      </c>
      <c r="F12" s="7">
        <v>249972</v>
      </c>
      <c r="G12" s="6">
        <v>249991</v>
      </c>
      <c r="H12" s="7">
        <v>249991</v>
      </c>
      <c r="I12" s="6">
        <v>249991</v>
      </c>
      <c r="J12" s="7">
        <v>249991</v>
      </c>
    </row>
    <row r="13" spans="1:10" ht="36" x14ac:dyDescent="0.35">
      <c r="A13" s="5">
        <v>10</v>
      </c>
      <c r="B13" s="2" t="s">
        <v>36</v>
      </c>
      <c r="C13" s="2" t="s">
        <v>37</v>
      </c>
      <c r="D13" s="2" t="s">
        <v>38</v>
      </c>
      <c r="E13" s="6">
        <v>245598</v>
      </c>
      <c r="F13" s="7">
        <v>245598</v>
      </c>
      <c r="G13" s="6">
        <v>211656</v>
      </c>
      <c r="H13" s="7">
        <v>211656</v>
      </c>
      <c r="I13" s="6">
        <v>153767</v>
      </c>
      <c r="J13" s="7">
        <v>153767</v>
      </c>
    </row>
    <row r="14" spans="1:10" ht="48" x14ac:dyDescent="0.35">
      <c r="A14" s="5">
        <v>11</v>
      </c>
      <c r="B14" s="2" t="s">
        <v>39</v>
      </c>
      <c r="C14" s="2" t="s">
        <v>115</v>
      </c>
      <c r="D14" s="2" t="s">
        <v>41</v>
      </c>
      <c r="E14" s="6">
        <v>238620</v>
      </c>
      <c r="F14" s="7">
        <v>204088.23376025562</v>
      </c>
      <c r="G14" s="6">
        <v>243082</v>
      </c>
      <c r="H14" s="7">
        <f>243082+L14</f>
        <v>243082</v>
      </c>
      <c r="I14" s="6">
        <v>247673</v>
      </c>
      <c r="J14" s="7">
        <v>247673</v>
      </c>
    </row>
    <row r="15" spans="1:10" ht="60" x14ac:dyDescent="0.35">
      <c r="A15" s="5">
        <v>12</v>
      </c>
      <c r="B15" s="2" t="s">
        <v>42</v>
      </c>
      <c r="C15" s="2" t="s">
        <v>116</v>
      </c>
      <c r="D15" s="2" t="s">
        <v>16</v>
      </c>
      <c r="E15" s="6">
        <v>250000</v>
      </c>
      <c r="F15" s="7">
        <v>213821.38311987219</v>
      </c>
      <c r="G15" s="6">
        <v>250000</v>
      </c>
      <c r="H15" s="7">
        <f>250000+L15</f>
        <v>250000</v>
      </c>
      <c r="I15" s="6">
        <v>250000</v>
      </c>
      <c r="J15" s="7">
        <v>250000</v>
      </c>
    </row>
    <row r="16" spans="1:10" ht="36" x14ac:dyDescent="0.35">
      <c r="A16" s="5">
        <v>13</v>
      </c>
      <c r="B16" s="2" t="s">
        <v>45</v>
      </c>
      <c r="C16" s="2" t="s">
        <v>46</v>
      </c>
      <c r="D16" s="2" t="s">
        <v>47</v>
      </c>
      <c r="E16" s="6">
        <v>250000</v>
      </c>
      <c r="F16" s="7">
        <v>213820</v>
      </c>
      <c r="G16" s="6">
        <v>250000</v>
      </c>
      <c r="H16" s="7">
        <f>G16+L16</f>
        <v>250000</v>
      </c>
      <c r="I16" s="6">
        <v>250000</v>
      </c>
      <c r="J16" s="7">
        <v>250000</v>
      </c>
    </row>
    <row r="17" spans="1:10" x14ac:dyDescent="0.35">
      <c r="A17" s="8"/>
      <c r="B17" s="9"/>
      <c r="C17" s="9"/>
      <c r="D17" s="9" t="s">
        <v>48</v>
      </c>
      <c r="E17" s="10">
        <f>SUM(E4:E16)</f>
        <v>3226699</v>
      </c>
      <c r="F17" s="17">
        <f>SUM(F4:F16)</f>
        <v>3104730.6168801277</v>
      </c>
      <c r="G17" s="10">
        <f>SUM(G4:G16)</f>
        <v>3189823</v>
      </c>
      <c r="H17" s="18">
        <f t="shared" ref="H17:J17" si="0">SUM(H4:H16)</f>
        <v>3182278</v>
      </c>
      <c r="I17" s="10">
        <f t="shared" si="0"/>
        <v>3105580</v>
      </c>
      <c r="J17" s="10">
        <f t="shared" si="0"/>
        <v>3105580</v>
      </c>
    </row>
    <row r="18" spans="1:10" x14ac:dyDescent="0.35">
      <c r="A18" s="50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35">
      <c r="A19" s="51"/>
      <c r="B19" s="12" t="s">
        <v>51</v>
      </c>
    </row>
  </sheetData>
  <mergeCells count="1">
    <mergeCell ref="A1:J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DC98171ABF41439B409D0A1DDFBE39" ma:contentTypeVersion="14" ma:contentTypeDescription="Create a new document." ma:contentTypeScope="" ma:versionID="236aec261157e465cd8b2c149c84f9bd">
  <xsd:schema xmlns:xsd="http://www.w3.org/2001/XMLSchema" xmlns:xs="http://www.w3.org/2001/XMLSchema" xmlns:p="http://schemas.microsoft.com/office/2006/metadata/properties" xmlns:ns3="f87c7b8b-c0e7-4b77-a067-2c707fd1239f" xmlns:ns4="02e41e38-1731-4866-b09a-6257d8bc047f" targetNamespace="http://schemas.microsoft.com/office/2006/metadata/properties" ma:root="true" ma:fieldsID="2dee0e784b874f0be2f81ab36163d490" ns3:_="" ns4:_="">
    <xsd:import namespace="f87c7b8b-c0e7-4b77-a067-2c707fd1239f"/>
    <xsd:import namespace="02e41e38-1731-4866-b09a-6257d8bc047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c7b8b-c0e7-4b77-a067-2c707fd123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41e38-1731-4866-b09a-6257d8bc0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3D2E9E-ED47-49B1-A68A-17B550DE50DD}">
  <ds:schemaRefs>
    <ds:schemaRef ds:uri="02e41e38-1731-4866-b09a-6257d8bc047f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f87c7b8b-c0e7-4b77-a067-2c707fd1239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52E33CA-D452-4D34-AC1F-D96F6020E8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3EAE81-D7D8-4CD8-BAF0-12B5838F87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7c7b8b-c0e7-4b77-a067-2c707fd1239f"/>
    <ds:schemaRef ds:uri="02e41e38-1731-4866-b09a-6257d8bc0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ATTACH A 2021</vt:lpstr>
      <vt:lpstr>Slate</vt:lpstr>
      <vt:lpstr>FY 2022 MSEIP NCC SLATE vm (2)</vt:lpstr>
      <vt:lpstr>FY 2022 MSEIP NCC SLATE vm</vt:lpstr>
      <vt:lpstr>ATTACH A -SUPL 2022</vt:lpstr>
      <vt:lpstr>SLATE DOC</vt:lpstr>
      <vt:lpstr>'ATTACH A 2021'!Print_Area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MSEIP NCC Awards (MS Excel)</dc:title>
  <dc:subject/>
  <dc:creator>US Department of Education;Hence, Bernadette</dc:creator>
  <cp:keywords/>
  <dc:description/>
  <cp:lastModifiedBy>Chin, David</cp:lastModifiedBy>
  <cp:revision/>
  <dcterms:created xsi:type="dcterms:W3CDTF">2021-08-30T17:30:48Z</dcterms:created>
  <dcterms:modified xsi:type="dcterms:W3CDTF">2022-11-10T13:11:48Z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  <property fmtid="{D5CDD505-2E9C-101B-9397-08002B2CF9AE}" pid="3" name="On Creation - Update properties">
    <vt:lpwstr>https://usdedeop.sharepoint.com/teams/OPE/Clearance/_layouts/15/wrkstat.aspx?List=98f38039-fbce-40a8-ad61-538a4459584e&amp;WorkflowInstanceName=48356633-6c80-4e5e-8dce-cd0e457a87ba, Stage 1</vt:lpwstr>
  </property>
</Properties>
</file>