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65326" windowWidth="10665" windowHeight="12840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'ALL'!$A$1:$AH$65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<sst xmlns="http://schemas.openxmlformats.org/spreadsheetml/2006/main" count="997" uniqueCount="355">
  <si>
    <t>FISCAL YEAR 2014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</si>
  <si>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</si>
  <si>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</si>
  <si>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</si>
  <si>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</si>
  <si>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</si>
  <si>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</si>
  <si>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</si>
  <si>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</si>
  <si>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</si>
  <si>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</si>
  <si>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</si>
  <si>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</si>
  <si>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</si>
  <si>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</si>
  <si>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</si>
  <si>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</si>
  <si>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</si>
  <si>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</si>
  <si>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</si>
  <si>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2013 Title II, Part A allocation amount</t>
  </si>
  <si>
    <t>FY 2013 Title II, Part D formula allocation amount - PLEASE LEAVE BLANK</t>
  </si>
  <si>
    <t>FY 2013 Title IV, Part A allocation amount - PLEASE LEAVE BLANK</t>
  </si>
  <si>
    <t>FY 2013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</si>
  <si>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</si>
  <si>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</si>
  <si>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</si>
  <si>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</si>
  <si>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</si>
  <si>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</si>
  <si>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</si>
  <si>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</si>
  <si>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</si>
  <si>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</si>
  <si>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</si>
  <si>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</si>
  <si>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</si>
  <si>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</si>
  <si>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4400021</t>
  </si>
  <si>
    <t>Achievement First Rhode Island</t>
  </si>
  <si>
    <t>370 Hartford Avenue</t>
  </si>
  <si>
    <t>Providence</t>
  </si>
  <si>
    <t>RI</t>
  </si>
  <si>
    <t>02909</t>
  </si>
  <si>
    <t>M</t>
  </si>
  <si>
    <t>NO</t>
  </si>
  <si>
    <t>EDFacts - New</t>
  </si>
  <si>
    <t>4400030</t>
  </si>
  <si>
    <t>1</t>
  </si>
  <si>
    <t>BARRINGTON</t>
  </si>
  <si>
    <t>283 COUNTY ROAD</t>
  </si>
  <si>
    <t>02806</t>
  </si>
  <si>
    <t>4</t>
  </si>
  <si>
    <t>Open</t>
  </si>
  <si>
    <t>4400008</t>
  </si>
  <si>
    <t>58</t>
  </si>
  <si>
    <t>BEACON CHARTER SCHOOL</t>
  </si>
  <si>
    <t>320 MAIN STREET</t>
  </si>
  <si>
    <t>WOONSOCKET</t>
  </si>
  <si>
    <t>02895</t>
  </si>
  <si>
    <t>4400036</t>
  </si>
  <si>
    <t>54</t>
  </si>
  <si>
    <t>BLACKSTONE ACADEMY</t>
  </si>
  <si>
    <t>334 PLEASANT STREET</t>
  </si>
  <si>
    <t>PAWTUCKET</t>
  </si>
  <si>
    <t>02860</t>
  </si>
  <si>
    <t>4400015</t>
  </si>
  <si>
    <t>47</t>
  </si>
  <si>
    <t>BLACKSTONE VALLEY PREP, A RI MAYORAL ACADEMY</t>
  </si>
  <si>
    <t>291 BROAD ST.</t>
  </si>
  <si>
    <t>CUMBERLAND</t>
  </si>
  <si>
    <t>02864</t>
  </si>
  <si>
    <t>4400065</t>
  </si>
  <si>
    <t>96</t>
  </si>
  <si>
    <t>BRISTOL WARREN</t>
  </si>
  <si>
    <t>151 STATE STREET</t>
  </si>
  <si>
    <t>BRISTOL</t>
  </si>
  <si>
    <t>02809</t>
  </si>
  <si>
    <t>4400090</t>
  </si>
  <si>
    <t>3</t>
  </si>
  <si>
    <t>BURRILLVILLE</t>
  </si>
  <si>
    <t>2300 BRONCO HIGHWAY</t>
  </si>
  <si>
    <t>HARRISVILLE</t>
  </si>
  <si>
    <t>02830</t>
  </si>
  <si>
    <t>4,8</t>
  </si>
  <si>
    <t>4400120</t>
  </si>
  <si>
    <t>CENTRAL FALLS</t>
  </si>
  <si>
    <t>949 DEXTER ST.</t>
  </si>
  <si>
    <t>02863</t>
  </si>
  <si>
    <t>YES</t>
  </si>
  <si>
    <t>4400150</t>
  </si>
  <si>
    <t>98</t>
  </si>
  <si>
    <t>CHARIHO</t>
  </si>
  <si>
    <t>455A SWITCH ROAD</t>
  </si>
  <si>
    <t>WOOD RIVER JUNCTION</t>
  </si>
  <si>
    <t>02894</t>
  </si>
  <si>
    <t>4400210</t>
  </si>
  <si>
    <t>6</t>
  </si>
  <si>
    <t>COVENTRY</t>
  </si>
  <si>
    <t>1675 FLAT RIVER ROAD</t>
  </si>
  <si>
    <t>02816</t>
  </si>
  <si>
    <t>4400240</t>
  </si>
  <si>
    <t>7</t>
  </si>
  <si>
    <t>CRANSTON</t>
  </si>
  <si>
    <t>845 PARK AVENUE</t>
  </si>
  <si>
    <t>02910</t>
  </si>
  <si>
    <t>4400270</t>
  </si>
  <si>
    <t>8</t>
  </si>
  <si>
    <t>2602 MENDON ROAD</t>
  </si>
  <si>
    <t>4400004</t>
  </si>
  <si>
    <t>40</t>
  </si>
  <si>
    <t>DAVIES CAREER AND TECH</t>
  </si>
  <si>
    <t>50 JENCKES HILL ROAD</t>
  </si>
  <si>
    <t>LINCOLN</t>
  </si>
  <si>
    <t>02865</t>
  </si>
  <si>
    <t>4400009</t>
  </si>
  <si>
    <t>67</t>
  </si>
  <si>
    <t>DCYF</t>
  </si>
  <si>
    <t>101 FRIENDSHIP STREET</t>
  </si>
  <si>
    <t>PROVIDENCE</t>
  </si>
  <si>
    <t>02903</t>
  </si>
  <si>
    <t>4400026</t>
  </si>
  <si>
    <t>East Bay Educational Collaborative</t>
  </si>
  <si>
    <t>317 Market Street</t>
  </si>
  <si>
    <t>Warren</t>
  </si>
  <si>
    <t>02885</t>
  </si>
  <si>
    <t>EDFacts - Added</t>
  </si>
  <si>
    <t>4400300</t>
  </si>
  <si>
    <t>9</t>
  </si>
  <si>
    <t>EAST GREENWICH</t>
  </si>
  <si>
    <t>111 PEIRCE STREET</t>
  </si>
  <si>
    <t>02818</t>
  </si>
  <si>
    <t>4400330</t>
  </si>
  <si>
    <t>10</t>
  </si>
  <si>
    <t>EAST PROVIDENCE</t>
  </si>
  <si>
    <t>80 BURNSIDE AVENUE</t>
  </si>
  <si>
    <t>02914</t>
  </si>
  <si>
    <t>2,4</t>
  </si>
  <si>
    <t>4400360</t>
  </si>
  <si>
    <t>97</t>
  </si>
  <si>
    <t>EXETER-WEST GREENWICH</t>
  </si>
  <si>
    <t>940 NOOSENECK HILL ROAD</t>
  </si>
  <si>
    <t>WEST GREENWICH</t>
  </si>
  <si>
    <t>02817</t>
  </si>
  <si>
    <t>4400390</t>
  </si>
  <si>
    <t>12</t>
  </si>
  <si>
    <t>FOSTER</t>
  </si>
  <si>
    <t>160 FOSTER CTR RD/ISAAC</t>
  </si>
  <si>
    <t>02825</t>
  </si>
  <si>
    <t>4400420</t>
  </si>
  <si>
    <t>99</t>
  </si>
  <si>
    <t>FOSTER-GLOCESTER</t>
  </si>
  <si>
    <t>91 ANAN WADE ROAD</t>
  </si>
  <si>
    <t>NORTH SCITUATE</t>
  </si>
  <si>
    <t>02857</t>
  </si>
  <si>
    <t>4400450</t>
  </si>
  <si>
    <t>13</t>
  </si>
  <si>
    <t>GLOCESTER</t>
  </si>
  <si>
    <t>GLOCESTER TOWN HALL</t>
  </si>
  <si>
    <t>CHEPACHET</t>
  </si>
  <si>
    <t>02814</t>
  </si>
  <si>
    <t>4400031</t>
  </si>
  <si>
    <t>48</t>
  </si>
  <si>
    <t>HIGHLANDER</t>
  </si>
  <si>
    <t>42 LEXINGTON AVENUE</t>
  </si>
  <si>
    <t>02907</t>
  </si>
  <si>
    <t>2</t>
  </si>
  <si>
    <t>4400034</t>
  </si>
  <si>
    <t>53</t>
  </si>
  <si>
    <t>INTERNATIONAL CHARTER</t>
  </si>
  <si>
    <t>4400510</t>
  </si>
  <si>
    <t>15</t>
  </si>
  <si>
    <t>JAMESTOWN</t>
  </si>
  <si>
    <t>76 MELROSE AVENUE</t>
  </si>
  <si>
    <t>02835</t>
  </si>
  <si>
    <t>4400540</t>
  </si>
  <si>
    <t>16</t>
  </si>
  <si>
    <t>JOHNSTON</t>
  </si>
  <si>
    <t>10 MEMORIAL AVENUE</t>
  </si>
  <si>
    <t>02919</t>
  </si>
  <si>
    <t>4400033</t>
  </si>
  <si>
    <t>52</t>
  </si>
  <si>
    <t>KINGSTON HILL ACADEMY</t>
  </si>
  <si>
    <t>850 STONY FORT ROAD</t>
  </si>
  <si>
    <t>SAUNDERSTOWN</t>
  </si>
  <si>
    <t>02874</t>
  </si>
  <si>
    <t>4400006</t>
  </si>
  <si>
    <t>59</t>
  </si>
  <si>
    <t>LEARNING COMMUNITY</t>
  </si>
  <si>
    <t>21 LINCOLN AVENUE</t>
  </si>
  <si>
    <t>4400570</t>
  </si>
  <si>
    <t>17</t>
  </si>
  <si>
    <t>1624 LONSDALE AVENUE</t>
  </si>
  <si>
    <t>4400600</t>
  </si>
  <si>
    <t>18</t>
  </si>
  <si>
    <t>LITTLE COMPTON</t>
  </si>
  <si>
    <t>28 COMMONS</t>
  </si>
  <si>
    <t>02837</t>
  </si>
  <si>
    <t>4400003</t>
  </si>
  <si>
    <t>60</t>
  </si>
  <si>
    <t>MET CAREER AND TECH</t>
  </si>
  <si>
    <t>325 PUBLIC STREET</t>
  </si>
  <si>
    <t>02905</t>
  </si>
  <si>
    <t>4400630</t>
  </si>
  <si>
    <t>19</t>
  </si>
  <si>
    <t>MIDDLETOWN</t>
  </si>
  <si>
    <t>26 OLIPHANT LANE</t>
  </si>
  <si>
    <t>02842</t>
  </si>
  <si>
    <t>4400660</t>
  </si>
  <si>
    <t>20</t>
  </si>
  <si>
    <t>NARRAGANSETT</t>
  </si>
  <si>
    <t>25 FIFTH AVENUE</t>
  </si>
  <si>
    <t>02882</t>
  </si>
  <si>
    <t>4400690</t>
  </si>
  <si>
    <t>22</t>
  </si>
  <si>
    <t>NEW SHOREHAM</t>
  </si>
  <si>
    <t>15 HIGH STREET</t>
  </si>
  <si>
    <t>BLOCK ISLAND</t>
  </si>
  <si>
    <t>02807</t>
  </si>
  <si>
    <t>4400720</t>
  </si>
  <si>
    <t>21</t>
  </si>
  <si>
    <t>NEWPORT</t>
  </si>
  <si>
    <t>15 WICKHAM ROAD</t>
  </si>
  <si>
    <t>02840</t>
  </si>
  <si>
    <t>4400750</t>
  </si>
  <si>
    <t>23</t>
  </si>
  <si>
    <t>NORTH KINGSTOWN</t>
  </si>
  <si>
    <t>100 FAIRWAY DRIVE</t>
  </si>
  <si>
    <t>02852</t>
  </si>
  <si>
    <t>4400780</t>
  </si>
  <si>
    <t>24</t>
  </si>
  <si>
    <t>NORTH PROVIDENCE</t>
  </si>
  <si>
    <t>2240 MINERAL SPRING AVE.</t>
  </si>
  <si>
    <t>02911</t>
  </si>
  <si>
    <t>4400810</t>
  </si>
  <si>
    <t>25</t>
  </si>
  <si>
    <t>NORTH SMITHFIELD</t>
  </si>
  <si>
    <t>83 GREENE STREET</t>
  </si>
  <si>
    <t>SLATERSVILLE</t>
  </si>
  <si>
    <t>02876</t>
  </si>
  <si>
    <t>4400020</t>
  </si>
  <si>
    <t>Northern RI Collaborative</t>
  </si>
  <si>
    <t>640 George Washington Hwy</t>
  </si>
  <si>
    <t>Lincoln</t>
  </si>
  <si>
    <t>4400032</t>
  </si>
  <si>
    <t>51</t>
  </si>
  <si>
    <t>PAUL CUFFEE CHARTER SCH</t>
  </si>
  <si>
    <t>459 PROMENADE STREET</t>
  </si>
  <si>
    <t>02908</t>
  </si>
  <si>
    <t>4400840</t>
  </si>
  <si>
    <t>26</t>
  </si>
  <si>
    <t>286 MAIN STREET</t>
  </si>
  <si>
    <t>4400870</t>
  </si>
  <si>
    <t>27</t>
  </si>
  <si>
    <t>PORTSMOUTH</t>
  </si>
  <si>
    <t>29 MIDDLE ROAD</t>
  </si>
  <si>
    <t>02871</t>
  </si>
  <si>
    <t>4400900</t>
  </si>
  <si>
    <t>28</t>
  </si>
  <si>
    <t>797 WESTMINSTER STREET</t>
  </si>
  <si>
    <t>4400001</t>
  </si>
  <si>
    <t>50</t>
  </si>
  <si>
    <t>R.I. SCH FOR THE DEAF</t>
  </si>
  <si>
    <t>ONE CORLISS PARK</t>
  </si>
  <si>
    <t>4400019</t>
  </si>
  <si>
    <t>63</t>
  </si>
  <si>
    <t>RHODE ISLAND NURSES INSTITUTE MIDDLE COLLEGE</t>
  </si>
  <si>
    <t>150 WASHINGTON STREET</t>
  </si>
  <si>
    <t>4400960</t>
  </si>
  <si>
    <t>30</t>
  </si>
  <si>
    <t>SCITUATE</t>
  </si>
  <si>
    <t>197 DANIELSON PIKE</t>
  </si>
  <si>
    <t>4400014</t>
  </si>
  <si>
    <t>46</t>
  </si>
  <si>
    <t>SEGUE INSTITUTE FOR LEARNING</t>
  </si>
  <si>
    <t>325 COWDEN STREET</t>
  </si>
  <si>
    <t>4400024</t>
  </si>
  <si>
    <t>Sheila Skip Nowell Leadership Academy</t>
  </si>
  <si>
    <t>43 Hawes Street</t>
  </si>
  <si>
    <t>Central Falls</t>
  </si>
  <si>
    <t>4400990</t>
  </si>
  <si>
    <t>31</t>
  </si>
  <si>
    <t>SMITHFIELD</t>
  </si>
  <si>
    <t>49 FARNUM PIKE</t>
  </si>
  <si>
    <t>02917</t>
  </si>
  <si>
    <t>4401020</t>
  </si>
  <si>
    <t>32</t>
  </si>
  <si>
    <t>SOUTH KINGSTOWN</t>
  </si>
  <si>
    <t>307 CURTIS CORNER ROAD</t>
  </si>
  <si>
    <t>WAKEFIELD</t>
  </si>
  <si>
    <t>02879</t>
  </si>
  <si>
    <t>4400022</t>
  </si>
  <si>
    <t>Southern RI Educational Collaborative</t>
  </si>
  <si>
    <t>646 Camp Avenue</t>
  </si>
  <si>
    <t>North Kingstown</t>
  </si>
  <si>
    <t>4400035</t>
  </si>
  <si>
    <t>55</t>
  </si>
  <si>
    <t>THE COMPASS SCHOOL</t>
  </si>
  <si>
    <t>537 OLD NORTH ROAD</t>
  </si>
  <si>
    <t>KINGSTON</t>
  </si>
  <si>
    <t>02881</t>
  </si>
  <si>
    <t>4400017</t>
  </si>
  <si>
    <t>62</t>
  </si>
  <si>
    <t>THE GREENE SCHOOL</t>
  </si>
  <si>
    <t>94 JOHN POTTER ROAD</t>
  </si>
  <si>
    <t>33</t>
  </si>
  <si>
    <t>TIVERTON</t>
  </si>
  <si>
    <t>100 NORTH BRAYTON ROAD</t>
  </si>
  <si>
    <t>02878</t>
  </si>
  <si>
    <t>4400018</t>
  </si>
  <si>
    <t>61</t>
  </si>
  <si>
    <t>TRINITY ACADEMY FOR THE PERFORMING ARTS</t>
  </si>
  <si>
    <t>158 MESSER STREET</t>
  </si>
  <si>
    <t>4400005</t>
  </si>
  <si>
    <t>49</t>
  </si>
  <si>
    <t>URBAN COLLABORATIVE</t>
  </si>
  <si>
    <t>75 CARPENTER STREET</t>
  </si>
  <si>
    <t>4400025</t>
  </si>
  <si>
    <t>Village Green Virtual</t>
  </si>
  <si>
    <t>135 Weybosset Street</t>
  </si>
  <si>
    <t>4401110</t>
  </si>
  <si>
    <t>35</t>
  </si>
  <si>
    <t>WARWICK</t>
  </si>
  <si>
    <t>34 WARWICK LAKE AVENUE</t>
  </si>
  <si>
    <t>02889</t>
  </si>
  <si>
    <t>4400023</t>
  </si>
  <si>
    <t>West Bay Collaborative</t>
  </si>
  <si>
    <t>144 Bignall Street</t>
  </si>
  <si>
    <t>Warwick</t>
  </si>
  <si>
    <t>02888</t>
  </si>
  <si>
    <t>4401140</t>
  </si>
  <si>
    <t>38</t>
  </si>
  <si>
    <t>WEST WARWICK</t>
  </si>
  <si>
    <t>10 HARRIS AVENUE</t>
  </si>
  <si>
    <t>02893</t>
  </si>
  <si>
    <t>4401170</t>
  </si>
  <si>
    <t>36</t>
  </si>
  <si>
    <t>WESTERLY</t>
  </si>
  <si>
    <t>15 HIGHLAND AVENUE</t>
  </si>
  <si>
    <t>02891</t>
  </si>
  <si>
    <t>4401200</t>
  </si>
  <si>
    <t>39</t>
  </si>
  <si>
    <t>108 HIGH STREET</t>
  </si>
  <si>
    <t>Rhode Island School Districts</t>
  </si>
  <si>
    <t>NA</t>
  </si>
  <si>
    <t>LEAs ELIGIBLE for the 2014 Small Rural School Achievement Program (SRSA)</t>
  </si>
  <si>
    <t xml:space="preserve">All Local Educational Agencies (LEAs) listed on this page are eligible for the SRSA program for Fiscal Year 2014.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</si>
  <si>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</si>
  <si>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</si>
  <si>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2013-14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</si>
  <si>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</si>
  <si>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</si>
  <si>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NO LEAs Eligible for RLIS</t>
  </si>
  <si>
    <t>LEAs ELIGIBLE for the 2014 Rural Low Income Schools (RLIS) Program</t>
  </si>
  <si>
    <t>SRSA Rural Eligible2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</si>
</sst>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b/>
      <sz val="16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 style="hair"/>
      <right style="hair"/>
      <top/>
      <bottom style="hair">
        <color indexed="63"/>
      </bottom>
    </border>
    <border>
      <left style="hair"/>
      <right style="hair"/>
      <top style="hair"/>
      <bottom style="hair"/>
    </border>
    <border>
      <left style="hair">
        <color indexed="63"/>
      </left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>
        <color indexed="63"/>
      </right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  <border>
      <left style="medium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medium"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medium"/>
      <top style="hair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textRotation="75" wrapText="1"/>
    </xf>
    <xf numFmtId="14" fontId="2" fillId="34" borderId="11" xfId="0" applyNumberFormat="1" applyFont="1" applyFill="1" applyBorder="1" applyAlignment="1" applyProtection="1">
      <alignment horizontal="left" textRotation="75" wrapText="1"/>
      <protection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2" fontId="2" fillId="0" borderId="11" xfId="0" applyNumberFormat="1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0" fontId="2" fillId="19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0" xfId="0" applyFont="1" applyFill="1" applyBorder="1" applyAlignment="1" applyProtection="1">
      <alignment horizontal="left" textRotation="75" wrapText="1"/>
      <protection locked="0"/>
    </xf>
    <xf numFmtId="0" fontId="2" fillId="0" borderId="12" xfId="0" applyFont="1" applyFill="1" applyBorder="1" applyAlignment="1" applyProtection="1">
      <alignment horizontal="left" textRotation="75" wrapText="1"/>
      <protection locked="0"/>
    </xf>
    <xf numFmtId="0" fontId="2" fillId="36" borderId="14" xfId="0" applyFont="1" applyFill="1" applyBorder="1" applyAlignment="1" applyProtection="1">
      <alignment horizontal="center" textRotation="75" wrapText="1"/>
      <protection locked="0"/>
    </xf>
    <xf numFmtId="0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2" fontId="2" fillId="0" borderId="17" xfId="0" applyNumberFormat="1" applyFont="1" applyFill="1" applyBorder="1" applyAlignment="1" applyProtection="1">
      <alignment horizontal="center"/>
      <protection/>
    </xf>
    <xf numFmtId="2" fontId="2" fillId="0" borderId="19" xfId="0" applyNumberFormat="1" applyFont="1" applyFill="1" applyBorder="1" applyAlignment="1" applyProtection="1">
      <alignment horizontal="center"/>
      <protection/>
    </xf>
    <xf numFmtId="0" fontId="2" fillId="37" borderId="17" xfId="0" applyFont="1" applyFill="1" applyBorder="1" applyAlignment="1" applyProtection="1">
      <alignment horizontal="center"/>
      <protection/>
    </xf>
    <xf numFmtId="0" fontId="2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4" fillId="33" borderId="21" xfId="0" applyNumberFormat="1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166" fontId="4" fillId="33" borderId="22" xfId="0" applyNumberFormat="1" applyFont="1" applyFill="1" applyBorder="1" applyAlignment="1">
      <alignment/>
    </xf>
    <xf numFmtId="167" fontId="4" fillId="33" borderId="23" xfId="0" applyNumberFormat="1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4" fontId="4" fillId="0" borderId="22" xfId="0" applyNumberFormat="1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2" fontId="4" fillId="0" borderId="23" xfId="0" applyNumberFormat="1" applyFont="1" applyFill="1" applyBorder="1" applyAlignment="1" applyProtection="1">
      <alignment/>
      <protection locked="0"/>
    </xf>
    <xf numFmtId="169" fontId="4" fillId="38" borderId="23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4" fillId="0" borderId="21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66" fontId="4" fillId="0" borderId="22" xfId="0" applyNumberFormat="1" applyFont="1" applyFill="1" applyBorder="1" applyAlignment="1">
      <alignment/>
    </xf>
    <xf numFmtId="167" fontId="4" fillId="0" borderId="23" xfId="0" applyNumberFormat="1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169" fontId="4" fillId="0" borderId="23" xfId="0" applyNumberFormat="1" applyFont="1" applyFill="1" applyBorder="1" applyAlignment="1" applyProtection="1">
      <alignment/>
      <protection locked="0"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167" fontId="4" fillId="33" borderId="25" xfId="0" applyNumberFormat="1" applyFont="1" applyFill="1" applyBorder="1" applyAlignment="1">
      <alignment/>
    </xf>
    <xf numFmtId="168" fontId="4" fillId="33" borderId="25" xfId="0" applyNumberFormat="1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4" fillId="0" borderId="25" xfId="0" applyFont="1" applyFill="1" applyBorder="1" applyAlignment="1" applyProtection="1">
      <alignment horizontal="center"/>
      <protection locked="0"/>
    </xf>
    <xf numFmtId="2" fontId="4" fillId="0" borderId="25" xfId="0" applyNumberFormat="1" applyFont="1" applyFill="1" applyBorder="1" applyAlignment="1" applyProtection="1">
      <alignment/>
      <protection locked="0"/>
    </xf>
    <xf numFmtId="169" fontId="4" fillId="0" borderId="25" xfId="0" applyNumberFormat="1" applyFont="1" applyFill="1" applyBorder="1" applyAlignment="1" applyProtection="1">
      <alignment/>
      <protection locked="0"/>
    </xf>
    <xf numFmtId="169" fontId="4" fillId="38" borderId="25" xfId="0" applyNumberFormat="1" applyFont="1" applyFill="1" applyBorder="1" applyAlignment="1" applyProtection="1">
      <alignment/>
      <protection locked="0"/>
    </xf>
    <xf numFmtId="3" fontId="4" fillId="33" borderId="27" xfId="0" applyNumberFormat="1" applyFont="1" applyFill="1" applyBorder="1" applyAlignment="1">
      <alignment/>
    </xf>
    <xf numFmtId="168" fontId="4" fillId="33" borderId="23" xfId="0" applyNumberFormat="1" applyFont="1" applyFill="1" applyBorder="1" applyAlignment="1">
      <alignment/>
    </xf>
    <xf numFmtId="3" fontId="4" fillId="33" borderId="28" xfId="0" applyNumberFormat="1" applyFont="1" applyFill="1" applyBorder="1" applyAlignment="1">
      <alignment/>
    </xf>
    <xf numFmtId="166" fontId="4" fillId="33" borderId="24" xfId="0" applyNumberFormat="1" applyFont="1" applyFill="1" applyBorder="1" applyAlignment="1">
      <alignment/>
    </xf>
    <xf numFmtId="4" fontId="4" fillId="0" borderId="24" xfId="0" applyNumberFormat="1" applyFont="1" applyFill="1" applyBorder="1" applyAlignment="1" applyProtection="1">
      <alignment/>
      <protection locked="0"/>
    </xf>
    <xf numFmtId="0" fontId="2" fillId="34" borderId="13" xfId="0" applyFont="1" applyFill="1" applyBorder="1" applyAlignment="1" applyProtection="1">
      <alignment horizontal="left" textRotation="75" wrapText="1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2" fillId="35" borderId="31" xfId="0" applyFont="1" applyFill="1" applyBorder="1" applyAlignment="1" applyProtection="1">
      <alignment horizontal="left" textRotation="75" wrapText="1"/>
      <protection/>
    </xf>
    <xf numFmtId="0" fontId="2" fillId="0" borderId="20" xfId="0" applyFont="1" applyBorder="1" applyAlignment="1" applyProtection="1">
      <alignment horizontal="center"/>
      <protection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2" fillId="19" borderId="13" xfId="0" applyFont="1" applyFill="1" applyBorder="1" applyAlignment="1" applyProtection="1">
      <alignment horizontal="left" textRotation="75" wrapText="1"/>
      <protection/>
    </xf>
    <xf numFmtId="0" fontId="2" fillId="37" borderId="19" xfId="0" applyFont="1" applyFill="1" applyBorder="1" applyAlignment="1" applyProtection="1">
      <alignment horizontal="center"/>
      <protection/>
    </xf>
    <xf numFmtId="169" fontId="4" fillId="38" borderId="29" xfId="0" applyNumberFormat="1" applyFont="1" applyFill="1" applyBorder="1" applyAlignment="1" applyProtection="1">
      <alignment/>
      <protection locked="0"/>
    </xf>
    <xf numFmtId="169" fontId="4" fillId="38" borderId="30" xfId="0" applyNumberFormat="1" applyFont="1" applyFill="1" applyBorder="1" applyAlignment="1" applyProtection="1">
      <alignment/>
      <protection locked="0"/>
    </xf>
    <xf numFmtId="164" fontId="4" fillId="33" borderId="26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2" fillId="0" borderId="15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left" textRotation="75" wrapText="1"/>
    </xf>
    <xf numFmtId="0" fontId="2" fillId="0" borderId="33" xfId="0" applyFont="1" applyBorder="1" applyAlignment="1">
      <alignment horizontal="center"/>
    </xf>
    <xf numFmtId="0" fontId="4" fillId="33" borderId="34" xfId="0" applyFont="1" applyFill="1" applyBorder="1" applyAlignment="1">
      <alignment horizontal="left"/>
    </xf>
    <xf numFmtId="0" fontId="4" fillId="33" borderId="35" xfId="0" applyFont="1" applyFill="1" applyBorder="1" applyAlignment="1">
      <alignment horizontal="left"/>
    </xf>
    <xf numFmtId="0" fontId="2" fillId="35" borderId="32" xfId="0" applyFont="1" applyFill="1" applyBorder="1" applyAlignment="1">
      <alignment horizontal="center" textRotation="75" wrapText="1"/>
    </xf>
    <xf numFmtId="0" fontId="2" fillId="0" borderId="33" xfId="0" applyFont="1" applyBorder="1" applyAlignment="1" applyProtection="1">
      <alignment horizontal="center"/>
      <protection/>
    </xf>
    <xf numFmtId="2" fontId="4" fillId="33" borderId="34" xfId="0" applyNumberFormat="1" applyFont="1" applyFill="1" applyBorder="1" applyAlignment="1">
      <alignment horizontal="center"/>
    </xf>
    <xf numFmtId="2" fontId="4" fillId="33" borderId="35" xfId="0" applyNumberFormat="1" applyFont="1" applyFill="1" applyBorder="1" applyAlignment="1">
      <alignment horizontal="center"/>
    </xf>
    <xf numFmtId="0" fontId="2" fillId="0" borderId="32" xfId="0" applyFont="1" applyFill="1" applyBorder="1" applyAlignment="1" applyProtection="1">
      <alignment horizontal="left" textRotation="75" wrapText="1"/>
      <protection/>
    </xf>
    <xf numFmtId="3" fontId="2" fillId="0" borderId="33" xfId="0" applyNumberFormat="1" applyFont="1" applyFill="1" applyBorder="1" applyAlignment="1" applyProtection="1">
      <alignment horizontal="center"/>
      <protection/>
    </xf>
    <xf numFmtId="169" fontId="4" fillId="0" borderId="34" xfId="0" applyNumberFormat="1" applyFont="1" applyFill="1" applyBorder="1" applyAlignment="1" applyProtection="1">
      <alignment/>
      <protection locked="0"/>
    </xf>
    <xf numFmtId="169" fontId="4" fillId="0" borderId="35" xfId="0" applyNumberFormat="1" applyFont="1" applyFill="1" applyBorder="1" applyAlignment="1" applyProtection="1">
      <alignment/>
      <protection locked="0"/>
    </xf>
    <xf numFmtId="0" fontId="2" fillId="34" borderId="36" xfId="0" applyFont="1" applyFill="1" applyBorder="1" applyAlignment="1" applyProtection="1">
      <alignment horizontal="left" textRotation="75" wrapText="1"/>
      <protection locked="0"/>
    </xf>
    <xf numFmtId="0" fontId="2" fillId="35" borderId="36" xfId="0" applyFont="1" applyFill="1" applyBorder="1" applyAlignment="1" applyProtection="1">
      <alignment horizontal="left" textRotation="75" wrapText="1"/>
      <protection locked="0"/>
    </xf>
    <xf numFmtId="164" fontId="4" fillId="0" borderId="26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166" fontId="4" fillId="0" borderId="24" xfId="0" applyNumberFormat="1" applyFont="1" applyFill="1" applyBorder="1" applyAlignment="1">
      <alignment/>
    </xf>
    <xf numFmtId="167" fontId="4" fillId="0" borderId="25" xfId="0" applyNumberFormat="1" applyFont="1" applyFill="1" applyBorder="1" applyAlignment="1">
      <alignment/>
    </xf>
    <xf numFmtId="168" fontId="4" fillId="0" borderId="25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9" fontId="4" fillId="0" borderId="29" xfId="0" applyNumberFormat="1" applyFont="1" applyFill="1" applyBorder="1" applyAlignment="1" applyProtection="1">
      <alignment/>
      <protection locked="0"/>
    </xf>
    <xf numFmtId="3" fontId="4" fillId="0" borderId="27" xfId="0" applyNumberFormat="1" applyFont="1" applyFill="1" applyBorder="1" applyAlignment="1">
      <alignment/>
    </xf>
    <xf numFmtId="168" fontId="4" fillId="0" borderId="23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2" fontId="4" fillId="0" borderId="35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9" fontId="4" fillId="0" borderId="30" xfId="0" applyNumberFormat="1" applyFont="1" applyFill="1" applyBorder="1" applyAlignment="1" applyProtection="1">
      <alignment/>
      <protection locked="0"/>
    </xf>
    <xf numFmtId="0" fontId="4" fillId="0" borderId="21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4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52" applyAlignment="1" applyProtection="1">
      <alignment/>
      <protection/>
    </xf>
    <xf numFmtId="0" fontId="0" fillId="0" borderId="0" xfId="52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  <xf numFmtId="164" fontId="4" fillId="0" borderId="37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166" fontId="4" fillId="0" borderId="38" xfId="0" applyNumberFormat="1" applyFont="1" applyFill="1" applyBorder="1" applyAlignment="1">
      <alignment/>
    </xf>
    <xf numFmtId="167" fontId="4" fillId="0" borderId="39" xfId="0" applyNumberFormat="1" applyFont="1" applyFill="1" applyBorder="1" applyAlignment="1">
      <alignment/>
    </xf>
    <xf numFmtId="168" fontId="4" fillId="0" borderId="39" xfId="0" applyNumberFormat="1" applyFont="1" applyFill="1" applyBorder="1" applyAlignment="1">
      <alignment/>
    </xf>
    <xf numFmtId="0" fontId="4" fillId="0" borderId="40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 applyProtection="1">
      <alignment horizontal="center"/>
      <protection locked="0"/>
    </xf>
    <xf numFmtId="4" fontId="4" fillId="0" borderId="38" xfId="0" applyNumberFormat="1" applyFont="1" applyFill="1" applyBorder="1" applyAlignment="1" applyProtection="1">
      <alignment/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2" fontId="4" fillId="0" borderId="40" xfId="0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 applyProtection="1">
      <alignment/>
      <protection locked="0"/>
    </xf>
    <xf numFmtId="0" fontId="4" fillId="0" borderId="41" xfId="0" applyFont="1" applyFill="1" applyBorder="1" applyAlignment="1">
      <alignment horizontal="center"/>
    </xf>
    <xf numFmtId="169" fontId="4" fillId="0" borderId="40" xfId="0" applyNumberFormat="1" applyFont="1" applyFill="1" applyBorder="1" applyAlignment="1" applyProtection="1">
      <alignment/>
      <protection locked="0"/>
    </xf>
    <xf numFmtId="169" fontId="4" fillId="0" borderId="39" xfId="0" applyNumberFormat="1" applyFont="1" applyFill="1" applyBorder="1" applyAlignment="1" applyProtection="1">
      <alignment/>
      <protection locked="0"/>
    </xf>
    <xf numFmtId="169" fontId="4" fillId="0" borderId="41" xfId="0" applyNumberFormat="1" applyFont="1" applyFill="1" applyBorder="1" applyAlignment="1" applyProtection="1">
      <alignment/>
      <protection locked="0"/>
    </xf>
    <xf numFmtId="0" fontId="4" fillId="0" borderId="37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B17" comment="" totalsRowShown="0">
  <autoFilter ref="A9:AB17"/>
  <tableColumns count="28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3 Title II, Part A allocation amount"/>
    <tableColumn id="21" name="FY 2013 Title II, Part D formula allocation amount - PLEASE LEAVE BLANK"/>
    <tableColumn id="22" name="FY 2013 Title IV, Part A allocation amount - PLEASE LEAVE BLANK"/>
    <tableColumn id="23" name="FY 2013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1_1" displayName="Table1_1" ref="A3:AF13" comment="" totalsRowShown="0">
  <autoFilter ref="A3:AF13"/>
  <tableColumns count="32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3 Title II, Part A allocation amount"/>
    <tableColumn id="21" name="FY 2013 Title II, Part D formula allocation amount - PLEASE LEAVE BLANK"/>
    <tableColumn id="22" name="FY 2013 Title IV, Part A allocation amount - PLEASE LEAVE BLANK"/>
    <tableColumn id="23" name="FY 2013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table" Target="../tables/table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2" width="9.140625" style="0" customWidth="1"/>
    <col min="3" max="3" width="25.8515625" style="0" bestFit="1" customWidth="1"/>
    <col min="4" max="4" width="26.421875" style="0" bestFit="1" customWidth="1"/>
    <col min="5" max="5" width="18.710937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4.8515625" style="0" bestFit="1" customWidth="1"/>
    <col min="10" max="12" width="9.7109375" style="0" bestFit="1" customWidth="1"/>
    <col min="13" max="13" width="7.57421875" style="0" bestFit="1" customWidth="1"/>
    <col min="14" max="14" width="12.140625" style="0" bestFit="1" customWidth="1"/>
    <col min="15" max="15" width="12.7109375" style="0" hidden="1" customWidth="1"/>
    <col min="16" max="17" width="9.7109375" style="0" hidden="1" customWidth="1"/>
    <col min="18" max="18" width="14.8515625" style="0" hidden="1" customWidth="1"/>
    <col min="19" max="19" width="12.140625" style="0" hidden="1" customWidth="1"/>
    <col min="20" max="20" width="9.7109375" style="0" bestFit="1" customWidth="1"/>
    <col min="21" max="23" width="12.140625" style="0" bestFit="1" customWidth="1"/>
    <col min="24" max="27" width="7.00390625" style="0" hidden="1" customWidth="1"/>
    <col min="28" max="28" width="7.00390625" style="0" bestFit="1" customWidth="1"/>
    <col min="29" max="31" width="5.7109375" style="0" hidden="1" customWidth="1"/>
    <col min="32" max="32" width="4.28125" style="0" hidden="1" customWidth="1"/>
    <col min="33" max="33" width="5.7109375" style="0" hidden="1" customWidth="1"/>
    <col min="34" max="34" width="6.421875" style="0" hidden="1" customWidth="1"/>
    <col min="35" max="35" width="0" style="0" hidden="1" customWidth="1"/>
  </cols>
  <sheetData>
    <row r="1" spans="1:25" ht="18" customHeight="1">
      <c r="A1" s="133" t="s">
        <v>345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1:25" ht="15">
      <c r="A2" s="132" t="s">
        <v>346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ht="15">
      <c r="A3" s="135" t="s">
        <v>347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</row>
    <row r="4" spans="1:25" ht="15.75" customHeight="1">
      <c r="A4" s="136" t="s">
        <v>348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</row>
    <row r="5" spans="1:25" ht="31.5" customHeight="1">
      <c r="A5" s="137" t="s">
        <v>349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</row>
    <row r="6" spans="1:25" ht="15">
      <c r="A6" s="139" t="s">
        <v>350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</row>
    <row r="7" spans="1:25" ht="15">
      <c r="A7" s="130" t="s">
        <v>351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</row>
    <row r="8" spans="1:33" s="54" customFormat="1" ht="18">
      <c r="A8" s="9" t="s">
        <v>343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67"/>
      <c r="Q8" s="4"/>
      <c r="R8" s="4"/>
      <c r="S8" s="68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4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97" t="s">
        <v>10</v>
      </c>
      <c r="K9" s="15" t="s">
        <v>11</v>
      </c>
      <c r="L9" s="82" t="s">
        <v>12</v>
      </c>
      <c r="M9" s="16" t="s">
        <v>13</v>
      </c>
      <c r="N9" s="17" t="s">
        <v>14</v>
      </c>
      <c r="O9" s="101" t="s">
        <v>15</v>
      </c>
      <c r="P9" s="18" t="s">
        <v>16</v>
      </c>
      <c r="Q9" s="19" t="s">
        <v>17</v>
      </c>
      <c r="R9" s="20" t="s">
        <v>18</v>
      </c>
      <c r="S9" s="86" t="s">
        <v>19</v>
      </c>
      <c r="T9" s="105" t="s">
        <v>20</v>
      </c>
      <c r="U9" s="21" t="s">
        <v>21</v>
      </c>
      <c r="V9" s="21" t="s">
        <v>22</v>
      </c>
      <c r="W9" s="90" t="s">
        <v>23</v>
      </c>
      <c r="X9" s="22" t="s">
        <v>24</v>
      </c>
      <c r="Y9" s="23" t="s">
        <v>25</v>
      </c>
      <c r="Z9" s="23" t="s">
        <v>354</v>
      </c>
      <c r="AA9" s="24" t="s">
        <v>27</v>
      </c>
      <c r="AB9" s="109" t="s">
        <v>28</v>
      </c>
      <c r="AC9" s="22" t="s">
        <v>29</v>
      </c>
      <c r="AD9" s="23" t="s">
        <v>30</v>
      </c>
      <c r="AE9" s="24" t="s">
        <v>31</v>
      </c>
      <c r="AF9" s="110" t="s">
        <v>32</v>
      </c>
      <c r="AG9" s="22" t="s">
        <v>33</v>
      </c>
      <c r="AH9" s="25" t="s">
        <v>34</v>
      </c>
    </row>
    <row r="10" spans="1:34" s="39" customFormat="1" ht="15.75" thickBot="1">
      <c r="A10" s="26">
        <v>1</v>
      </c>
      <c r="B10" s="26">
        <v>2</v>
      </c>
      <c r="C10" s="27">
        <v>3</v>
      </c>
      <c r="D10" s="28">
        <v>4</v>
      </c>
      <c r="E10" s="28">
        <v>5</v>
      </c>
      <c r="F10" s="96"/>
      <c r="G10" s="29">
        <v>6</v>
      </c>
      <c r="H10" s="30"/>
      <c r="I10" s="31">
        <v>7</v>
      </c>
      <c r="J10" s="98">
        <v>8</v>
      </c>
      <c r="K10" s="28">
        <v>9</v>
      </c>
      <c r="L10" s="83">
        <v>10</v>
      </c>
      <c r="M10" s="32">
        <v>11</v>
      </c>
      <c r="N10" s="33">
        <v>12</v>
      </c>
      <c r="O10" s="102">
        <v>13</v>
      </c>
      <c r="P10" s="34">
        <v>14</v>
      </c>
      <c r="Q10" s="35" t="s">
        <v>35</v>
      </c>
      <c r="R10" s="36" t="s">
        <v>36</v>
      </c>
      <c r="S10" s="87">
        <v>15</v>
      </c>
      <c r="T10" s="106">
        <v>16</v>
      </c>
      <c r="U10" s="37">
        <v>17</v>
      </c>
      <c r="V10" s="37">
        <v>18</v>
      </c>
      <c r="W10" s="91">
        <v>19</v>
      </c>
      <c r="X10" s="38" t="s">
        <v>37</v>
      </c>
      <c r="Y10" s="26" t="s">
        <v>37</v>
      </c>
      <c r="Z10" s="26" t="s">
        <v>37</v>
      </c>
      <c r="AA10" s="26" t="s">
        <v>37</v>
      </c>
      <c r="AB10" s="26">
        <v>20</v>
      </c>
      <c r="AC10" s="38" t="s">
        <v>37</v>
      </c>
      <c r="AD10" s="26" t="s">
        <v>37</v>
      </c>
      <c r="AE10" s="26" t="s">
        <v>37</v>
      </c>
      <c r="AF10" s="26">
        <v>21</v>
      </c>
      <c r="AG10" s="38" t="s">
        <v>37</v>
      </c>
      <c r="AH10" s="26">
        <v>22</v>
      </c>
    </row>
    <row r="11" spans="1:35" s="3" customFormat="1" ht="12.75" customHeight="1">
      <c r="A11" s="111" t="s">
        <v>144</v>
      </c>
      <c r="B11" s="112" t="s">
        <v>145</v>
      </c>
      <c r="C11" s="63" t="s">
        <v>146</v>
      </c>
      <c r="D11" s="64" t="s">
        <v>147</v>
      </c>
      <c r="E11" s="64" t="s">
        <v>146</v>
      </c>
      <c r="F11" s="112" t="s">
        <v>42</v>
      </c>
      <c r="G11" s="113" t="s">
        <v>148</v>
      </c>
      <c r="H11" s="114"/>
      <c r="I11" s="115">
        <v>4016475100</v>
      </c>
      <c r="J11" s="116" t="s">
        <v>107</v>
      </c>
      <c r="K11" s="117" t="s">
        <v>89</v>
      </c>
      <c r="L11" s="84" t="s">
        <v>344</v>
      </c>
      <c r="M11" s="81">
        <v>267.65</v>
      </c>
      <c r="N11" s="73"/>
      <c r="O11" s="118">
        <v>15.946843854</v>
      </c>
      <c r="P11" s="117" t="s">
        <v>45</v>
      </c>
      <c r="Q11" s="74"/>
      <c r="R11" s="73"/>
      <c r="S11" s="119" t="s">
        <v>89</v>
      </c>
      <c r="T11" s="107">
        <v>21753</v>
      </c>
      <c r="U11" s="75"/>
      <c r="V11" s="75"/>
      <c r="W11" s="120"/>
      <c r="X11" s="63">
        <f aca="true" t="shared" si="0" ref="X11:X17">IF(OR(K11="YES",TRIM(L11)="YES"),1,0)</f>
        <v>1</v>
      </c>
      <c r="Y11" s="64">
        <f aca="true" t="shared" si="1" ref="Y11:Y17">IF(OR(AND(ISNUMBER(M11),AND(M11&gt;0,M11&lt;600)),AND(ISNUMBER(M11),AND(M11&gt;0,N11="YES"))),1,0)</f>
        <v>1</v>
      </c>
      <c r="Z11" s="64">
        <f aca="true" t="shared" si="2" ref="Z11:Z17">IF(AND(OR(K11="YES",TRIM(L11)="YES"),(X11=0)),"Trouble",0)</f>
        <v>0</v>
      </c>
      <c r="AA11" s="64">
        <f aca="true" t="shared" si="3" ref="AA11:AA17">IF(AND(OR(AND(ISNUMBER(M11),AND(M11&gt;0,M11&lt;600)),AND(ISNUMBER(M11),AND(M11&gt;0,N11="YES"))),(Y11=0)),"Trouble",0)</f>
        <v>0</v>
      </c>
      <c r="AB11" s="65" t="str">
        <f aca="true" t="shared" si="4" ref="AB11:AB17">IF(AND(X11=1,Y11=1),"SRSA","-")</f>
        <v>SRSA</v>
      </c>
      <c r="AC11" s="63">
        <f aca="true" t="shared" si="5" ref="AC11:AC17">IF(S11="YES",1,0)</f>
        <v>1</v>
      </c>
      <c r="AD11" s="64">
        <f aca="true" t="shared" si="6" ref="AD11:AD17">IF(OR(AND(ISNUMBER(Q11),Q11&gt;=20),(AND(ISNUMBER(Q11)=FALSE,AND(ISNUMBER(O11),O11&gt;=20)))),1,0)</f>
        <v>0</v>
      </c>
      <c r="AE11" s="64">
        <f aca="true" t="shared" si="7" ref="AE11:AE17">IF(AND(AC11=1,AD11=1),"Initial",0)</f>
        <v>0</v>
      </c>
      <c r="AF11" s="65" t="str">
        <f aca="true" t="shared" si="8" ref="AF11:AF17">IF(AND(AND(AE11="Initial",AG11=0),AND(ISNUMBER(M11),M11&gt;0)),"RLIS","-")</f>
        <v>-</v>
      </c>
      <c r="AG11" s="63">
        <f aca="true" t="shared" si="9" ref="AG11:AG17">IF(AND(AB11="SRSA",AE11="Initial"),"SRSA",0)</f>
        <v>0</v>
      </c>
      <c r="AH11" s="121" t="s">
        <v>53</v>
      </c>
      <c r="AI11" s="3" t="s">
        <v>144</v>
      </c>
    </row>
    <row r="12" spans="1:35" s="3" customFormat="1" ht="12.75" customHeight="1">
      <c r="A12" s="55" t="s">
        <v>155</v>
      </c>
      <c r="B12" s="56" t="s">
        <v>156</v>
      </c>
      <c r="C12" s="57" t="s">
        <v>157</v>
      </c>
      <c r="D12" s="58" t="s">
        <v>158</v>
      </c>
      <c r="E12" s="58" t="s">
        <v>159</v>
      </c>
      <c r="F12" s="56" t="s">
        <v>42</v>
      </c>
      <c r="G12" s="59" t="s">
        <v>160</v>
      </c>
      <c r="H12" s="60"/>
      <c r="I12" s="122">
        <v>4015684160</v>
      </c>
      <c r="J12" s="123" t="s">
        <v>107</v>
      </c>
      <c r="K12" s="61" t="s">
        <v>89</v>
      </c>
      <c r="L12" s="85" t="s">
        <v>344</v>
      </c>
      <c r="M12" s="47">
        <v>518.73</v>
      </c>
      <c r="N12" s="48"/>
      <c r="O12" s="124">
        <v>10.819165379</v>
      </c>
      <c r="P12" s="61" t="s">
        <v>45</v>
      </c>
      <c r="Q12" s="49"/>
      <c r="R12" s="48"/>
      <c r="S12" s="125" t="s">
        <v>89</v>
      </c>
      <c r="T12" s="108">
        <v>44582</v>
      </c>
      <c r="U12" s="62"/>
      <c r="V12" s="62"/>
      <c r="W12" s="126"/>
      <c r="X12" s="57">
        <f t="shared" si="0"/>
        <v>1</v>
      </c>
      <c r="Y12" s="58">
        <f t="shared" si="1"/>
        <v>1</v>
      </c>
      <c r="Z12" s="58">
        <f t="shared" si="2"/>
        <v>0</v>
      </c>
      <c r="AA12" s="58">
        <f t="shared" si="3"/>
        <v>0</v>
      </c>
      <c r="AB12" s="127" t="str">
        <f t="shared" si="4"/>
        <v>SRSA</v>
      </c>
      <c r="AC12" s="57">
        <f t="shared" si="5"/>
        <v>1</v>
      </c>
      <c r="AD12" s="58">
        <f t="shared" si="6"/>
        <v>0</v>
      </c>
      <c r="AE12" s="58">
        <f t="shared" si="7"/>
        <v>0</v>
      </c>
      <c r="AF12" s="127" t="str">
        <f t="shared" si="8"/>
        <v>-</v>
      </c>
      <c r="AG12" s="57">
        <f t="shared" si="9"/>
        <v>0</v>
      </c>
      <c r="AH12" s="128" t="s">
        <v>53</v>
      </c>
      <c r="AI12" s="3" t="s">
        <v>155</v>
      </c>
    </row>
    <row r="13" spans="1:35" s="3" customFormat="1" ht="12.75" customHeight="1">
      <c r="A13" s="55" t="s">
        <v>180</v>
      </c>
      <c r="B13" s="56" t="s">
        <v>181</v>
      </c>
      <c r="C13" s="57" t="s">
        <v>182</v>
      </c>
      <c r="D13" s="58" t="s">
        <v>183</v>
      </c>
      <c r="E13" s="58" t="s">
        <v>184</v>
      </c>
      <c r="F13" s="56" t="s">
        <v>42</v>
      </c>
      <c r="G13" s="59" t="s">
        <v>185</v>
      </c>
      <c r="H13" s="60"/>
      <c r="I13" s="122">
        <v>4017838282</v>
      </c>
      <c r="J13" s="123" t="s">
        <v>107</v>
      </c>
      <c r="K13" s="61" t="s">
        <v>89</v>
      </c>
      <c r="L13" s="85" t="s">
        <v>344</v>
      </c>
      <c r="M13" s="47">
        <v>173.04</v>
      </c>
      <c r="N13" s="48"/>
      <c r="O13" s="124" t="s">
        <v>44</v>
      </c>
      <c r="P13" s="61" t="s">
        <v>45</v>
      </c>
      <c r="Q13" s="49"/>
      <c r="R13" s="48"/>
      <c r="S13" s="125" t="s">
        <v>89</v>
      </c>
      <c r="T13" s="108">
        <v>6506</v>
      </c>
      <c r="U13" s="62"/>
      <c r="V13" s="62"/>
      <c r="W13" s="126"/>
      <c r="X13" s="57">
        <f t="shared" si="0"/>
        <v>1</v>
      </c>
      <c r="Y13" s="58">
        <f t="shared" si="1"/>
        <v>1</v>
      </c>
      <c r="Z13" s="58">
        <f t="shared" si="2"/>
        <v>0</v>
      </c>
      <c r="AA13" s="58">
        <f t="shared" si="3"/>
        <v>0</v>
      </c>
      <c r="AB13" s="127" t="str">
        <f t="shared" si="4"/>
        <v>SRSA</v>
      </c>
      <c r="AC13" s="57">
        <f t="shared" si="5"/>
        <v>1</v>
      </c>
      <c r="AD13" s="58">
        <f t="shared" si="6"/>
        <v>0</v>
      </c>
      <c r="AE13" s="58">
        <f t="shared" si="7"/>
        <v>0</v>
      </c>
      <c r="AF13" s="127" t="str">
        <f t="shared" si="8"/>
        <v>-</v>
      </c>
      <c r="AG13" s="57">
        <f t="shared" si="9"/>
        <v>0</v>
      </c>
      <c r="AH13" s="128" t="s">
        <v>53</v>
      </c>
      <c r="AI13" s="3" t="s">
        <v>180</v>
      </c>
    </row>
    <row r="14" spans="1:35" s="3" customFormat="1" ht="12.75" customHeight="1">
      <c r="A14" s="55" t="s">
        <v>193</v>
      </c>
      <c r="B14" s="56" t="s">
        <v>194</v>
      </c>
      <c r="C14" s="57" t="s">
        <v>195</v>
      </c>
      <c r="D14" s="58" t="s">
        <v>196</v>
      </c>
      <c r="E14" s="58" t="s">
        <v>195</v>
      </c>
      <c r="F14" s="56" t="s">
        <v>42</v>
      </c>
      <c r="G14" s="59" t="s">
        <v>197</v>
      </c>
      <c r="H14" s="60"/>
      <c r="I14" s="122">
        <v>4016352351</v>
      </c>
      <c r="J14" s="123" t="s">
        <v>107</v>
      </c>
      <c r="K14" s="61" t="s">
        <v>89</v>
      </c>
      <c r="L14" s="85" t="s">
        <v>344</v>
      </c>
      <c r="M14" s="47">
        <v>266.94</v>
      </c>
      <c r="N14" s="48"/>
      <c r="O14" s="124">
        <v>8.2191780822</v>
      </c>
      <c r="P14" s="61" t="s">
        <v>45</v>
      </c>
      <c r="Q14" s="49"/>
      <c r="R14" s="48"/>
      <c r="S14" s="125" t="s">
        <v>89</v>
      </c>
      <c r="T14" s="108">
        <v>11949</v>
      </c>
      <c r="U14" s="62"/>
      <c r="V14" s="62"/>
      <c r="W14" s="126"/>
      <c r="X14" s="57">
        <f t="shared" si="0"/>
        <v>1</v>
      </c>
      <c r="Y14" s="58">
        <f t="shared" si="1"/>
        <v>1</v>
      </c>
      <c r="Z14" s="58">
        <f t="shared" si="2"/>
        <v>0</v>
      </c>
      <c r="AA14" s="58">
        <f t="shared" si="3"/>
        <v>0</v>
      </c>
      <c r="AB14" s="127" t="str">
        <f t="shared" si="4"/>
        <v>SRSA</v>
      </c>
      <c r="AC14" s="57">
        <f t="shared" si="5"/>
        <v>1</v>
      </c>
      <c r="AD14" s="58">
        <f t="shared" si="6"/>
        <v>0</v>
      </c>
      <c r="AE14" s="58">
        <f t="shared" si="7"/>
        <v>0</v>
      </c>
      <c r="AF14" s="127" t="str">
        <f t="shared" si="8"/>
        <v>-</v>
      </c>
      <c r="AG14" s="57">
        <f t="shared" si="9"/>
        <v>0</v>
      </c>
      <c r="AH14" s="128" t="s">
        <v>53</v>
      </c>
      <c r="AI14" s="3" t="s">
        <v>193</v>
      </c>
    </row>
    <row r="15" spans="1:35" s="3" customFormat="1" ht="12.75" customHeight="1">
      <c r="A15" s="55" t="s">
        <v>213</v>
      </c>
      <c r="B15" s="56" t="s">
        <v>214</v>
      </c>
      <c r="C15" s="57" t="s">
        <v>215</v>
      </c>
      <c r="D15" s="58" t="s">
        <v>216</v>
      </c>
      <c r="E15" s="58" t="s">
        <v>217</v>
      </c>
      <c r="F15" s="56" t="s">
        <v>42</v>
      </c>
      <c r="G15" s="59" t="s">
        <v>218</v>
      </c>
      <c r="H15" s="60"/>
      <c r="I15" s="122">
        <v>4014667732</v>
      </c>
      <c r="J15" s="123" t="s">
        <v>107</v>
      </c>
      <c r="K15" s="61" t="s">
        <v>89</v>
      </c>
      <c r="L15" s="85" t="s">
        <v>344</v>
      </c>
      <c r="M15" s="47">
        <v>104.08</v>
      </c>
      <c r="N15" s="48"/>
      <c r="O15" s="124">
        <v>14.166666667</v>
      </c>
      <c r="P15" s="61" t="s">
        <v>45</v>
      </c>
      <c r="Q15" s="49"/>
      <c r="R15" s="48"/>
      <c r="S15" s="125" t="s">
        <v>89</v>
      </c>
      <c r="T15" s="108">
        <v>5421</v>
      </c>
      <c r="U15" s="62"/>
      <c r="V15" s="62"/>
      <c r="W15" s="126"/>
      <c r="X15" s="57">
        <f t="shared" si="0"/>
        <v>1</v>
      </c>
      <c r="Y15" s="58">
        <f t="shared" si="1"/>
        <v>1</v>
      </c>
      <c r="Z15" s="58">
        <f t="shared" si="2"/>
        <v>0</v>
      </c>
      <c r="AA15" s="58">
        <f t="shared" si="3"/>
        <v>0</v>
      </c>
      <c r="AB15" s="127" t="str">
        <f t="shared" si="4"/>
        <v>SRSA</v>
      </c>
      <c r="AC15" s="57">
        <f t="shared" si="5"/>
        <v>1</v>
      </c>
      <c r="AD15" s="58">
        <f t="shared" si="6"/>
        <v>0</v>
      </c>
      <c r="AE15" s="58">
        <f t="shared" si="7"/>
        <v>0</v>
      </c>
      <c r="AF15" s="127" t="str">
        <f t="shared" si="8"/>
        <v>-</v>
      </c>
      <c r="AG15" s="57">
        <f t="shared" si="9"/>
        <v>0</v>
      </c>
      <c r="AH15" s="128" t="s">
        <v>53</v>
      </c>
      <c r="AI15" s="3" t="s">
        <v>213</v>
      </c>
    </row>
    <row r="16" spans="1:35" s="3" customFormat="1" ht="12.75" customHeight="1">
      <c r="A16" s="55" t="s">
        <v>295</v>
      </c>
      <c r="B16" s="56" t="s">
        <v>296</v>
      </c>
      <c r="C16" s="57" t="s">
        <v>297</v>
      </c>
      <c r="D16" s="58" t="s">
        <v>298</v>
      </c>
      <c r="E16" s="58" t="s">
        <v>299</v>
      </c>
      <c r="F16" s="56" t="s">
        <v>42</v>
      </c>
      <c r="G16" s="59" t="s">
        <v>300</v>
      </c>
      <c r="H16" s="60"/>
      <c r="I16" s="122">
        <v>4017888322</v>
      </c>
      <c r="J16" s="123" t="s">
        <v>107</v>
      </c>
      <c r="K16" s="61" t="s">
        <v>89</v>
      </c>
      <c r="L16" s="85" t="s">
        <v>344</v>
      </c>
      <c r="M16" s="47">
        <v>159.28</v>
      </c>
      <c r="N16" s="48"/>
      <c r="O16" s="124" t="s">
        <v>44</v>
      </c>
      <c r="P16" s="61" t="s">
        <v>45</v>
      </c>
      <c r="Q16" s="49"/>
      <c r="R16" s="48"/>
      <c r="S16" s="125" t="s">
        <v>89</v>
      </c>
      <c r="T16" s="108">
        <v>6204</v>
      </c>
      <c r="U16" s="62"/>
      <c r="V16" s="62"/>
      <c r="W16" s="126"/>
      <c r="X16" s="57">
        <f t="shared" si="0"/>
        <v>1</v>
      </c>
      <c r="Y16" s="58">
        <f t="shared" si="1"/>
        <v>1</v>
      </c>
      <c r="Z16" s="58">
        <f t="shared" si="2"/>
        <v>0</v>
      </c>
      <c r="AA16" s="58">
        <f t="shared" si="3"/>
        <v>0</v>
      </c>
      <c r="AB16" s="127" t="str">
        <f t="shared" si="4"/>
        <v>SRSA</v>
      </c>
      <c r="AC16" s="57">
        <f t="shared" si="5"/>
        <v>1</v>
      </c>
      <c r="AD16" s="58">
        <f t="shared" si="6"/>
        <v>0</v>
      </c>
      <c r="AE16" s="58">
        <f t="shared" si="7"/>
        <v>0</v>
      </c>
      <c r="AF16" s="127" t="str">
        <f t="shared" si="8"/>
        <v>-</v>
      </c>
      <c r="AG16" s="57">
        <f t="shared" si="9"/>
        <v>0</v>
      </c>
      <c r="AH16" s="128" t="s">
        <v>53</v>
      </c>
      <c r="AI16" s="3" t="s">
        <v>295</v>
      </c>
    </row>
    <row r="17" spans="1:35" s="3" customFormat="1" ht="12.75" customHeight="1">
      <c r="A17" s="140" t="s">
        <v>301</v>
      </c>
      <c r="B17" s="141" t="s">
        <v>302</v>
      </c>
      <c r="C17" s="142" t="s">
        <v>303</v>
      </c>
      <c r="D17" s="143" t="s">
        <v>304</v>
      </c>
      <c r="E17" s="143" t="s">
        <v>142</v>
      </c>
      <c r="F17" s="141" t="s">
        <v>42</v>
      </c>
      <c r="G17" s="144" t="s">
        <v>143</v>
      </c>
      <c r="H17" s="145"/>
      <c r="I17" s="146">
        <v>4013978600</v>
      </c>
      <c r="J17" s="147" t="s">
        <v>107</v>
      </c>
      <c r="K17" s="148" t="s">
        <v>89</v>
      </c>
      <c r="L17" s="149" t="s">
        <v>344</v>
      </c>
      <c r="M17" s="150">
        <v>150.68</v>
      </c>
      <c r="N17" s="151"/>
      <c r="O17" s="152" t="s">
        <v>44</v>
      </c>
      <c r="P17" s="148" t="s">
        <v>45</v>
      </c>
      <c r="Q17" s="153"/>
      <c r="R17" s="151"/>
      <c r="S17" s="154" t="s">
        <v>89</v>
      </c>
      <c r="T17" s="155">
        <v>7802</v>
      </c>
      <c r="U17" s="156"/>
      <c r="V17" s="156"/>
      <c r="W17" s="157"/>
      <c r="X17" s="142">
        <f t="shared" si="0"/>
        <v>1</v>
      </c>
      <c r="Y17" s="143">
        <f t="shared" si="1"/>
        <v>1</v>
      </c>
      <c r="Z17" s="143">
        <f t="shared" si="2"/>
        <v>0</v>
      </c>
      <c r="AA17" s="143">
        <f t="shared" si="3"/>
        <v>0</v>
      </c>
      <c r="AB17" s="158" t="str">
        <f t="shared" si="4"/>
        <v>SRSA</v>
      </c>
      <c r="AC17" s="57">
        <f t="shared" si="5"/>
        <v>1</v>
      </c>
      <c r="AD17" s="58">
        <f t="shared" si="6"/>
        <v>0</v>
      </c>
      <c r="AE17" s="58">
        <f t="shared" si="7"/>
        <v>0</v>
      </c>
      <c r="AF17" s="127" t="str">
        <f t="shared" si="8"/>
        <v>-</v>
      </c>
      <c r="AG17" s="57">
        <f t="shared" si="9"/>
        <v>0</v>
      </c>
      <c r="AH17" s="128" t="s">
        <v>53</v>
      </c>
      <c r="AI17" s="3" t="s">
        <v>301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 r:id="rId7"/>
  <headerFooter>
    <oddFooter>&amp;L&amp;"Arial,Bold"&amp;12Fiscal Year 2014&amp;C&amp;P of &amp;N&amp;R&amp;"Arial,Bold"&amp;14SRSA Eligible</oddFooter>
  </headerFooter>
  <tableParts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"/>
  <sheetViews>
    <sheetView zoomScale="75" zoomScaleNormal="75" zoomScalePageLayoutView="0" workbookViewId="0" topLeftCell="A1">
      <selection activeCell="A1" sqref="A1:Y1"/>
    </sheetView>
  </sheetViews>
  <sheetFormatPr defaultColWidth="9.140625" defaultRowHeight="15"/>
  <cols>
    <col min="1" max="1" width="9.140625" style="0" customWidth="1"/>
    <col min="2" max="2" width="9.421875" style="0" customWidth="1"/>
    <col min="3" max="3" width="17.28125" style="0" customWidth="1"/>
    <col min="4" max="4" width="20.00390625" style="0" customWidth="1"/>
    <col min="6" max="6" width="0" style="0" hidden="1" customWidth="1"/>
    <col min="7" max="7" width="12.7109375" style="0" customWidth="1"/>
    <col min="8" max="8" width="0" style="0" hidden="1" customWidth="1"/>
    <col min="9" max="9" width="14.7109375" style="0" customWidth="1"/>
    <col min="10" max="10" width="9.7109375" style="0" bestFit="1" customWidth="1"/>
    <col min="11" max="12" width="9.7109375" style="0" hidden="1" customWidth="1"/>
    <col min="13" max="13" width="7.00390625" style="0" bestFit="1" customWidth="1"/>
    <col min="14" max="14" width="12.140625" style="0" hidden="1" customWidth="1"/>
    <col min="15" max="15" width="12.7109375" style="0" bestFit="1" customWidth="1"/>
    <col min="16" max="16" width="9.7109375" style="0" bestFit="1" customWidth="1"/>
    <col min="17" max="17" width="9.7109375" style="0" hidden="1" customWidth="1"/>
    <col min="18" max="18" width="14.8515625" style="0" hidden="1" customWidth="1"/>
    <col min="19" max="19" width="12.140625" style="0" bestFit="1" customWidth="1"/>
    <col min="20" max="20" width="9.7109375" style="0" hidden="1" customWidth="1"/>
    <col min="21" max="23" width="12.140625" style="0" hidden="1" customWidth="1"/>
    <col min="24" max="31" width="7.00390625" style="0" hidden="1" customWidth="1"/>
    <col min="32" max="32" width="7.00390625" style="0" bestFit="1" customWidth="1"/>
    <col min="33" max="34" width="0" style="0" hidden="1" customWidth="1"/>
  </cols>
  <sheetData>
    <row r="1" spans="1:25" ht="15.75">
      <c r="A1" s="133" t="s">
        <v>353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1:33" s="54" customFormat="1" ht="18">
      <c r="A2" s="9" t="s">
        <v>343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67"/>
      <c r="Q2" s="4"/>
      <c r="R2" s="4"/>
      <c r="S2" s="68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97" t="s">
        <v>10</v>
      </c>
      <c r="K3" s="15" t="s">
        <v>11</v>
      </c>
      <c r="L3" s="82" t="s">
        <v>12</v>
      </c>
      <c r="M3" s="16" t="s">
        <v>13</v>
      </c>
      <c r="N3" s="17" t="s">
        <v>14</v>
      </c>
      <c r="O3" s="101" t="s">
        <v>15</v>
      </c>
      <c r="P3" s="18" t="s">
        <v>16</v>
      </c>
      <c r="Q3" s="19" t="s">
        <v>17</v>
      </c>
      <c r="R3" s="20" t="s">
        <v>18</v>
      </c>
      <c r="S3" s="86" t="s">
        <v>19</v>
      </c>
      <c r="T3" s="105" t="s">
        <v>20</v>
      </c>
      <c r="U3" s="21" t="s">
        <v>21</v>
      </c>
      <c r="V3" s="21" t="s">
        <v>22</v>
      </c>
      <c r="W3" s="90" t="s">
        <v>23</v>
      </c>
      <c r="X3" s="22" t="s">
        <v>24</v>
      </c>
      <c r="Y3" s="23" t="s">
        <v>25</v>
      </c>
      <c r="Z3" s="23" t="s">
        <v>354</v>
      </c>
      <c r="AA3" s="24" t="s">
        <v>27</v>
      </c>
      <c r="AB3" s="109" t="s">
        <v>28</v>
      </c>
      <c r="AC3" s="22" t="s">
        <v>29</v>
      </c>
      <c r="AD3" s="23" t="s">
        <v>30</v>
      </c>
      <c r="AE3" s="24" t="s">
        <v>31</v>
      </c>
      <c r="AF3" s="110" t="s">
        <v>32</v>
      </c>
      <c r="AG3" s="22" t="s">
        <v>33</v>
      </c>
      <c r="AH3" s="25" t="s">
        <v>34</v>
      </c>
    </row>
    <row r="4" spans="1:34" s="39" customFormat="1" ht="15.75" thickBot="1">
      <c r="A4" s="26">
        <v>1</v>
      </c>
      <c r="B4" s="26">
        <v>2</v>
      </c>
      <c r="C4" s="27">
        <v>3</v>
      </c>
      <c r="D4" s="28">
        <v>4</v>
      </c>
      <c r="E4" s="28">
        <v>5</v>
      </c>
      <c r="F4" s="96"/>
      <c r="G4" s="29">
        <v>6</v>
      </c>
      <c r="H4" s="30"/>
      <c r="I4" s="31">
        <v>7</v>
      </c>
      <c r="J4" s="98">
        <v>8</v>
      </c>
      <c r="K4" s="28">
        <v>9</v>
      </c>
      <c r="L4" s="83">
        <v>10</v>
      </c>
      <c r="M4" s="32">
        <v>11</v>
      </c>
      <c r="N4" s="33">
        <v>12</v>
      </c>
      <c r="O4" s="102">
        <v>13</v>
      </c>
      <c r="P4" s="34">
        <v>14</v>
      </c>
      <c r="Q4" s="35" t="s">
        <v>35</v>
      </c>
      <c r="R4" s="36" t="s">
        <v>36</v>
      </c>
      <c r="S4" s="87">
        <v>15</v>
      </c>
      <c r="T4" s="106">
        <v>16</v>
      </c>
      <c r="U4" s="37">
        <v>17</v>
      </c>
      <c r="V4" s="37">
        <v>18</v>
      </c>
      <c r="W4" s="91">
        <v>19</v>
      </c>
      <c r="X4" s="38" t="s">
        <v>37</v>
      </c>
      <c r="Y4" s="26" t="s">
        <v>37</v>
      </c>
      <c r="Z4" s="26" t="s">
        <v>37</v>
      </c>
      <c r="AA4" s="26" t="s">
        <v>37</v>
      </c>
      <c r="AB4" s="26">
        <v>20</v>
      </c>
      <c r="AC4" s="38" t="s">
        <v>37</v>
      </c>
      <c r="AD4" s="26" t="s">
        <v>37</v>
      </c>
      <c r="AE4" s="26" t="s">
        <v>37</v>
      </c>
      <c r="AF4" s="26">
        <v>21</v>
      </c>
      <c r="AG4" s="38" t="s">
        <v>37</v>
      </c>
      <c r="AH4" s="26">
        <v>22</v>
      </c>
    </row>
    <row r="13" ht="20.25">
      <c r="A13" s="129" t="s">
        <v>352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horizontalDpi="600" verticalDpi="600" orientation="landscape" r:id="rId2"/>
  <headerFooter>
    <oddFooter>&amp;L&amp;"Arial,Bold"&amp;12Fiscal Year 2014&amp;C&amp;P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54" customWidth="1"/>
    <col min="2" max="2" width="10.00390625" style="54" bestFit="1" customWidth="1"/>
    <col min="3" max="3" width="53.28125" style="54" bestFit="1" customWidth="1"/>
    <col min="4" max="4" width="28.00390625" style="54" bestFit="1" customWidth="1"/>
    <col min="5" max="5" width="23.421875" style="54" bestFit="1" customWidth="1"/>
    <col min="6" max="6" width="7.421875" style="54" hidden="1" customWidth="1"/>
    <col min="7" max="7" width="6.8515625" style="54" customWidth="1"/>
    <col min="8" max="8" width="5.8515625" style="54" hidden="1" customWidth="1"/>
    <col min="9" max="9" width="14.8515625" style="54" bestFit="1" customWidth="1"/>
    <col min="10" max="12" width="6.57421875" style="54" bestFit="1" customWidth="1"/>
    <col min="13" max="13" width="9.28125" style="54" bestFit="1" customWidth="1"/>
    <col min="14" max="14" width="9.140625" style="54" customWidth="1"/>
    <col min="15" max="16" width="6.57421875" style="54" bestFit="1" customWidth="1"/>
    <col min="17" max="17" width="6.57421875" style="54" hidden="1" customWidth="1"/>
    <col min="18" max="18" width="11.7109375" style="54" hidden="1" customWidth="1"/>
    <col min="19" max="19" width="9.140625" style="54" customWidth="1"/>
    <col min="20" max="20" width="9.8515625" style="54" bestFit="1" customWidth="1"/>
    <col min="21" max="23" width="9.140625" style="54" bestFit="1" customWidth="1"/>
    <col min="24" max="27" width="5.7109375" style="54" hidden="1" customWidth="1"/>
    <col min="28" max="28" width="6.421875" style="54" customWidth="1"/>
    <col min="29" max="31" width="5.7109375" style="54" hidden="1" customWidth="1"/>
    <col min="32" max="32" width="6.421875" style="54" customWidth="1"/>
    <col min="33" max="33" width="5.7109375" style="54" hidden="1" customWidth="1"/>
    <col min="34" max="34" width="16.57421875" style="54" hidden="1" customWidth="1"/>
    <col min="35" max="16384" width="9.140625" style="54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343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67"/>
      <c r="Q2" s="4"/>
      <c r="R2" s="4"/>
      <c r="S2" s="68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97" t="s">
        <v>10</v>
      </c>
      <c r="K3" s="15" t="s">
        <v>11</v>
      </c>
      <c r="L3" s="82" t="s">
        <v>12</v>
      </c>
      <c r="M3" s="16" t="s">
        <v>13</v>
      </c>
      <c r="N3" s="17" t="s">
        <v>14</v>
      </c>
      <c r="O3" s="101" t="s">
        <v>15</v>
      </c>
      <c r="P3" s="18" t="s">
        <v>16</v>
      </c>
      <c r="Q3" s="19" t="s">
        <v>17</v>
      </c>
      <c r="R3" s="20" t="s">
        <v>18</v>
      </c>
      <c r="S3" s="86" t="s">
        <v>19</v>
      </c>
      <c r="T3" s="105" t="s">
        <v>20</v>
      </c>
      <c r="U3" s="21" t="s">
        <v>21</v>
      </c>
      <c r="V3" s="21" t="s">
        <v>22</v>
      </c>
      <c r="W3" s="90" t="s">
        <v>23</v>
      </c>
      <c r="X3" s="22" t="s">
        <v>24</v>
      </c>
      <c r="Y3" s="23" t="s">
        <v>25</v>
      </c>
      <c r="Z3" s="23" t="s">
        <v>26</v>
      </c>
      <c r="AA3" s="24" t="s">
        <v>27</v>
      </c>
      <c r="AB3" s="109" t="s">
        <v>28</v>
      </c>
      <c r="AC3" s="22" t="s">
        <v>29</v>
      </c>
      <c r="AD3" s="23" t="s">
        <v>30</v>
      </c>
      <c r="AE3" s="24" t="s">
        <v>31</v>
      </c>
      <c r="AF3" s="110" t="s">
        <v>32</v>
      </c>
      <c r="AG3" s="22" t="s">
        <v>33</v>
      </c>
      <c r="AH3" s="25" t="s">
        <v>34</v>
      </c>
    </row>
    <row r="4" spans="1:34" s="39" customFormat="1" ht="15.75" thickBot="1">
      <c r="A4" s="26">
        <v>1</v>
      </c>
      <c r="B4" s="26">
        <v>2</v>
      </c>
      <c r="C4" s="27">
        <v>3</v>
      </c>
      <c r="D4" s="28">
        <v>4</v>
      </c>
      <c r="E4" s="28">
        <v>5</v>
      </c>
      <c r="F4" s="96"/>
      <c r="G4" s="29">
        <v>6</v>
      </c>
      <c r="H4" s="30"/>
      <c r="I4" s="31">
        <v>7</v>
      </c>
      <c r="J4" s="98">
        <v>8</v>
      </c>
      <c r="K4" s="28">
        <v>9</v>
      </c>
      <c r="L4" s="83">
        <v>10</v>
      </c>
      <c r="M4" s="32">
        <v>11</v>
      </c>
      <c r="N4" s="33">
        <v>12</v>
      </c>
      <c r="O4" s="102">
        <v>13</v>
      </c>
      <c r="P4" s="34">
        <v>14</v>
      </c>
      <c r="Q4" s="35" t="s">
        <v>35</v>
      </c>
      <c r="R4" s="36" t="s">
        <v>36</v>
      </c>
      <c r="S4" s="87">
        <v>15</v>
      </c>
      <c r="T4" s="106">
        <v>16</v>
      </c>
      <c r="U4" s="37">
        <v>17</v>
      </c>
      <c r="V4" s="37">
        <v>18</v>
      </c>
      <c r="W4" s="91">
        <v>19</v>
      </c>
      <c r="X4" s="38" t="s">
        <v>37</v>
      </c>
      <c r="Y4" s="26" t="s">
        <v>37</v>
      </c>
      <c r="Z4" s="26" t="s">
        <v>37</v>
      </c>
      <c r="AA4" s="26" t="s">
        <v>37</v>
      </c>
      <c r="AB4" s="26">
        <v>20</v>
      </c>
      <c r="AC4" s="38" t="s">
        <v>37</v>
      </c>
      <c r="AD4" s="26" t="s">
        <v>37</v>
      </c>
      <c r="AE4" s="26" t="s">
        <v>37</v>
      </c>
      <c r="AF4" s="26">
        <v>21</v>
      </c>
      <c r="AG4" s="38" t="s">
        <v>37</v>
      </c>
      <c r="AH4" s="26">
        <v>22</v>
      </c>
    </row>
    <row r="5" spans="1:34" ht="12.75" customHeight="1">
      <c r="A5" s="94" t="s">
        <v>38</v>
      </c>
      <c r="B5" s="95"/>
      <c r="C5" s="51" t="s">
        <v>39</v>
      </c>
      <c r="D5" s="52" t="s">
        <v>40</v>
      </c>
      <c r="E5" s="52" t="s">
        <v>41</v>
      </c>
      <c r="F5" s="95" t="s">
        <v>42</v>
      </c>
      <c r="G5" s="80" t="s">
        <v>43</v>
      </c>
      <c r="H5" s="70"/>
      <c r="I5" s="71">
        <v>0</v>
      </c>
      <c r="J5" s="99"/>
      <c r="K5" s="72"/>
      <c r="L5" s="84" t="s">
        <v>344</v>
      </c>
      <c r="M5" s="81"/>
      <c r="N5" s="73"/>
      <c r="O5" s="103" t="s">
        <v>44</v>
      </c>
      <c r="P5" s="72" t="s">
        <v>45</v>
      </c>
      <c r="Q5" s="74"/>
      <c r="R5" s="73"/>
      <c r="S5" s="88"/>
      <c r="T5" s="107"/>
      <c r="U5" s="76"/>
      <c r="V5" s="76"/>
      <c r="W5" s="92"/>
      <c r="X5" s="51">
        <f aca="true" t="shared" si="0" ref="X5:X36">IF(OR(K5="YES",TRIM(L5)="YES"),1,0)</f>
        <v>0</v>
      </c>
      <c r="Y5" s="52">
        <f aca="true" t="shared" si="1" ref="Y5:Y36">IF(OR(AND(ISNUMBER(M5),AND(M5&gt;0,M5&lt;600)),AND(ISNUMBER(M5),AND(M5&gt;0,N5="YES"))),1,0)</f>
        <v>0</v>
      </c>
      <c r="Z5" s="52">
        <f aca="true" t="shared" si="2" ref="Z5:Z36">IF(AND(OR(K5="YES",TRIM(L5)="YES"),(X5=0)),"Trouble",0)</f>
        <v>0</v>
      </c>
      <c r="AA5" s="52">
        <f aca="true" t="shared" si="3" ref="AA5:AA36">IF(AND(OR(AND(ISNUMBER(M5),AND(M5&gt;0,M5&lt;600)),AND(ISNUMBER(M5),AND(M5&gt;0,N5="YES"))),(Y5=0)),"Trouble",0)</f>
        <v>0</v>
      </c>
      <c r="AB5" s="53" t="str">
        <f aca="true" t="shared" si="4" ref="AB5:AB36">IF(AND(X5=1,Y5=1),"SRSA","-")</f>
        <v>-</v>
      </c>
      <c r="AC5" s="51">
        <f aca="true" t="shared" si="5" ref="AC5:AC36">IF(S5="YES",1,0)</f>
        <v>0</v>
      </c>
      <c r="AD5" s="52">
        <f aca="true" t="shared" si="6" ref="AD5:AD36">IF(OR(AND(ISNUMBER(Q5),Q5&gt;=20),(AND(ISNUMBER(Q5)=FALSE,AND(ISNUMBER(O5),O5&gt;=20)))),1,0)</f>
        <v>0</v>
      </c>
      <c r="AE5" s="52">
        <f aca="true" t="shared" si="7" ref="AE5:AE36">IF(AND(AC5=1,AD5=1),"Initial",0)</f>
        <v>0</v>
      </c>
      <c r="AF5" s="53" t="str">
        <f aca="true" t="shared" si="8" ref="AF5:AF36">IF(AND(AND(AE5="Initial",AG5=0),AND(ISNUMBER(M5),M5&gt;0)),"RLIS","-")</f>
        <v>-</v>
      </c>
      <c r="AG5" s="51">
        <f aca="true" t="shared" si="9" ref="AG5:AG36">IF(AND(AB5="SRSA",AE5="Initial"),"SRSA",0)</f>
        <v>0</v>
      </c>
      <c r="AH5" s="77" t="s">
        <v>46</v>
      </c>
    </row>
    <row r="6" spans="1:34" ht="12.75" customHeight="1">
      <c r="A6" s="40" t="s">
        <v>47</v>
      </c>
      <c r="B6" s="41" t="s">
        <v>48</v>
      </c>
      <c r="C6" s="42" t="s">
        <v>49</v>
      </c>
      <c r="D6" s="43" t="s">
        <v>50</v>
      </c>
      <c r="E6" s="43" t="s">
        <v>49</v>
      </c>
      <c r="F6" s="41" t="s">
        <v>42</v>
      </c>
      <c r="G6" s="44" t="s">
        <v>51</v>
      </c>
      <c r="H6" s="45"/>
      <c r="I6" s="78">
        <v>4012455000</v>
      </c>
      <c r="J6" s="100" t="s">
        <v>52</v>
      </c>
      <c r="K6" s="46" t="s">
        <v>45</v>
      </c>
      <c r="L6" s="85"/>
      <c r="M6" s="47"/>
      <c r="N6" s="48"/>
      <c r="O6" s="104">
        <v>3.8420773715</v>
      </c>
      <c r="P6" s="46" t="s">
        <v>45</v>
      </c>
      <c r="Q6" s="49"/>
      <c r="R6" s="48"/>
      <c r="S6" s="89" t="s">
        <v>45</v>
      </c>
      <c r="T6" s="108"/>
      <c r="U6" s="50"/>
      <c r="V6" s="50"/>
      <c r="W6" s="93"/>
      <c r="X6" s="42">
        <f t="shared" si="0"/>
        <v>0</v>
      </c>
      <c r="Y6" s="43">
        <f t="shared" si="1"/>
        <v>0</v>
      </c>
      <c r="Z6" s="43">
        <f t="shared" si="2"/>
        <v>0</v>
      </c>
      <c r="AA6" s="43">
        <f t="shared" si="3"/>
        <v>0</v>
      </c>
      <c r="AB6" s="69" t="str">
        <f t="shared" si="4"/>
        <v>-</v>
      </c>
      <c r="AC6" s="42">
        <f t="shared" si="5"/>
        <v>0</v>
      </c>
      <c r="AD6" s="43">
        <f t="shared" si="6"/>
        <v>0</v>
      </c>
      <c r="AE6" s="43">
        <f t="shared" si="7"/>
        <v>0</v>
      </c>
      <c r="AF6" s="69" t="str">
        <f t="shared" si="8"/>
        <v>-</v>
      </c>
      <c r="AG6" s="42">
        <f t="shared" si="9"/>
        <v>0</v>
      </c>
      <c r="AH6" s="79" t="s">
        <v>53</v>
      </c>
    </row>
    <row r="7" spans="1:34" ht="12.75" customHeight="1">
      <c r="A7" s="40" t="s">
        <v>54</v>
      </c>
      <c r="B7" s="41" t="s">
        <v>55</v>
      </c>
      <c r="C7" s="42" t="s">
        <v>56</v>
      </c>
      <c r="D7" s="43" t="s">
        <v>57</v>
      </c>
      <c r="E7" s="43" t="s">
        <v>58</v>
      </c>
      <c r="F7" s="41" t="s">
        <v>42</v>
      </c>
      <c r="G7" s="44" t="s">
        <v>59</v>
      </c>
      <c r="H7" s="45"/>
      <c r="I7" s="78">
        <v>4016716261</v>
      </c>
      <c r="J7" s="100" t="s">
        <v>52</v>
      </c>
      <c r="K7" s="46" t="s">
        <v>45</v>
      </c>
      <c r="L7" s="85"/>
      <c r="M7" s="47"/>
      <c r="N7" s="48"/>
      <c r="O7" s="104" t="s">
        <v>44</v>
      </c>
      <c r="P7" s="46" t="s">
        <v>45</v>
      </c>
      <c r="Q7" s="49"/>
      <c r="R7" s="48"/>
      <c r="S7" s="89" t="s">
        <v>45</v>
      </c>
      <c r="T7" s="108"/>
      <c r="U7" s="50"/>
      <c r="V7" s="50"/>
      <c r="W7" s="93"/>
      <c r="X7" s="42">
        <f t="shared" si="0"/>
        <v>0</v>
      </c>
      <c r="Y7" s="43">
        <f t="shared" si="1"/>
        <v>0</v>
      </c>
      <c r="Z7" s="43">
        <f t="shared" si="2"/>
        <v>0</v>
      </c>
      <c r="AA7" s="43">
        <f t="shared" si="3"/>
        <v>0</v>
      </c>
      <c r="AB7" s="69" t="str">
        <f t="shared" si="4"/>
        <v>-</v>
      </c>
      <c r="AC7" s="42">
        <f t="shared" si="5"/>
        <v>0</v>
      </c>
      <c r="AD7" s="43">
        <f t="shared" si="6"/>
        <v>0</v>
      </c>
      <c r="AE7" s="43">
        <f t="shared" si="7"/>
        <v>0</v>
      </c>
      <c r="AF7" s="69" t="str">
        <f t="shared" si="8"/>
        <v>-</v>
      </c>
      <c r="AG7" s="42">
        <f t="shared" si="9"/>
        <v>0</v>
      </c>
      <c r="AH7" s="79" t="s">
        <v>53</v>
      </c>
    </row>
    <row r="8" spans="1:34" ht="12.75" customHeight="1">
      <c r="A8" s="40" t="s">
        <v>60</v>
      </c>
      <c r="B8" s="41" t="s">
        <v>61</v>
      </c>
      <c r="C8" s="42" t="s">
        <v>62</v>
      </c>
      <c r="D8" s="43" t="s">
        <v>63</v>
      </c>
      <c r="E8" s="43" t="s">
        <v>64</v>
      </c>
      <c r="F8" s="41" t="s">
        <v>42</v>
      </c>
      <c r="G8" s="44" t="s">
        <v>65</v>
      </c>
      <c r="H8" s="45"/>
      <c r="I8" s="78">
        <v>4017261750</v>
      </c>
      <c r="J8" s="100" t="s">
        <v>52</v>
      </c>
      <c r="K8" s="46" t="s">
        <v>45</v>
      </c>
      <c r="L8" s="85"/>
      <c r="M8" s="47"/>
      <c r="N8" s="48"/>
      <c r="O8" s="104" t="s">
        <v>44</v>
      </c>
      <c r="P8" s="46" t="s">
        <v>45</v>
      </c>
      <c r="Q8" s="49"/>
      <c r="R8" s="48"/>
      <c r="S8" s="89" t="s">
        <v>45</v>
      </c>
      <c r="T8" s="108"/>
      <c r="U8" s="50"/>
      <c r="V8" s="50"/>
      <c r="W8" s="93"/>
      <c r="X8" s="42">
        <f t="shared" si="0"/>
        <v>0</v>
      </c>
      <c r="Y8" s="43">
        <f t="shared" si="1"/>
        <v>0</v>
      </c>
      <c r="Z8" s="43">
        <f t="shared" si="2"/>
        <v>0</v>
      </c>
      <c r="AA8" s="43">
        <f t="shared" si="3"/>
        <v>0</v>
      </c>
      <c r="AB8" s="69" t="str">
        <f t="shared" si="4"/>
        <v>-</v>
      </c>
      <c r="AC8" s="42">
        <f t="shared" si="5"/>
        <v>0</v>
      </c>
      <c r="AD8" s="43">
        <f t="shared" si="6"/>
        <v>0</v>
      </c>
      <c r="AE8" s="43">
        <f t="shared" si="7"/>
        <v>0</v>
      </c>
      <c r="AF8" s="69" t="str">
        <f t="shared" si="8"/>
        <v>-</v>
      </c>
      <c r="AG8" s="42">
        <f t="shared" si="9"/>
        <v>0</v>
      </c>
      <c r="AH8" s="79" t="s">
        <v>53</v>
      </c>
    </row>
    <row r="9" spans="1:34" ht="12.75" customHeight="1">
      <c r="A9" s="40" t="s">
        <v>66</v>
      </c>
      <c r="B9" s="41" t="s">
        <v>67</v>
      </c>
      <c r="C9" s="42" t="s">
        <v>68</v>
      </c>
      <c r="D9" s="43" t="s">
        <v>69</v>
      </c>
      <c r="E9" s="43" t="s">
        <v>70</v>
      </c>
      <c r="F9" s="41" t="s">
        <v>42</v>
      </c>
      <c r="G9" s="44" t="s">
        <v>71</v>
      </c>
      <c r="H9" s="45"/>
      <c r="I9" s="78">
        <v>4013353133</v>
      </c>
      <c r="J9" s="100" t="s">
        <v>52</v>
      </c>
      <c r="K9" s="46" t="s">
        <v>45</v>
      </c>
      <c r="L9" s="85"/>
      <c r="M9" s="47"/>
      <c r="N9" s="48"/>
      <c r="O9" s="104" t="s">
        <v>44</v>
      </c>
      <c r="P9" s="46" t="s">
        <v>45</v>
      </c>
      <c r="Q9" s="49"/>
      <c r="R9" s="48"/>
      <c r="S9" s="89" t="s">
        <v>45</v>
      </c>
      <c r="T9" s="108"/>
      <c r="U9" s="50"/>
      <c r="V9" s="50"/>
      <c r="W9" s="93"/>
      <c r="X9" s="42">
        <f t="shared" si="0"/>
        <v>0</v>
      </c>
      <c r="Y9" s="43">
        <f t="shared" si="1"/>
        <v>0</v>
      </c>
      <c r="Z9" s="43">
        <f t="shared" si="2"/>
        <v>0</v>
      </c>
      <c r="AA9" s="43">
        <f t="shared" si="3"/>
        <v>0</v>
      </c>
      <c r="AB9" s="69" t="str">
        <f t="shared" si="4"/>
        <v>-</v>
      </c>
      <c r="AC9" s="42">
        <f t="shared" si="5"/>
        <v>0</v>
      </c>
      <c r="AD9" s="43">
        <f t="shared" si="6"/>
        <v>0</v>
      </c>
      <c r="AE9" s="43">
        <f t="shared" si="7"/>
        <v>0</v>
      </c>
      <c r="AF9" s="69" t="str">
        <f t="shared" si="8"/>
        <v>-</v>
      </c>
      <c r="AG9" s="42">
        <f t="shared" si="9"/>
        <v>0</v>
      </c>
      <c r="AH9" s="79" t="s">
        <v>53</v>
      </c>
    </row>
    <row r="10" spans="1:36" s="3" customFormat="1" ht="12.75" customHeight="1">
      <c r="A10" s="40" t="s">
        <v>72</v>
      </c>
      <c r="B10" s="41" t="s">
        <v>73</v>
      </c>
      <c r="C10" s="42" t="s">
        <v>74</v>
      </c>
      <c r="D10" s="43" t="s">
        <v>75</v>
      </c>
      <c r="E10" s="43" t="s">
        <v>76</v>
      </c>
      <c r="F10" s="41" t="s">
        <v>42</v>
      </c>
      <c r="G10" s="44" t="s">
        <v>77</v>
      </c>
      <c r="H10" s="45"/>
      <c r="I10" s="78">
        <v>4012534000</v>
      </c>
      <c r="J10" s="100" t="s">
        <v>52</v>
      </c>
      <c r="K10" s="46" t="s">
        <v>45</v>
      </c>
      <c r="L10" s="85"/>
      <c r="M10" s="47"/>
      <c r="N10" s="48"/>
      <c r="O10" s="104">
        <v>10.978638847</v>
      </c>
      <c r="P10" s="46" t="s">
        <v>45</v>
      </c>
      <c r="Q10" s="49"/>
      <c r="R10" s="48"/>
      <c r="S10" s="89" t="s">
        <v>45</v>
      </c>
      <c r="T10" s="108"/>
      <c r="U10" s="50"/>
      <c r="V10" s="50"/>
      <c r="W10" s="93"/>
      <c r="X10" s="42">
        <f t="shared" si="0"/>
        <v>0</v>
      </c>
      <c r="Y10" s="43">
        <f t="shared" si="1"/>
        <v>0</v>
      </c>
      <c r="Z10" s="43">
        <f t="shared" si="2"/>
        <v>0</v>
      </c>
      <c r="AA10" s="43">
        <f t="shared" si="3"/>
        <v>0</v>
      </c>
      <c r="AB10" s="69" t="str">
        <f t="shared" si="4"/>
        <v>-</v>
      </c>
      <c r="AC10" s="42">
        <f t="shared" si="5"/>
        <v>0</v>
      </c>
      <c r="AD10" s="43">
        <f t="shared" si="6"/>
        <v>0</v>
      </c>
      <c r="AE10" s="43">
        <f t="shared" si="7"/>
        <v>0</v>
      </c>
      <c r="AF10" s="69" t="str">
        <f t="shared" si="8"/>
        <v>-</v>
      </c>
      <c r="AG10" s="42">
        <f t="shared" si="9"/>
        <v>0</v>
      </c>
      <c r="AH10" s="79" t="s">
        <v>53</v>
      </c>
      <c r="AI10" s="54"/>
      <c r="AJ10" s="54"/>
    </row>
    <row r="11" spans="1:34" s="3" customFormat="1" ht="12.75" customHeight="1">
      <c r="A11" s="40" t="s">
        <v>78</v>
      </c>
      <c r="B11" s="41" t="s">
        <v>79</v>
      </c>
      <c r="C11" s="42" t="s">
        <v>80</v>
      </c>
      <c r="D11" s="43" t="s">
        <v>81</v>
      </c>
      <c r="E11" s="43" t="s">
        <v>82</v>
      </c>
      <c r="F11" s="41" t="s">
        <v>42</v>
      </c>
      <c r="G11" s="44" t="s">
        <v>83</v>
      </c>
      <c r="H11" s="45"/>
      <c r="I11" s="78">
        <v>4015681301</v>
      </c>
      <c r="J11" s="100" t="s">
        <v>84</v>
      </c>
      <c r="K11" s="46" t="s">
        <v>45</v>
      </c>
      <c r="L11" s="85" t="s">
        <v>344</v>
      </c>
      <c r="M11" s="47">
        <v>2274.31</v>
      </c>
      <c r="N11" s="48"/>
      <c r="O11" s="104">
        <v>12.509117433</v>
      </c>
      <c r="P11" s="46" t="s">
        <v>45</v>
      </c>
      <c r="Q11" s="49"/>
      <c r="R11" s="48"/>
      <c r="S11" s="89" t="s">
        <v>45</v>
      </c>
      <c r="T11" s="108">
        <v>130278</v>
      </c>
      <c r="U11" s="50"/>
      <c r="V11" s="50"/>
      <c r="W11" s="93"/>
      <c r="X11" s="42">
        <f t="shared" si="0"/>
        <v>0</v>
      </c>
      <c r="Y11" s="43">
        <f t="shared" si="1"/>
        <v>0</v>
      </c>
      <c r="Z11" s="43">
        <f t="shared" si="2"/>
        <v>0</v>
      </c>
      <c r="AA11" s="43">
        <f t="shared" si="3"/>
        <v>0</v>
      </c>
      <c r="AB11" s="69" t="str">
        <f t="shared" si="4"/>
        <v>-</v>
      </c>
      <c r="AC11" s="42">
        <f t="shared" si="5"/>
        <v>0</v>
      </c>
      <c r="AD11" s="43">
        <f t="shared" si="6"/>
        <v>0</v>
      </c>
      <c r="AE11" s="43">
        <f t="shared" si="7"/>
        <v>0</v>
      </c>
      <c r="AF11" s="69" t="str">
        <f t="shared" si="8"/>
        <v>-</v>
      </c>
      <c r="AG11" s="42">
        <f t="shared" si="9"/>
        <v>0</v>
      </c>
      <c r="AH11" s="79" t="s">
        <v>53</v>
      </c>
    </row>
    <row r="12" spans="1:34" s="3" customFormat="1" ht="12.75" customHeight="1">
      <c r="A12" s="40" t="s">
        <v>85</v>
      </c>
      <c r="B12" s="41" t="s">
        <v>52</v>
      </c>
      <c r="C12" s="42" t="s">
        <v>86</v>
      </c>
      <c r="D12" s="43" t="s">
        <v>87</v>
      </c>
      <c r="E12" s="43" t="s">
        <v>86</v>
      </c>
      <c r="F12" s="41" t="s">
        <v>42</v>
      </c>
      <c r="G12" s="44" t="s">
        <v>88</v>
      </c>
      <c r="H12" s="45"/>
      <c r="I12" s="78">
        <v>4017277700</v>
      </c>
      <c r="J12" s="100" t="s">
        <v>52</v>
      </c>
      <c r="K12" s="46" t="s">
        <v>45</v>
      </c>
      <c r="L12" s="85"/>
      <c r="M12" s="47"/>
      <c r="N12" s="48"/>
      <c r="O12" s="104">
        <v>37.480478917</v>
      </c>
      <c r="P12" s="46" t="s">
        <v>89</v>
      </c>
      <c r="Q12" s="49"/>
      <c r="R12" s="48"/>
      <c r="S12" s="89" t="s">
        <v>45</v>
      </c>
      <c r="T12" s="108"/>
      <c r="U12" s="50"/>
      <c r="V12" s="50"/>
      <c r="W12" s="93"/>
      <c r="X12" s="42">
        <f t="shared" si="0"/>
        <v>0</v>
      </c>
      <c r="Y12" s="43">
        <f t="shared" si="1"/>
        <v>0</v>
      </c>
      <c r="Z12" s="43">
        <f t="shared" si="2"/>
        <v>0</v>
      </c>
      <c r="AA12" s="43">
        <f t="shared" si="3"/>
        <v>0</v>
      </c>
      <c r="AB12" s="69" t="str">
        <f t="shared" si="4"/>
        <v>-</v>
      </c>
      <c r="AC12" s="42">
        <f t="shared" si="5"/>
        <v>0</v>
      </c>
      <c r="AD12" s="43">
        <f t="shared" si="6"/>
        <v>1</v>
      </c>
      <c r="AE12" s="43">
        <f t="shared" si="7"/>
        <v>0</v>
      </c>
      <c r="AF12" s="69" t="str">
        <f t="shared" si="8"/>
        <v>-</v>
      </c>
      <c r="AG12" s="42">
        <f t="shared" si="9"/>
        <v>0</v>
      </c>
      <c r="AH12" s="79" t="s">
        <v>53</v>
      </c>
    </row>
    <row r="13" spans="1:34" s="3" customFormat="1" ht="12.75" customHeight="1">
      <c r="A13" s="40" t="s">
        <v>90</v>
      </c>
      <c r="B13" s="41" t="s">
        <v>91</v>
      </c>
      <c r="C13" s="42" t="s">
        <v>92</v>
      </c>
      <c r="D13" s="43" t="s">
        <v>93</v>
      </c>
      <c r="E13" s="43" t="s">
        <v>94</v>
      </c>
      <c r="F13" s="41" t="s">
        <v>42</v>
      </c>
      <c r="G13" s="44" t="s">
        <v>95</v>
      </c>
      <c r="H13" s="45"/>
      <c r="I13" s="78">
        <v>4013647575</v>
      </c>
      <c r="J13" s="100" t="s">
        <v>84</v>
      </c>
      <c r="K13" s="46" t="s">
        <v>45</v>
      </c>
      <c r="L13" s="85" t="s">
        <v>344</v>
      </c>
      <c r="M13" s="47">
        <v>3223.02</v>
      </c>
      <c r="N13" s="48"/>
      <c r="O13" s="104">
        <v>9.0142329995</v>
      </c>
      <c r="P13" s="46" t="s">
        <v>45</v>
      </c>
      <c r="Q13" s="49"/>
      <c r="R13" s="48"/>
      <c r="S13" s="89" t="s">
        <v>45</v>
      </c>
      <c r="T13" s="108">
        <v>156695</v>
      </c>
      <c r="U13" s="50"/>
      <c r="V13" s="50"/>
      <c r="W13" s="93"/>
      <c r="X13" s="42">
        <f t="shared" si="0"/>
        <v>0</v>
      </c>
      <c r="Y13" s="43">
        <f t="shared" si="1"/>
        <v>0</v>
      </c>
      <c r="Z13" s="43">
        <f t="shared" si="2"/>
        <v>0</v>
      </c>
      <c r="AA13" s="43">
        <f t="shared" si="3"/>
        <v>0</v>
      </c>
      <c r="AB13" s="69" t="str">
        <f t="shared" si="4"/>
        <v>-</v>
      </c>
      <c r="AC13" s="42">
        <f t="shared" si="5"/>
        <v>0</v>
      </c>
      <c r="AD13" s="43">
        <f t="shared" si="6"/>
        <v>0</v>
      </c>
      <c r="AE13" s="43">
        <f t="shared" si="7"/>
        <v>0</v>
      </c>
      <c r="AF13" s="69" t="str">
        <f t="shared" si="8"/>
        <v>-</v>
      </c>
      <c r="AG13" s="42">
        <f t="shared" si="9"/>
        <v>0</v>
      </c>
      <c r="AH13" s="79" t="s">
        <v>53</v>
      </c>
    </row>
    <row r="14" spans="1:34" s="3" customFormat="1" ht="12.75" customHeight="1">
      <c r="A14" s="40" t="s">
        <v>96</v>
      </c>
      <c r="B14" s="41" t="s">
        <v>97</v>
      </c>
      <c r="C14" s="42" t="s">
        <v>98</v>
      </c>
      <c r="D14" s="43" t="s">
        <v>99</v>
      </c>
      <c r="E14" s="43" t="s">
        <v>98</v>
      </c>
      <c r="F14" s="41" t="s">
        <v>42</v>
      </c>
      <c r="G14" s="44" t="s">
        <v>100</v>
      </c>
      <c r="H14" s="45"/>
      <c r="I14" s="78">
        <v>4018229400</v>
      </c>
      <c r="J14" s="100" t="s">
        <v>84</v>
      </c>
      <c r="K14" s="46" t="s">
        <v>45</v>
      </c>
      <c r="L14" s="85" t="s">
        <v>344</v>
      </c>
      <c r="M14" s="47">
        <v>4541.89</v>
      </c>
      <c r="N14" s="48"/>
      <c r="O14" s="104">
        <v>9.5641646489</v>
      </c>
      <c r="P14" s="46" t="s">
        <v>45</v>
      </c>
      <c r="Q14" s="49"/>
      <c r="R14" s="48"/>
      <c r="S14" s="89" t="s">
        <v>45</v>
      </c>
      <c r="T14" s="108">
        <v>225459</v>
      </c>
      <c r="U14" s="50"/>
      <c r="V14" s="50"/>
      <c r="W14" s="93"/>
      <c r="X14" s="42">
        <f t="shared" si="0"/>
        <v>0</v>
      </c>
      <c r="Y14" s="43">
        <f t="shared" si="1"/>
        <v>0</v>
      </c>
      <c r="Z14" s="43">
        <f t="shared" si="2"/>
        <v>0</v>
      </c>
      <c r="AA14" s="43">
        <f t="shared" si="3"/>
        <v>0</v>
      </c>
      <c r="AB14" s="69" t="str">
        <f t="shared" si="4"/>
        <v>-</v>
      </c>
      <c r="AC14" s="42">
        <f t="shared" si="5"/>
        <v>0</v>
      </c>
      <c r="AD14" s="43">
        <f t="shared" si="6"/>
        <v>0</v>
      </c>
      <c r="AE14" s="43">
        <f t="shared" si="7"/>
        <v>0</v>
      </c>
      <c r="AF14" s="69" t="str">
        <f t="shared" si="8"/>
        <v>-</v>
      </c>
      <c r="AG14" s="42">
        <f t="shared" si="9"/>
        <v>0</v>
      </c>
      <c r="AH14" s="79" t="s">
        <v>53</v>
      </c>
    </row>
    <row r="15" spans="1:34" s="3" customFormat="1" ht="12.75" customHeight="1">
      <c r="A15" s="40" t="s">
        <v>101</v>
      </c>
      <c r="B15" s="41" t="s">
        <v>102</v>
      </c>
      <c r="C15" s="42" t="s">
        <v>103</v>
      </c>
      <c r="D15" s="43" t="s">
        <v>104</v>
      </c>
      <c r="E15" s="43" t="s">
        <v>103</v>
      </c>
      <c r="F15" s="41" t="s">
        <v>42</v>
      </c>
      <c r="G15" s="44" t="s">
        <v>105</v>
      </c>
      <c r="H15" s="45"/>
      <c r="I15" s="78">
        <v>4012708170</v>
      </c>
      <c r="J15" s="100" t="s">
        <v>52</v>
      </c>
      <c r="K15" s="46" t="s">
        <v>45</v>
      </c>
      <c r="L15" s="85"/>
      <c r="M15" s="47"/>
      <c r="N15" s="48"/>
      <c r="O15" s="104">
        <v>15.975359343</v>
      </c>
      <c r="P15" s="46" t="s">
        <v>45</v>
      </c>
      <c r="Q15" s="49"/>
      <c r="R15" s="48"/>
      <c r="S15" s="89" t="s">
        <v>45</v>
      </c>
      <c r="T15" s="108"/>
      <c r="U15" s="50"/>
      <c r="V15" s="50"/>
      <c r="W15" s="93"/>
      <c r="X15" s="42">
        <f t="shared" si="0"/>
        <v>0</v>
      </c>
      <c r="Y15" s="43">
        <f t="shared" si="1"/>
        <v>0</v>
      </c>
      <c r="Z15" s="43">
        <f t="shared" si="2"/>
        <v>0</v>
      </c>
      <c r="AA15" s="43">
        <f t="shared" si="3"/>
        <v>0</v>
      </c>
      <c r="AB15" s="69" t="str">
        <f t="shared" si="4"/>
        <v>-</v>
      </c>
      <c r="AC15" s="42">
        <f t="shared" si="5"/>
        <v>0</v>
      </c>
      <c r="AD15" s="43">
        <f t="shared" si="6"/>
        <v>0</v>
      </c>
      <c r="AE15" s="43">
        <f t="shared" si="7"/>
        <v>0</v>
      </c>
      <c r="AF15" s="69" t="str">
        <f t="shared" si="8"/>
        <v>-</v>
      </c>
      <c r="AG15" s="42">
        <f t="shared" si="9"/>
        <v>0</v>
      </c>
      <c r="AH15" s="79" t="s">
        <v>53</v>
      </c>
    </row>
    <row r="16" spans="1:34" s="3" customFormat="1" ht="12.75" customHeight="1">
      <c r="A16" s="40" t="s">
        <v>106</v>
      </c>
      <c r="B16" s="41" t="s">
        <v>107</v>
      </c>
      <c r="C16" s="42" t="s">
        <v>70</v>
      </c>
      <c r="D16" s="43" t="s">
        <v>108</v>
      </c>
      <c r="E16" s="43" t="s">
        <v>70</v>
      </c>
      <c r="F16" s="41" t="s">
        <v>42</v>
      </c>
      <c r="G16" s="44" t="s">
        <v>71</v>
      </c>
      <c r="H16" s="45"/>
      <c r="I16" s="78">
        <v>4016581600</v>
      </c>
      <c r="J16" s="100" t="s">
        <v>84</v>
      </c>
      <c r="K16" s="46" t="s">
        <v>45</v>
      </c>
      <c r="L16" s="85" t="s">
        <v>344</v>
      </c>
      <c r="M16" s="47">
        <v>4370.73</v>
      </c>
      <c r="N16" s="48"/>
      <c r="O16" s="104">
        <v>7.5110717449</v>
      </c>
      <c r="P16" s="46" t="s">
        <v>45</v>
      </c>
      <c r="Q16" s="49"/>
      <c r="R16" s="48"/>
      <c r="S16" s="89" t="s">
        <v>45</v>
      </c>
      <c r="T16" s="108">
        <v>151391</v>
      </c>
      <c r="U16" s="50"/>
      <c r="V16" s="50"/>
      <c r="W16" s="93"/>
      <c r="X16" s="42">
        <f t="shared" si="0"/>
        <v>0</v>
      </c>
      <c r="Y16" s="43">
        <f t="shared" si="1"/>
        <v>0</v>
      </c>
      <c r="Z16" s="43">
        <f t="shared" si="2"/>
        <v>0</v>
      </c>
      <c r="AA16" s="43">
        <f t="shared" si="3"/>
        <v>0</v>
      </c>
      <c r="AB16" s="69" t="str">
        <f t="shared" si="4"/>
        <v>-</v>
      </c>
      <c r="AC16" s="42">
        <f t="shared" si="5"/>
        <v>0</v>
      </c>
      <c r="AD16" s="43">
        <f t="shared" si="6"/>
        <v>0</v>
      </c>
      <c r="AE16" s="43">
        <f t="shared" si="7"/>
        <v>0</v>
      </c>
      <c r="AF16" s="69" t="str">
        <f t="shared" si="8"/>
        <v>-</v>
      </c>
      <c r="AG16" s="42">
        <f t="shared" si="9"/>
        <v>0</v>
      </c>
      <c r="AH16" s="79" t="s">
        <v>53</v>
      </c>
    </row>
    <row r="17" spans="1:34" s="3" customFormat="1" ht="12.75" customHeight="1">
      <c r="A17" s="40" t="s">
        <v>109</v>
      </c>
      <c r="B17" s="41" t="s">
        <v>110</v>
      </c>
      <c r="C17" s="42" t="s">
        <v>111</v>
      </c>
      <c r="D17" s="43" t="s">
        <v>112</v>
      </c>
      <c r="E17" s="43" t="s">
        <v>113</v>
      </c>
      <c r="F17" s="41" t="s">
        <v>42</v>
      </c>
      <c r="G17" s="44" t="s">
        <v>114</v>
      </c>
      <c r="H17" s="45"/>
      <c r="I17" s="78">
        <v>4017281500</v>
      </c>
      <c r="J17" s="100" t="s">
        <v>52</v>
      </c>
      <c r="K17" s="46" t="s">
        <v>45</v>
      </c>
      <c r="L17" s="85"/>
      <c r="M17" s="47"/>
      <c r="N17" s="48"/>
      <c r="O17" s="104" t="s">
        <v>44</v>
      </c>
      <c r="P17" s="46" t="s">
        <v>45</v>
      </c>
      <c r="Q17" s="49"/>
      <c r="R17" s="48"/>
      <c r="S17" s="89" t="s">
        <v>45</v>
      </c>
      <c r="T17" s="108"/>
      <c r="U17" s="50"/>
      <c r="V17" s="50"/>
      <c r="W17" s="93"/>
      <c r="X17" s="42">
        <f t="shared" si="0"/>
        <v>0</v>
      </c>
      <c r="Y17" s="43">
        <f t="shared" si="1"/>
        <v>0</v>
      </c>
      <c r="Z17" s="43">
        <f t="shared" si="2"/>
        <v>0</v>
      </c>
      <c r="AA17" s="43">
        <f t="shared" si="3"/>
        <v>0</v>
      </c>
      <c r="AB17" s="69" t="str">
        <f t="shared" si="4"/>
        <v>-</v>
      </c>
      <c r="AC17" s="42">
        <f t="shared" si="5"/>
        <v>0</v>
      </c>
      <c r="AD17" s="43">
        <f t="shared" si="6"/>
        <v>0</v>
      </c>
      <c r="AE17" s="43">
        <f t="shared" si="7"/>
        <v>0</v>
      </c>
      <c r="AF17" s="69" t="str">
        <f t="shared" si="8"/>
        <v>-</v>
      </c>
      <c r="AG17" s="42">
        <f t="shared" si="9"/>
        <v>0</v>
      </c>
      <c r="AH17" s="79" t="s">
        <v>53</v>
      </c>
    </row>
    <row r="18" spans="1:34" s="3" customFormat="1" ht="12.75" customHeight="1">
      <c r="A18" s="40" t="s">
        <v>115</v>
      </c>
      <c r="B18" s="41" t="s">
        <v>116</v>
      </c>
      <c r="C18" s="42" t="s">
        <v>117</v>
      </c>
      <c r="D18" s="43" t="s">
        <v>118</v>
      </c>
      <c r="E18" s="43" t="s">
        <v>119</v>
      </c>
      <c r="F18" s="41" t="s">
        <v>42</v>
      </c>
      <c r="G18" s="44" t="s">
        <v>120</v>
      </c>
      <c r="H18" s="45"/>
      <c r="I18" s="78">
        <v>4015283576</v>
      </c>
      <c r="J18" s="100" t="s">
        <v>52</v>
      </c>
      <c r="K18" s="46" t="s">
        <v>45</v>
      </c>
      <c r="L18" s="85"/>
      <c r="M18" s="47"/>
      <c r="N18" s="48"/>
      <c r="O18" s="104" t="s">
        <v>44</v>
      </c>
      <c r="P18" s="46" t="s">
        <v>45</v>
      </c>
      <c r="Q18" s="49"/>
      <c r="R18" s="48"/>
      <c r="S18" s="89" t="s">
        <v>45</v>
      </c>
      <c r="T18" s="108"/>
      <c r="U18" s="50"/>
      <c r="V18" s="50"/>
      <c r="W18" s="93"/>
      <c r="X18" s="42">
        <f t="shared" si="0"/>
        <v>0</v>
      </c>
      <c r="Y18" s="43">
        <f t="shared" si="1"/>
        <v>0</v>
      </c>
      <c r="Z18" s="43">
        <f t="shared" si="2"/>
        <v>0</v>
      </c>
      <c r="AA18" s="43">
        <f t="shared" si="3"/>
        <v>0</v>
      </c>
      <c r="AB18" s="69" t="str">
        <f t="shared" si="4"/>
        <v>-</v>
      </c>
      <c r="AC18" s="42">
        <f t="shared" si="5"/>
        <v>0</v>
      </c>
      <c r="AD18" s="43">
        <f t="shared" si="6"/>
        <v>0</v>
      </c>
      <c r="AE18" s="43">
        <f t="shared" si="7"/>
        <v>0</v>
      </c>
      <c r="AF18" s="69" t="str">
        <f t="shared" si="8"/>
        <v>-</v>
      </c>
      <c r="AG18" s="42">
        <f t="shared" si="9"/>
        <v>0</v>
      </c>
      <c r="AH18" s="79" t="s">
        <v>53</v>
      </c>
    </row>
    <row r="19" spans="1:34" s="3" customFormat="1" ht="12.75" customHeight="1">
      <c r="A19" s="40" t="s">
        <v>121</v>
      </c>
      <c r="B19" s="41"/>
      <c r="C19" s="42" t="s">
        <v>122</v>
      </c>
      <c r="D19" s="43" t="s">
        <v>123</v>
      </c>
      <c r="E19" s="43" t="s">
        <v>124</v>
      </c>
      <c r="F19" s="41" t="s">
        <v>42</v>
      </c>
      <c r="G19" s="44" t="s">
        <v>125</v>
      </c>
      <c r="H19" s="45"/>
      <c r="I19" s="78">
        <v>0</v>
      </c>
      <c r="J19" s="100"/>
      <c r="K19" s="46"/>
      <c r="L19" s="85"/>
      <c r="M19" s="47"/>
      <c r="N19" s="48"/>
      <c r="O19" s="104" t="s">
        <v>44</v>
      </c>
      <c r="P19" s="46" t="s">
        <v>45</v>
      </c>
      <c r="Q19" s="49"/>
      <c r="R19" s="48"/>
      <c r="S19" s="89"/>
      <c r="T19" s="108"/>
      <c r="U19" s="50"/>
      <c r="V19" s="50"/>
      <c r="W19" s="93"/>
      <c r="X19" s="42">
        <f t="shared" si="0"/>
        <v>0</v>
      </c>
      <c r="Y19" s="43">
        <f t="shared" si="1"/>
        <v>0</v>
      </c>
      <c r="Z19" s="43">
        <f t="shared" si="2"/>
        <v>0</v>
      </c>
      <c r="AA19" s="43">
        <f t="shared" si="3"/>
        <v>0</v>
      </c>
      <c r="AB19" s="69" t="str">
        <f t="shared" si="4"/>
        <v>-</v>
      </c>
      <c r="AC19" s="42">
        <f t="shared" si="5"/>
        <v>0</v>
      </c>
      <c r="AD19" s="43">
        <f t="shared" si="6"/>
        <v>0</v>
      </c>
      <c r="AE19" s="43">
        <f t="shared" si="7"/>
        <v>0</v>
      </c>
      <c r="AF19" s="69" t="str">
        <f t="shared" si="8"/>
        <v>-</v>
      </c>
      <c r="AG19" s="42">
        <f t="shared" si="9"/>
        <v>0</v>
      </c>
      <c r="AH19" s="79" t="s">
        <v>126</v>
      </c>
    </row>
    <row r="20" spans="1:34" s="3" customFormat="1" ht="12.75" customHeight="1">
      <c r="A20" s="40" t="s">
        <v>127</v>
      </c>
      <c r="B20" s="41" t="s">
        <v>128</v>
      </c>
      <c r="C20" s="42" t="s">
        <v>129</v>
      </c>
      <c r="D20" s="43" t="s">
        <v>130</v>
      </c>
      <c r="E20" s="43" t="s">
        <v>129</v>
      </c>
      <c r="F20" s="41" t="s">
        <v>42</v>
      </c>
      <c r="G20" s="44" t="s">
        <v>131</v>
      </c>
      <c r="H20" s="45"/>
      <c r="I20" s="78">
        <v>4013981201</v>
      </c>
      <c r="J20" s="100" t="s">
        <v>84</v>
      </c>
      <c r="K20" s="46" t="s">
        <v>45</v>
      </c>
      <c r="L20" s="85" t="s">
        <v>344</v>
      </c>
      <c r="M20" s="47">
        <v>2262.17</v>
      </c>
      <c r="N20" s="48"/>
      <c r="O20" s="104">
        <v>4.4231478069</v>
      </c>
      <c r="P20" s="46" t="s">
        <v>45</v>
      </c>
      <c r="Q20" s="49"/>
      <c r="R20" s="48"/>
      <c r="S20" s="89" t="s">
        <v>45</v>
      </c>
      <c r="T20" s="108">
        <v>68868</v>
      </c>
      <c r="U20" s="50"/>
      <c r="V20" s="50"/>
      <c r="W20" s="93"/>
      <c r="X20" s="42">
        <f t="shared" si="0"/>
        <v>0</v>
      </c>
      <c r="Y20" s="43">
        <f t="shared" si="1"/>
        <v>0</v>
      </c>
      <c r="Z20" s="43">
        <f t="shared" si="2"/>
        <v>0</v>
      </c>
      <c r="AA20" s="43">
        <f t="shared" si="3"/>
        <v>0</v>
      </c>
      <c r="AB20" s="69" t="str">
        <f t="shared" si="4"/>
        <v>-</v>
      </c>
      <c r="AC20" s="42">
        <f t="shared" si="5"/>
        <v>0</v>
      </c>
      <c r="AD20" s="43">
        <f t="shared" si="6"/>
        <v>0</v>
      </c>
      <c r="AE20" s="43">
        <f t="shared" si="7"/>
        <v>0</v>
      </c>
      <c r="AF20" s="69" t="str">
        <f t="shared" si="8"/>
        <v>-</v>
      </c>
      <c r="AG20" s="42">
        <f t="shared" si="9"/>
        <v>0</v>
      </c>
      <c r="AH20" s="79" t="s">
        <v>53</v>
      </c>
    </row>
    <row r="21" spans="1:34" s="3" customFormat="1" ht="12.75" customHeight="1">
      <c r="A21" s="40" t="s">
        <v>132</v>
      </c>
      <c r="B21" s="41" t="s">
        <v>133</v>
      </c>
      <c r="C21" s="42" t="s">
        <v>134</v>
      </c>
      <c r="D21" s="43" t="s">
        <v>135</v>
      </c>
      <c r="E21" s="43" t="s">
        <v>134</v>
      </c>
      <c r="F21" s="41" t="s">
        <v>42</v>
      </c>
      <c r="G21" s="44" t="s">
        <v>136</v>
      </c>
      <c r="H21" s="45"/>
      <c r="I21" s="78">
        <v>4014336222</v>
      </c>
      <c r="J21" s="100" t="s">
        <v>137</v>
      </c>
      <c r="K21" s="46" t="s">
        <v>45</v>
      </c>
      <c r="L21" s="85"/>
      <c r="M21" s="47"/>
      <c r="N21" s="48"/>
      <c r="O21" s="104">
        <v>15.28887523</v>
      </c>
      <c r="P21" s="46" t="s">
        <v>45</v>
      </c>
      <c r="Q21" s="49"/>
      <c r="R21" s="48"/>
      <c r="S21" s="89" t="s">
        <v>45</v>
      </c>
      <c r="T21" s="108"/>
      <c r="U21" s="50"/>
      <c r="V21" s="50"/>
      <c r="W21" s="93"/>
      <c r="X21" s="42">
        <f t="shared" si="0"/>
        <v>0</v>
      </c>
      <c r="Y21" s="43">
        <f t="shared" si="1"/>
        <v>0</v>
      </c>
      <c r="Z21" s="43">
        <f t="shared" si="2"/>
        <v>0</v>
      </c>
      <c r="AA21" s="43">
        <f t="shared" si="3"/>
        <v>0</v>
      </c>
      <c r="AB21" s="69" t="str">
        <f t="shared" si="4"/>
        <v>-</v>
      </c>
      <c r="AC21" s="42">
        <f t="shared" si="5"/>
        <v>0</v>
      </c>
      <c r="AD21" s="43">
        <f t="shared" si="6"/>
        <v>0</v>
      </c>
      <c r="AE21" s="43">
        <f t="shared" si="7"/>
        <v>0</v>
      </c>
      <c r="AF21" s="69" t="str">
        <f t="shared" si="8"/>
        <v>-</v>
      </c>
      <c r="AG21" s="42">
        <f t="shared" si="9"/>
        <v>0</v>
      </c>
      <c r="AH21" s="79" t="s">
        <v>53</v>
      </c>
    </row>
    <row r="22" spans="1:34" s="3" customFormat="1" ht="12.75" customHeight="1">
      <c r="A22" s="40" t="s">
        <v>138</v>
      </c>
      <c r="B22" s="41" t="s">
        <v>139</v>
      </c>
      <c r="C22" s="42" t="s">
        <v>140</v>
      </c>
      <c r="D22" s="43" t="s">
        <v>141</v>
      </c>
      <c r="E22" s="43" t="s">
        <v>142</v>
      </c>
      <c r="F22" s="41" t="s">
        <v>42</v>
      </c>
      <c r="G22" s="44" t="s">
        <v>143</v>
      </c>
      <c r="H22" s="45"/>
      <c r="I22" s="78">
        <v>4013975125</v>
      </c>
      <c r="J22" s="100" t="s">
        <v>107</v>
      </c>
      <c r="K22" s="46" t="s">
        <v>89</v>
      </c>
      <c r="L22" s="85" t="s">
        <v>344</v>
      </c>
      <c r="M22" s="47">
        <v>1582.5</v>
      </c>
      <c r="N22" s="48"/>
      <c r="O22" s="104">
        <v>6.9078947368</v>
      </c>
      <c r="P22" s="46" t="s">
        <v>45</v>
      </c>
      <c r="Q22" s="49"/>
      <c r="R22" s="48"/>
      <c r="S22" s="89" t="s">
        <v>89</v>
      </c>
      <c r="T22" s="108">
        <v>74524</v>
      </c>
      <c r="U22" s="50"/>
      <c r="V22" s="50"/>
      <c r="W22" s="93"/>
      <c r="X22" s="42">
        <f t="shared" si="0"/>
        <v>1</v>
      </c>
      <c r="Y22" s="43">
        <f t="shared" si="1"/>
        <v>0</v>
      </c>
      <c r="Z22" s="43">
        <f t="shared" si="2"/>
        <v>0</v>
      </c>
      <c r="AA22" s="43">
        <f t="shared" si="3"/>
        <v>0</v>
      </c>
      <c r="AB22" s="69" t="str">
        <f t="shared" si="4"/>
        <v>-</v>
      </c>
      <c r="AC22" s="42">
        <f t="shared" si="5"/>
        <v>1</v>
      </c>
      <c r="AD22" s="43">
        <f t="shared" si="6"/>
        <v>0</v>
      </c>
      <c r="AE22" s="43">
        <f t="shared" si="7"/>
        <v>0</v>
      </c>
      <c r="AF22" s="69" t="str">
        <f t="shared" si="8"/>
        <v>-</v>
      </c>
      <c r="AG22" s="42">
        <f t="shared" si="9"/>
        <v>0</v>
      </c>
      <c r="AH22" s="79" t="s">
        <v>53</v>
      </c>
    </row>
    <row r="23" spans="1:34" s="3" customFormat="1" ht="12.75" customHeight="1">
      <c r="A23" s="40" t="s">
        <v>144</v>
      </c>
      <c r="B23" s="41" t="s">
        <v>145</v>
      </c>
      <c r="C23" s="42" t="s">
        <v>146</v>
      </c>
      <c r="D23" s="43" t="s">
        <v>147</v>
      </c>
      <c r="E23" s="43" t="s">
        <v>146</v>
      </c>
      <c r="F23" s="41" t="s">
        <v>42</v>
      </c>
      <c r="G23" s="44" t="s">
        <v>148</v>
      </c>
      <c r="H23" s="45"/>
      <c r="I23" s="78">
        <v>4016475100</v>
      </c>
      <c r="J23" s="100" t="s">
        <v>107</v>
      </c>
      <c r="K23" s="46" t="s">
        <v>89</v>
      </c>
      <c r="L23" s="85" t="s">
        <v>344</v>
      </c>
      <c r="M23" s="47">
        <v>267.65</v>
      </c>
      <c r="N23" s="48"/>
      <c r="O23" s="104">
        <v>15.946843854</v>
      </c>
      <c r="P23" s="46" t="s">
        <v>45</v>
      </c>
      <c r="Q23" s="49"/>
      <c r="R23" s="48"/>
      <c r="S23" s="89" t="s">
        <v>89</v>
      </c>
      <c r="T23" s="108">
        <v>21753</v>
      </c>
      <c r="U23" s="50"/>
      <c r="V23" s="50"/>
      <c r="W23" s="93"/>
      <c r="X23" s="42">
        <f t="shared" si="0"/>
        <v>1</v>
      </c>
      <c r="Y23" s="43">
        <f t="shared" si="1"/>
        <v>1</v>
      </c>
      <c r="Z23" s="43">
        <f t="shared" si="2"/>
        <v>0</v>
      </c>
      <c r="AA23" s="43">
        <f t="shared" si="3"/>
        <v>0</v>
      </c>
      <c r="AB23" s="69" t="str">
        <f t="shared" si="4"/>
        <v>SRSA</v>
      </c>
      <c r="AC23" s="42">
        <f t="shared" si="5"/>
        <v>1</v>
      </c>
      <c r="AD23" s="43">
        <f t="shared" si="6"/>
        <v>0</v>
      </c>
      <c r="AE23" s="43">
        <f t="shared" si="7"/>
        <v>0</v>
      </c>
      <c r="AF23" s="69" t="str">
        <f t="shared" si="8"/>
        <v>-</v>
      </c>
      <c r="AG23" s="42">
        <f t="shared" si="9"/>
        <v>0</v>
      </c>
      <c r="AH23" s="79" t="s">
        <v>53</v>
      </c>
    </row>
    <row r="24" spans="1:34" s="3" customFormat="1" ht="12.75" customHeight="1">
      <c r="A24" s="40" t="s">
        <v>149</v>
      </c>
      <c r="B24" s="41" t="s">
        <v>150</v>
      </c>
      <c r="C24" s="42" t="s">
        <v>151</v>
      </c>
      <c r="D24" s="43" t="s">
        <v>152</v>
      </c>
      <c r="E24" s="43" t="s">
        <v>153</v>
      </c>
      <c r="F24" s="41" t="s">
        <v>42</v>
      </c>
      <c r="G24" s="44" t="s">
        <v>154</v>
      </c>
      <c r="H24" s="45"/>
      <c r="I24" s="78">
        <v>4017107500</v>
      </c>
      <c r="J24" s="100" t="s">
        <v>107</v>
      </c>
      <c r="K24" s="46" t="s">
        <v>89</v>
      </c>
      <c r="L24" s="85" t="s">
        <v>344</v>
      </c>
      <c r="M24" s="47">
        <v>1139</v>
      </c>
      <c r="N24" s="48"/>
      <c r="O24" s="104">
        <v>5.7678943711</v>
      </c>
      <c r="P24" s="46" t="s">
        <v>45</v>
      </c>
      <c r="Q24" s="49"/>
      <c r="R24" s="48"/>
      <c r="S24" s="89" t="s">
        <v>89</v>
      </c>
      <c r="T24" s="108">
        <v>55822</v>
      </c>
      <c r="U24" s="50"/>
      <c r="V24" s="50"/>
      <c r="W24" s="93"/>
      <c r="X24" s="42">
        <f t="shared" si="0"/>
        <v>1</v>
      </c>
      <c r="Y24" s="43">
        <f t="shared" si="1"/>
        <v>0</v>
      </c>
      <c r="Z24" s="43">
        <f t="shared" si="2"/>
        <v>0</v>
      </c>
      <c r="AA24" s="43">
        <f t="shared" si="3"/>
        <v>0</v>
      </c>
      <c r="AB24" s="69" t="str">
        <f t="shared" si="4"/>
        <v>-</v>
      </c>
      <c r="AC24" s="42">
        <f t="shared" si="5"/>
        <v>1</v>
      </c>
      <c r="AD24" s="43">
        <f t="shared" si="6"/>
        <v>0</v>
      </c>
      <c r="AE24" s="43">
        <f t="shared" si="7"/>
        <v>0</v>
      </c>
      <c r="AF24" s="69" t="str">
        <f t="shared" si="8"/>
        <v>-</v>
      </c>
      <c r="AG24" s="42">
        <f t="shared" si="9"/>
        <v>0</v>
      </c>
      <c r="AH24" s="79" t="s">
        <v>53</v>
      </c>
    </row>
    <row r="25" spans="1:34" s="3" customFormat="1" ht="12.75" customHeight="1">
      <c r="A25" s="40" t="s">
        <v>155</v>
      </c>
      <c r="B25" s="41" t="s">
        <v>156</v>
      </c>
      <c r="C25" s="42" t="s">
        <v>157</v>
      </c>
      <c r="D25" s="43" t="s">
        <v>158</v>
      </c>
      <c r="E25" s="43" t="s">
        <v>159</v>
      </c>
      <c r="F25" s="41" t="s">
        <v>42</v>
      </c>
      <c r="G25" s="44" t="s">
        <v>160</v>
      </c>
      <c r="H25" s="45"/>
      <c r="I25" s="78">
        <v>4015684160</v>
      </c>
      <c r="J25" s="100" t="s">
        <v>107</v>
      </c>
      <c r="K25" s="46" t="s">
        <v>89</v>
      </c>
      <c r="L25" s="85" t="s">
        <v>344</v>
      </c>
      <c r="M25" s="47">
        <v>518.73</v>
      </c>
      <c r="N25" s="48"/>
      <c r="O25" s="104">
        <v>10.819165379</v>
      </c>
      <c r="P25" s="46" t="s">
        <v>45</v>
      </c>
      <c r="Q25" s="49"/>
      <c r="R25" s="48"/>
      <c r="S25" s="89" t="s">
        <v>89</v>
      </c>
      <c r="T25" s="108">
        <v>44582</v>
      </c>
      <c r="U25" s="50"/>
      <c r="V25" s="50"/>
      <c r="W25" s="93"/>
      <c r="X25" s="42">
        <f t="shared" si="0"/>
        <v>1</v>
      </c>
      <c r="Y25" s="43">
        <f t="shared" si="1"/>
        <v>1</v>
      </c>
      <c r="Z25" s="43">
        <f t="shared" si="2"/>
        <v>0</v>
      </c>
      <c r="AA25" s="43">
        <f t="shared" si="3"/>
        <v>0</v>
      </c>
      <c r="AB25" s="69" t="str">
        <f t="shared" si="4"/>
        <v>SRSA</v>
      </c>
      <c r="AC25" s="42">
        <f t="shared" si="5"/>
        <v>1</v>
      </c>
      <c r="AD25" s="43">
        <f t="shared" si="6"/>
        <v>0</v>
      </c>
      <c r="AE25" s="43">
        <f t="shared" si="7"/>
        <v>0</v>
      </c>
      <c r="AF25" s="69" t="str">
        <f t="shared" si="8"/>
        <v>-</v>
      </c>
      <c r="AG25" s="42">
        <f t="shared" si="9"/>
        <v>0</v>
      </c>
      <c r="AH25" s="79" t="s">
        <v>53</v>
      </c>
    </row>
    <row r="26" spans="1:34" s="3" customFormat="1" ht="12.75" customHeight="1">
      <c r="A26" s="40" t="s">
        <v>161</v>
      </c>
      <c r="B26" s="41" t="s">
        <v>162</v>
      </c>
      <c r="C26" s="42" t="s">
        <v>163</v>
      </c>
      <c r="D26" s="43" t="s">
        <v>164</v>
      </c>
      <c r="E26" s="43" t="s">
        <v>119</v>
      </c>
      <c r="F26" s="41" t="s">
        <v>42</v>
      </c>
      <c r="G26" s="44" t="s">
        <v>165</v>
      </c>
      <c r="H26" s="45"/>
      <c r="I26" s="78">
        <v>4012772600</v>
      </c>
      <c r="J26" s="100" t="s">
        <v>166</v>
      </c>
      <c r="K26" s="46" t="s">
        <v>45</v>
      </c>
      <c r="L26" s="85"/>
      <c r="M26" s="47"/>
      <c r="N26" s="48"/>
      <c r="O26" s="104" t="s">
        <v>44</v>
      </c>
      <c r="P26" s="46" t="s">
        <v>45</v>
      </c>
      <c r="Q26" s="49"/>
      <c r="R26" s="48"/>
      <c r="S26" s="89" t="s">
        <v>45</v>
      </c>
      <c r="T26" s="108"/>
      <c r="U26" s="50"/>
      <c r="V26" s="50"/>
      <c r="W26" s="93"/>
      <c r="X26" s="42">
        <f t="shared" si="0"/>
        <v>0</v>
      </c>
      <c r="Y26" s="43">
        <f t="shared" si="1"/>
        <v>0</v>
      </c>
      <c r="Z26" s="43">
        <f t="shared" si="2"/>
        <v>0</v>
      </c>
      <c r="AA26" s="43">
        <f t="shared" si="3"/>
        <v>0</v>
      </c>
      <c r="AB26" s="69" t="str">
        <f t="shared" si="4"/>
        <v>-</v>
      </c>
      <c r="AC26" s="42">
        <f t="shared" si="5"/>
        <v>0</v>
      </c>
      <c r="AD26" s="43">
        <f t="shared" si="6"/>
        <v>0</v>
      </c>
      <c r="AE26" s="43">
        <f t="shared" si="7"/>
        <v>0</v>
      </c>
      <c r="AF26" s="69" t="str">
        <f t="shared" si="8"/>
        <v>-</v>
      </c>
      <c r="AG26" s="42">
        <f t="shared" si="9"/>
        <v>0</v>
      </c>
      <c r="AH26" s="79" t="s">
        <v>53</v>
      </c>
    </row>
    <row r="27" spans="1:34" s="3" customFormat="1" ht="12.75" customHeight="1">
      <c r="A27" s="40" t="s">
        <v>167</v>
      </c>
      <c r="B27" s="41" t="s">
        <v>168</v>
      </c>
      <c r="C27" s="42" t="s">
        <v>169</v>
      </c>
      <c r="D27" s="43" t="s">
        <v>63</v>
      </c>
      <c r="E27" s="43" t="s">
        <v>64</v>
      </c>
      <c r="F27" s="41" t="s">
        <v>42</v>
      </c>
      <c r="G27" s="44" t="s">
        <v>65</v>
      </c>
      <c r="H27" s="45"/>
      <c r="I27" s="78">
        <v>4017210824</v>
      </c>
      <c r="J27" s="100" t="s">
        <v>52</v>
      </c>
      <c r="K27" s="46" t="s">
        <v>45</v>
      </c>
      <c r="L27" s="85"/>
      <c r="M27" s="47"/>
      <c r="N27" s="48"/>
      <c r="O27" s="104" t="s">
        <v>44</v>
      </c>
      <c r="P27" s="46" t="s">
        <v>45</v>
      </c>
      <c r="Q27" s="49"/>
      <c r="R27" s="48"/>
      <c r="S27" s="89" t="s">
        <v>45</v>
      </c>
      <c r="T27" s="108"/>
      <c r="U27" s="50"/>
      <c r="V27" s="50"/>
      <c r="W27" s="93"/>
      <c r="X27" s="42">
        <f t="shared" si="0"/>
        <v>0</v>
      </c>
      <c r="Y27" s="43">
        <f t="shared" si="1"/>
        <v>0</v>
      </c>
      <c r="Z27" s="43">
        <f t="shared" si="2"/>
        <v>0</v>
      </c>
      <c r="AA27" s="43">
        <f t="shared" si="3"/>
        <v>0</v>
      </c>
      <c r="AB27" s="69" t="str">
        <f t="shared" si="4"/>
        <v>-</v>
      </c>
      <c r="AC27" s="42">
        <f t="shared" si="5"/>
        <v>0</v>
      </c>
      <c r="AD27" s="43">
        <f t="shared" si="6"/>
        <v>0</v>
      </c>
      <c r="AE27" s="43">
        <f t="shared" si="7"/>
        <v>0</v>
      </c>
      <c r="AF27" s="69" t="str">
        <f t="shared" si="8"/>
        <v>-</v>
      </c>
      <c r="AG27" s="42">
        <f t="shared" si="9"/>
        <v>0</v>
      </c>
      <c r="AH27" s="79" t="s">
        <v>53</v>
      </c>
    </row>
    <row r="28" spans="1:36" s="66" customFormat="1" ht="12.75" customHeight="1">
      <c r="A28" s="40" t="s">
        <v>170</v>
      </c>
      <c r="B28" s="41" t="s">
        <v>171</v>
      </c>
      <c r="C28" s="42" t="s">
        <v>172</v>
      </c>
      <c r="D28" s="43" t="s">
        <v>173</v>
      </c>
      <c r="E28" s="43" t="s">
        <v>172</v>
      </c>
      <c r="F28" s="41" t="s">
        <v>42</v>
      </c>
      <c r="G28" s="44" t="s">
        <v>174</v>
      </c>
      <c r="H28" s="45"/>
      <c r="I28" s="78">
        <v>4014237020</v>
      </c>
      <c r="J28" s="100" t="s">
        <v>52</v>
      </c>
      <c r="K28" s="46" t="s">
        <v>45</v>
      </c>
      <c r="L28" s="85"/>
      <c r="M28" s="47"/>
      <c r="N28" s="48"/>
      <c r="O28" s="104">
        <v>16.809815951</v>
      </c>
      <c r="P28" s="46" t="s">
        <v>45</v>
      </c>
      <c r="Q28" s="49"/>
      <c r="R28" s="48"/>
      <c r="S28" s="89" t="s">
        <v>45</v>
      </c>
      <c r="T28" s="108"/>
      <c r="U28" s="50"/>
      <c r="V28" s="50"/>
      <c r="W28" s="93"/>
      <c r="X28" s="42">
        <f t="shared" si="0"/>
        <v>0</v>
      </c>
      <c r="Y28" s="43">
        <f t="shared" si="1"/>
        <v>0</v>
      </c>
      <c r="Z28" s="43">
        <f t="shared" si="2"/>
        <v>0</v>
      </c>
      <c r="AA28" s="43">
        <f t="shared" si="3"/>
        <v>0</v>
      </c>
      <c r="AB28" s="69" t="str">
        <f t="shared" si="4"/>
        <v>-</v>
      </c>
      <c r="AC28" s="42">
        <f t="shared" si="5"/>
        <v>0</v>
      </c>
      <c r="AD28" s="43">
        <f t="shared" si="6"/>
        <v>0</v>
      </c>
      <c r="AE28" s="43">
        <f t="shared" si="7"/>
        <v>0</v>
      </c>
      <c r="AF28" s="69" t="str">
        <f t="shared" si="8"/>
        <v>-</v>
      </c>
      <c r="AG28" s="42">
        <f t="shared" si="9"/>
        <v>0</v>
      </c>
      <c r="AH28" s="79" t="s">
        <v>53</v>
      </c>
      <c r="AI28" s="3"/>
      <c r="AJ28" s="3"/>
    </row>
    <row r="29" spans="1:36" s="3" customFormat="1" ht="12.75" customHeight="1">
      <c r="A29" s="40" t="s">
        <v>175</v>
      </c>
      <c r="B29" s="41" t="s">
        <v>176</v>
      </c>
      <c r="C29" s="42" t="s">
        <v>177</v>
      </c>
      <c r="D29" s="43" t="s">
        <v>178</v>
      </c>
      <c r="E29" s="43" t="s">
        <v>177</v>
      </c>
      <c r="F29" s="41" t="s">
        <v>42</v>
      </c>
      <c r="G29" s="44" t="s">
        <v>179</v>
      </c>
      <c r="H29" s="45"/>
      <c r="I29" s="78">
        <v>4012331900</v>
      </c>
      <c r="J29" s="100" t="s">
        <v>84</v>
      </c>
      <c r="K29" s="46" t="s">
        <v>45</v>
      </c>
      <c r="L29" s="85" t="s">
        <v>344</v>
      </c>
      <c r="M29" s="47">
        <v>2783.81</v>
      </c>
      <c r="N29" s="48"/>
      <c r="O29" s="104">
        <v>14.715306877</v>
      </c>
      <c r="P29" s="46" t="s">
        <v>45</v>
      </c>
      <c r="Q29" s="49"/>
      <c r="R29" s="48"/>
      <c r="S29" s="89" t="s">
        <v>45</v>
      </c>
      <c r="T29" s="108">
        <v>171162</v>
      </c>
      <c r="U29" s="50"/>
      <c r="V29" s="50"/>
      <c r="W29" s="93"/>
      <c r="X29" s="42">
        <f t="shared" si="0"/>
        <v>0</v>
      </c>
      <c r="Y29" s="43">
        <f t="shared" si="1"/>
        <v>0</v>
      </c>
      <c r="Z29" s="43">
        <f t="shared" si="2"/>
        <v>0</v>
      </c>
      <c r="AA29" s="43">
        <f t="shared" si="3"/>
        <v>0</v>
      </c>
      <c r="AB29" s="69" t="str">
        <f t="shared" si="4"/>
        <v>-</v>
      </c>
      <c r="AC29" s="42">
        <f t="shared" si="5"/>
        <v>0</v>
      </c>
      <c r="AD29" s="43">
        <f t="shared" si="6"/>
        <v>0</v>
      </c>
      <c r="AE29" s="43">
        <f t="shared" si="7"/>
        <v>0</v>
      </c>
      <c r="AF29" s="69" t="str">
        <f t="shared" si="8"/>
        <v>-</v>
      </c>
      <c r="AG29" s="42">
        <f t="shared" si="9"/>
        <v>0</v>
      </c>
      <c r="AH29" s="79" t="s">
        <v>53</v>
      </c>
      <c r="AI29" s="66"/>
      <c r="AJ29" s="66"/>
    </row>
    <row r="30" spans="1:34" s="3" customFormat="1" ht="12.75" customHeight="1">
      <c r="A30" s="40" t="s">
        <v>180</v>
      </c>
      <c r="B30" s="41" t="s">
        <v>181</v>
      </c>
      <c r="C30" s="42" t="s">
        <v>182</v>
      </c>
      <c r="D30" s="43" t="s">
        <v>183</v>
      </c>
      <c r="E30" s="43" t="s">
        <v>184</v>
      </c>
      <c r="F30" s="41" t="s">
        <v>42</v>
      </c>
      <c r="G30" s="44" t="s">
        <v>185</v>
      </c>
      <c r="H30" s="45"/>
      <c r="I30" s="78">
        <v>4017838282</v>
      </c>
      <c r="J30" s="100" t="s">
        <v>107</v>
      </c>
      <c r="K30" s="46" t="s">
        <v>89</v>
      </c>
      <c r="L30" s="85" t="s">
        <v>344</v>
      </c>
      <c r="M30" s="47">
        <v>173.04</v>
      </c>
      <c r="N30" s="48"/>
      <c r="O30" s="104" t="s">
        <v>44</v>
      </c>
      <c r="P30" s="46" t="s">
        <v>45</v>
      </c>
      <c r="Q30" s="49"/>
      <c r="R30" s="48"/>
      <c r="S30" s="89" t="s">
        <v>89</v>
      </c>
      <c r="T30" s="108">
        <v>6506</v>
      </c>
      <c r="U30" s="50"/>
      <c r="V30" s="50"/>
      <c r="W30" s="93"/>
      <c r="X30" s="42">
        <f t="shared" si="0"/>
        <v>1</v>
      </c>
      <c r="Y30" s="43">
        <f t="shared" si="1"/>
        <v>1</v>
      </c>
      <c r="Z30" s="43">
        <f t="shared" si="2"/>
        <v>0</v>
      </c>
      <c r="AA30" s="43">
        <f t="shared" si="3"/>
        <v>0</v>
      </c>
      <c r="AB30" s="69" t="str">
        <f t="shared" si="4"/>
        <v>SRSA</v>
      </c>
      <c r="AC30" s="42">
        <f t="shared" si="5"/>
        <v>1</v>
      </c>
      <c r="AD30" s="43">
        <f t="shared" si="6"/>
        <v>0</v>
      </c>
      <c r="AE30" s="43">
        <f t="shared" si="7"/>
        <v>0</v>
      </c>
      <c r="AF30" s="69" t="str">
        <f t="shared" si="8"/>
        <v>-</v>
      </c>
      <c r="AG30" s="42">
        <f t="shared" si="9"/>
        <v>0</v>
      </c>
      <c r="AH30" s="79" t="s">
        <v>53</v>
      </c>
    </row>
    <row r="31" spans="1:34" s="3" customFormat="1" ht="12.75" customHeight="1">
      <c r="A31" s="40" t="s">
        <v>186</v>
      </c>
      <c r="B31" s="41" t="s">
        <v>187</v>
      </c>
      <c r="C31" s="42" t="s">
        <v>188</v>
      </c>
      <c r="D31" s="43" t="s">
        <v>189</v>
      </c>
      <c r="E31" s="43" t="s">
        <v>86</v>
      </c>
      <c r="F31" s="41" t="s">
        <v>42</v>
      </c>
      <c r="G31" s="44" t="s">
        <v>88</v>
      </c>
      <c r="H31" s="45"/>
      <c r="I31" s="78">
        <v>4017229998</v>
      </c>
      <c r="J31" s="100" t="s">
        <v>52</v>
      </c>
      <c r="K31" s="46" t="s">
        <v>45</v>
      </c>
      <c r="L31" s="85"/>
      <c r="M31" s="47"/>
      <c r="N31" s="48"/>
      <c r="O31" s="104" t="s">
        <v>44</v>
      </c>
      <c r="P31" s="46" t="s">
        <v>45</v>
      </c>
      <c r="Q31" s="49"/>
      <c r="R31" s="48"/>
      <c r="S31" s="89" t="s">
        <v>45</v>
      </c>
      <c r="T31" s="108"/>
      <c r="U31" s="50"/>
      <c r="V31" s="50"/>
      <c r="W31" s="93"/>
      <c r="X31" s="42">
        <f t="shared" si="0"/>
        <v>0</v>
      </c>
      <c r="Y31" s="43">
        <f t="shared" si="1"/>
        <v>0</v>
      </c>
      <c r="Z31" s="43">
        <f t="shared" si="2"/>
        <v>0</v>
      </c>
      <c r="AA31" s="43">
        <f t="shared" si="3"/>
        <v>0</v>
      </c>
      <c r="AB31" s="69" t="str">
        <f t="shared" si="4"/>
        <v>-</v>
      </c>
      <c r="AC31" s="42">
        <f t="shared" si="5"/>
        <v>0</v>
      </c>
      <c r="AD31" s="43">
        <f t="shared" si="6"/>
        <v>0</v>
      </c>
      <c r="AE31" s="43">
        <f t="shared" si="7"/>
        <v>0</v>
      </c>
      <c r="AF31" s="69" t="str">
        <f t="shared" si="8"/>
        <v>-</v>
      </c>
      <c r="AG31" s="42">
        <f t="shared" si="9"/>
        <v>0</v>
      </c>
      <c r="AH31" s="79" t="s">
        <v>53</v>
      </c>
    </row>
    <row r="32" spans="1:34" s="3" customFormat="1" ht="12.75" customHeight="1">
      <c r="A32" s="40" t="s">
        <v>190</v>
      </c>
      <c r="B32" s="41" t="s">
        <v>191</v>
      </c>
      <c r="C32" s="42" t="s">
        <v>113</v>
      </c>
      <c r="D32" s="43" t="s">
        <v>192</v>
      </c>
      <c r="E32" s="43" t="s">
        <v>113</v>
      </c>
      <c r="F32" s="41" t="s">
        <v>42</v>
      </c>
      <c r="G32" s="44" t="s">
        <v>114</v>
      </c>
      <c r="H32" s="45"/>
      <c r="I32" s="78">
        <v>4017213313</v>
      </c>
      <c r="J32" s="100" t="s">
        <v>52</v>
      </c>
      <c r="K32" s="46" t="s">
        <v>45</v>
      </c>
      <c r="L32" s="85"/>
      <c r="M32" s="47"/>
      <c r="N32" s="48"/>
      <c r="O32" s="104">
        <v>9.8641304348</v>
      </c>
      <c r="P32" s="46" t="s">
        <v>45</v>
      </c>
      <c r="Q32" s="49"/>
      <c r="R32" s="48"/>
      <c r="S32" s="89" t="s">
        <v>45</v>
      </c>
      <c r="T32" s="108"/>
      <c r="U32" s="50"/>
      <c r="V32" s="50"/>
      <c r="W32" s="93"/>
      <c r="X32" s="42">
        <f t="shared" si="0"/>
        <v>0</v>
      </c>
      <c r="Y32" s="43">
        <f t="shared" si="1"/>
        <v>0</v>
      </c>
      <c r="Z32" s="43">
        <f t="shared" si="2"/>
        <v>0</v>
      </c>
      <c r="AA32" s="43">
        <f t="shared" si="3"/>
        <v>0</v>
      </c>
      <c r="AB32" s="69" t="str">
        <f t="shared" si="4"/>
        <v>-</v>
      </c>
      <c r="AC32" s="42">
        <f t="shared" si="5"/>
        <v>0</v>
      </c>
      <c r="AD32" s="43">
        <f t="shared" si="6"/>
        <v>0</v>
      </c>
      <c r="AE32" s="43">
        <f t="shared" si="7"/>
        <v>0</v>
      </c>
      <c r="AF32" s="69" t="str">
        <f t="shared" si="8"/>
        <v>-</v>
      </c>
      <c r="AG32" s="42">
        <f t="shared" si="9"/>
        <v>0</v>
      </c>
      <c r="AH32" s="79" t="s">
        <v>53</v>
      </c>
    </row>
    <row r="33" spans="1:34" s="3" customFormat="1" ht="12.75" customHeight="1">
      <c r="A33" s="40" t="s">
        <v>193</v>
      </c>
      <c r="B33" s="41" t="s">
        <v>194</v>
      </c>
      <c r="C33" s="42" t="s">
        <v>195</v>
      </c>
      <c r="D33" s="43" t="s">
        <v>196</v>
      </c>
      <c r="E33" s="43" t="s">
        <v>195</v>
      </c>
      <c r="F33" s="41" t="s">
        <v>42</v>
      </c>
      <c r="G33" s="44" t="s">
        <v>197</v>
      </c>
      <c r="H33" s="45"/>
      <c r="I33" s="78">
        <v>4016352351</v>
      </c>
      <c r="J33" s="100" t="s">
        <v>107</v>
      </c>
      <c r="K33" s="46" t="s">
        <v>89</v>
      </c>
      <c r="L33" s="85" t="s">
        <v>344</v>
      </c>
      <c r="M33" s="47">
        <v>266.94</v>
      </c>
      <c r="N33" s="48"/>
      <c r="O33" s="104">
        <v>8.2191780822</v>
      </c>
      <c r="P33" s="46" t="s">
        <v>45</v>
      </c>
      <c r="Q33" s="49"/>
      <c r="R33" s="48"/>
      <c r="S33" s="89" t="s">
        <v>89</v>
      </c>
      <c r="T33" s="108">
        <v>11949</v>
      </c>
      <c r="U33" s="50"/>
      <c r="V33" s="50"/>
      <c r="W33" s="93"/>
      <c r="X33" s="42">
        <f t="shared" si="0"/>
        <v>1</v>
      </c>
      <c r="Y33" s="43">
        <f t="shared" si="1"/>
        <v>1</v>
      </c>
      <c r="Z33" s="43">
        <f t="shared" si="2"/>
        <v>0</v>
      </c>
      <c r="AA33" s="43">
        <f t="shared" si="3"/>
        <v>0</v>
      </c>
      <c r="AB33" s="69" t="str">
        <f t="shared" si="4"/>
        <v>SRSA</v>
      </c>
      <c r="AC33" s="42">
        <f t="shared" si="5"/>
        <v>1</v>
      </c>
      <c r="AD33" s="43">
        <f t="shared" si="6"/>
        <v>0</v>
      </c>
      <c r="AE33" s="43">
        <f t="shared" si="7"/>
        <v>0</v>
      </c>
      <c r="AF33" s="69" t="str">
        <f t="shared" si="8"/>
        <v>-</v>
      </c>
      <c r="AG33" s="42">
        <f t="shared" si="9"/>
        <v>0</v>
      </c>
      <c r="AH33" s="79" t="s">
        <v>53</v>
      </c>
    </row>
    <row r="34" spans="1:34" s="3" customFormat="1" ht="12.75" customHeight="1">
      <c r="A34" s="40" t="s">
        <v>198</v>
      </c>
      <c r="B34" s="41" t="s">
        <v>199</v>
      </c>
      <c r="C34" s="42" t="s">
        <v>200</v>
      </c>
      <c r="D34" s="43" t="s">
        <v>201</v>
      </c>
      <c r="E34" s="43" t="s">
        <v>119</v>
      </c>
      <c r="F34" s="41" t="s">
        <v>42</v>
      </c>
      <c r="G34" s="44" t="s">
        <v>202</v>
      </c>
      <c r="H34" s="45"/>
      <c r="I34" s="78">
        <v>4017522600</v>
      </c>
      <c r="J34" s="100" t="s">
        <v>166</v>
      </c>
      <c r="K34" s="46" t="s">
        <v>45</v>
      </c>
      <c r="L34" s="85"/>
      <c r="M34" s="47"/>
      <c r="N34" s="48"/>
      <c r="O34" s="104" t="s">
        <v>44</v>
      </c>
      <c r="P34" s="46" t="s">
        <v>45</v>
      </c>
      <c r="Q34" s="49"/>
      <c r="R34" s="48"/>
      <c r="S34" s="89" t="s">
        <v>45</v>
      </c>
      <c r="T34" s="108"/>
      <c r="U34" s="50"/>
      <c r="V34" s="50"/>
      <c r="W34" s="93"/>
      <c r="X34" s="42">
        <f t="shared" si="0"/>
        <v>0</v>
      </c>
      <c r="Y34" s="43">
        <f t="shared" si="1"/>
        <v>0</v>
      </c>
      <c r="Z34" s="43">
        <f t="shared" si="2"/>
        <v>0</v>
      </c>
      <c r="AA34" s="43">
        <f t="shared" si="3"/>
        <v>0</v>
      </c>
      <c r="AB34" s="69" t="str">
        <f t="shared" si="4"/>
        <v>-</v>
      </c>
      <c r="AC34" s="42">
        <f t="shared" si="5"/>
        <v>0</v>
      </c>
      <c r="AD34" s="43">
        <f t="shared" si="6"/>
        <v>0</v>
      </c>
      <c r="AE34" s="43">
        <f t="shared" si="7"/>
        <v>0</v>
      </c>
      <c r="AF34" s="69" t="str">
        <f t="shared" si="8"/>
        <v>-</v>
      </c>
      <c r="AG34" s="42">
        <f t="shared" si="9"/>
        <v>0</v>
      </c>
      <c r="AH34" s="79" t="s">
        <v>53</v>
      </c>
    </row>
    <row r="35" spans="1:34" s="3" customFormat="1" ht="12.75" customHeight="1">
      <c r="A35" s="40" t="s">
        <v>203</v>
      </c>
      <c r="B35" s="41" t="s">
        <v>204</v>
      </c>
      <c r="C35" s="42" t="s">
        <v>205</v>
      </c>
      <c r="D35" s="43" t="s">
        <v>206</v>
      </c>
      <c r="E35" s="43" t="s">
        <v>205</v>
      </c>
      <c r="F35" s="41" t="s">
        <v>42</v>
      </c>
      <c r="G35" s="44" t="s">
        <v>207</v>
      </c>
      <c r="H35" s="45"/>
      <c r="I35" s="78">
        <v>4018492122</v>
      </c>
      <c r="J35" s="100" t="s">
        <v>52</v>
      </c>
      <c r="K35" s="46" t="s">
        <v>45</v>
      </c>
      <c r="L35" s="85"/>
      <c r="M35" s="47"/>
      <c r="N35" s="48"/>
      <c r="O35" s="104">
        <v>9.1927385091</v>
      </c>
      <c r="P35" s="46" t="s">
        <v>45</v>
      </c>
      <c r="Q35" s="49"/>
      <c r="R35" s="48"/>
      <c r="S35" s="89" t="s">
        <v>45</v>
      </c>
      <c r="T35" s="108"/>
      <c r="U35" s="50"/>
      <c r="V35" s="50"/>
      <c r="W35" s="93"/>
      <c r="X35" s="42">
        <f t="shared" si="0"/>
        <v>0</v>
      </c>
      <c r="Y35" s="43">
        <f t="shared" si="1"/>
        <v>0</v>
      </c>
      <c r="Z35" s="43">
        <f t="shared" si="2"/>
        <v>0</v>
      </c>
      <c r="AA35" s="43">
        <f t="shared" si="3"/>
        <v>0</v>
      </c>
      <c r="AB35" s="69" t="str">
        <f t="shared" si="4"/>
        <v>-</v>
      </c>
      <c r="AC35" s="42">
        <f t="shared" si="5"/>
        <v>0</v>
      </c>
      <c r="AD35" s="43">
        <f t="shared" si="6"/>
        <v>0</v>
      </c>
      <c r="AE35" s="43">
        <f t="shared" si="7"/>
        <v>0</v>
      </c>
      <c r="AF35" s="69" t="str">
        <f t="shared" si="8"/>
        <v>-</v>
      </c>
      <c r="AG35" s="42">
        <f t="shared" si="9"/>
        <v>0</v>
      </c>
      <c r="AH35" s="79" t="s">
        <v>53</v>
      </c>
    </row>
    <row r="36" spans="1:34" s="3" customFormat="1" ht="12.75" customHeight="1">
      <c r="A36" s="40" t="s">
        <v>208</v>
      </c>
      <c r="B36" s="41" t="s">
        <v>209</v>
      </c>
      <c r="C36" s="42" t="s">
        <v>210</v>
      </c>
      <c r="D36" s="43" t="s">
        <v>211</v>
      </c>
      <c r="E36" s="43" t="s">
        <v>210</v>
      </c>
      <c r="F36" s="41" t="s">
        <v>42</v>
      </c>
      <c r="G36" s="44" t="s">
        <v>212</v>
      </c>
      <c r="H36" s="45"/>
      <c r="I36" s="78">
        <v>4017929450</v>
      </c>
      <c r="J36" s="100" t="s">
        <v>52</v>
      </c>
      <c r="K36" s="46" t="s">
        <v>45</v>
      </c>
      <c r="L36" s="85"/>
      <c r="M36" s="47"/>
      <c r="N36" s="48"/>
      <c r="O36" s="104">
        <v>8.2199881727</v>
      </c>
      <c r="P36" s="46" t="s">
        <v>45</v>
      </c>
      <c r="Q36" s="49"/>
      <c r="R36" s="48"/>
      <c r="S36" s="89" t="s">
        <v>45</v>
      </c>
      <c r="T36" s="108"/>
      <c r="U36" s="50"/>
      <c r="V36" s="50"/>
      <c r="W36" s="93"/>
      <c r="X36" s="42">
        <f t="shared" si="0"/>
        <v>0</v>
      </c>
      <c r="Y36" s="43">
        <f t="shared" si="1"/>
        <v>0</v>
      </c>
      <c r="Z36" s="43">
        <f t="shared" si="2"/>
        <v>0</v>
      </c>
      <c r="AA36" s="43">
        <f t="shared" si="3"/>
        <v>0</v>
      </c>
      <c r="AB36" s="69" t="str">
        <f t="shared" si="4"/>
        <v>-</v>
      </c>
      <c r="AC36" s="42">
        <f t="shared" si="5"/>
        <v>0</v>
      </c>
      <c r="AD36" s="43">
        <f t="shared" si="6"/>
        <v>0</v>
      </c>
      <c r="AE36" s="43">
        <f t="shared" si="7"/>
        <v>0</v>
      </c>
      <c r="AF36" s="69" t="str">
        <f t="shared" si="8"/>
        <v>-</v>
      </c>
      <c r="AG36" s="42">
        <f t="shared" si="9"/>
        <v>0</v>
      </c>
      <c r="AH36" s="79" t="s">
        <v>53</v>
      </c>
    </row>
    <row r="37" spans="1:34" s="3" customFormat="1" ht="12.75" customHeight="1">
      <c r="A37" s="40" t="s">
        <v>213</v>
      </c>
      <c r="B37" s="41" t="s">
        <v>214</v>
      </c>
      <c r="C37" s="42" t="s">
        <v>215</v>
      </c>
      <c r="D37" s="43" t="s">
        <v>216</v>
      </c>
      <c r="E37" s="43" t="s">
        <v>217</v>
      </c>
      <c r="F37" s="41" t="s">
        <v>42</v>
      </c>
      <c r="G37" s="44" t="s">
        <v>218</v>
      </c>
      <c r="H37" s="45"/>
      <c r="I37" s="78">
        <v>4014667732</v>
      </c>
      <c r="J37" s="100" t="s">
        <v>107</v>
      </c>
      <c r="K37" s="46" t="s">
        <v>89</v>
      </c>
      <c r="L37" s="85" t="s">
        <v>344</v>
      </c>
      <c r="M37" s="47">
        <v>104.08</v>
      </c>
      <c r="N37" s="48"/>
      <c r="O37" s="104">
        <v>14.166666667</v>
      </c>
      <c r="P37" s="46" t="s">
        <v>45</v>
      </c>
      <c r="Q37" s="49"/>
      <c r="R37" s="48"/>
      <c r="S37" s="89" t="s">
        <v>89</v>
      </c>
      <c r="T37" s="108">
        <v>5421</v>
      </c>
      <c r="U37" s="50"/>
      <c r="V37" s="50"/>
      <c r="W37" s="93"/>
      <c r="X37" s="42">
        <f aca="true" t="shared" si="10" ref="X37:X65">IF(OR(K37="YES",TRIM(L37)="YES"),1,0)</f>
        <v>1</v>
      </c>
      <c r="Y37" s="43">
        <f aca="true" t="shared" si="11" ref="Y37:Y65">IF(OR(AND(ISNUMBER(M37),AND(M37&gt;0,M37&lt;600)),AND(ISNUMBER(M37),AND(M37&gt;0,N37="YES"))),1,0)</f>
        <v>1</v>
      </c>
      <c r="Z37" s="43">
        <f aca="true" t="shared" si="12" ref="Z37:Z65">IF(AND(OR(K37="YES",TRIM(L37)="YES"),(X37=0)),"Trouble",0)</f>
        <v>0</v>
      </c>
      <c r="AA37" s="43">
        <f aca="true" t="shared" si="13" ref="AA37:AA65">IF(AND(OR(AND(ISNUMBER(M37),AND(M37&gt;0,M37&lt;600)),AND(ISNUMBER(M37),AND(M37&gt;0,N37="YES"))),(Y37=0)),"Trouble",0)</f>
        <v>0</v>
      </c>
      <c r="AB37" s="69" t="str">
        <f aca="true" t="shared" si="14" ref="AB37:AB65">IF(AND(X37=1,Y37=1),"SRSA","-")</f>
        <v>SRSA</v>
      </c>
      <c r="AC37" s="42">
        <f aca="true" t="shared" si="15" ref="AC37:AC65">IF(S37="YES",1,0)</f>
        <v>1</v>
      </c>
      <c r="AD37" s="43">
        <f aca="true" t="shared" si="16" ref="AD37:AD65">IF(OR(AND(ISNUMBER(Q37),Q37&gt;=20),(AND(ISNUMBER(Q37)=FALSE,AND(ISNUMBER(O37),O37&gt;=20)))),1,0)</f>
        <v>0</v>
      </c>
      <c r="AE37" s="43">
        <f aca="true" t="shared" si="17" ref="AE37:AE65">IF(AND(AC37=1,AD37=1),"Initial",0)</f>
        <v>0</v>
      </c>
      <c r="AF37" s="69" t="str">
        <f aca="true" t="shared" si="18" ref="AF37:AF65">IF(AND(AND(AE37="Initial",AG37=0),AND(ISNUMBER(M37),M37&gt;0)),"RLIS","-")</f>
        <v>-</v>
      </c>
      <c r="AG37" s="42">
        <f aca="true" t="shared" si="19" ref="AG37:AG65">IF(AND(AB37="SRSA",AE37="Initial"),"SRSA",0)</f>
        <v>0</v>
      </c>
      <c r="AH37" s="79" t="s">
        <v>53</v>
      </c>
    </row>
    <row r="38" spans="1:34" s="3" customFormat="1" ht="12.75" customHeight="1">
      <c r="A38" s="40" t="s">
        <v>219</v>
      </c>
      <c r="B38" s="41" t="s">
        <v>220</v>
      </c>
      <c r="C38" s="42" t="s">
        <v>221</v>
      </c>
      <c r="D38" s="43" t="s">
        <v>222</v>
      </c>
      <c r="E38" s="43" t="s">
        <v>221</v>
      </c>
      <c r="F38" s="41" t="s">
        <v>42</v>
      </c>
      <c r="G38" s="44" t="s">
        <v>223</v>
      </c>
      <c r="H38" s="45"/>
      <c r="I38" s="78">
        <v>4018472100</v>
      </c>
      <c r="J38" s="100" t="s">
        <v>52</v>
      </c>
      <c r="K38" s="46" t="s">
        <v>45</v>
      </c>
      <c r="L38" s="85"/>
      <c r="M38" s="47"/>
      <c r="N38" s="48"/>
      <c r="O38" s="104">
        <v>24.025974026</v>
      </c>
      <c r="P38" s="46" t="s">
        <v>89</v>
      </c>
      <c r="Q38" s="49"/>
      <c r="R38" s="48"/>
      <c r="S38" s="89" t="s">
        <v>45</v>
      </c>
      <c r="T38" s="108"/>
      <c r="U38" s="50"/>
      <c r="V38" s="50"/>
      <c r="W38" s="93"/>
      <c r="X38" s="42">
        <f t="shared" si="10"/>
        <v>0</v>
      </c>
      <c r="Y38" s="43">
        <f t="shared" si="11"/>
        <v>0</v>
      </c>
      <c r="Z38" s="43">
        <f t="shared" si="12"/>
        <v>0</v>
      </c>
      <c r="AA38" s="43">
        <f t="shared" si="13"/>
        <v>0</v>
      </c>
      <c r="AB38" s="69" t="str">
        <f t="shared" si="14"/>
        <v>-</v>
      </c>
      <c r="AC38" s="42">
        <f t="shared" si="15"/>
        <v>0</v>
      </c>
      <c r="AD38" s="43">
        <f t="shared" si="16"/>
        <v>1</v>
      </c>
      <c r="AE38" s="43">
        <f t="shared" si="17"/>
        <v>0</v>
      </c>
      <c r="AF38" s="69" t="str">
        <f t="shared" si="18"/>
        <v>-</v>
      </c>
      <c r="AG38" s="42">
        <f t="shared" si="19"/>
        <v>0</v>
      </c>
      <c r="AH38" s="79" t="s">
        <v>53</v>
      </c>
    </row>
    <row r="39" spans="1:34" s="3" customFormat="1" ht="12.75" customHeight="1">
      <c r="A39" s="40" t="s">
        <v>224</v>
      </c>
      <c r="B39" s="41" t="s">
        <v>225</v>
      </c>
      <c r="C39" s="42" t="s">
        <v>226</v>
      </c>
      <c r="D39" s="43" t="s">
        <v>227</v>
      </c>
      <c r="E39" s="43" t="s">
        <v>226</v>
      </c>
      <c r="F39" s="41" t="s">
        <v>42</v>
      </c>
      <c r="G39" s="44" t="s">
        <v>228</v>
      </c>
      <c r="H39" s="45"/>
      <c r="I39" s="78">
        <v>4012686403</v>
      </c>
      <c r="J39" s="100" t="s">
        <v>52</v>
      </c>
      <c r="K39" s="46" t="s">
        <v>45</v>
      </c>
      <c r="L39" s="85"/>
      <c r="M39" s="47"/>
      <c r="N39" s="48"/>
      <c r="O39" s="104">
        <v>9.5328683154</v>
      </c>
      <c r="P39" s="46" t="s">
        <v>45</v>
      </c>
      <c r="Q39" s="49"/>
      <c r="R39" s="48"/>
      <c r="S39" s="89" t="s">
        <v>45</v>
      </c>
      <c r="T39" s="108"/>
      <c r="U39" s="50"/>
      <c r="V39" s="50"/>
      <c r="W39" s="93"/>
      <c r="X39" s="42">
        <f t="shared" si="10"/>
        <v>0</v>
      </c>
      <c r="Y39" s="43">
        <f t="shared" si="11"/>
        <v>0</v>
      </c>
      <c r="Z39" s="43">
        <f t="shared" si="12"/>
        <v>0</v>
      </c>
      <c r="AA39" s="43">
        <f t="shared" si="13"/>
        <v>0</v>
      </c>
      <c r="AB39" s="69" t="str">
        <f t="shared" si="14"/>
        <v>-</v>
      </c>
      <c r="AC39" s="42">
        <f t="shared" si="15"/>
        <v>0</v>
      </c>
      <c r="AD39" s="43">
        <f t="shared" si="16"/>
        <v>0</v>
      </c>
      <c r="AE39" s="43">
        <f t="shared" si="17"/>
        <v>0</v>
      </c>
      <c r="AF39" s="69" t="str">
        <f t="shared" si="18"/>
        <v>-</v>
      </c>
      <c r="AG39" s="42">
        <f t="shared" si="19"/>
        <v>0</v>
      </c>
      <c r="AH39" s="79" t="s">
        <v>53</v>
      </c>
    </row>
    <row r="40" spans="1:34" s="3" customFormat="1" ht="12.75" customHeight="1">
      <c r="A40" s="40" t="s">
        <v>229</v>
      </c>
      <c r="B40" s="41" t="s">
        <v>230</v>
      </c>
      <c r="C40" s="42" t="s">
        <v>231</v>
      </c>
      <c r="D40" s="43" t="s">
        <v>232</v>
      </c>
      <c r="E40" s="43" t="s">
        <v>231</v>
      </c>
      <c r="F40" s="41" t="s">
        <v>42</v>
      </c>
      <c r="G40" s="44" t="s">
        <v>233</v>
      </c>
      <c r="H40" s="45"/>
      <c r="I40" s="78">
        <v>4012331100</v>
      </c>
      <c r="J40" s="100" t="s">
        <v>52</v>
      </c>
      <c r="K40" s="46" t="s">
        <v>45</v>
      </c>
      <c r="L40" s="85"/>
      <c r="M40" s="47"/>
      <c r="N40" s="48"/>
      <c r="O40" s="104">
        <v>15.411471322</v>
      </c>
      <c r="P40" s="46" t="s">
        <v>45</v>
      </c>
      <c r="Q40" s="49"/>
      <c r="R40" s="48"/>
      <c r="S40" s="89" t="s">
        <v>45</v>
      </c>
      <c r="T40" s="108"/>
      <c r="U40" s="50"/>
      <c r="V40" s="50"/>
      <c r="W40" s="93"/>
      <c r="X40" s="42">
        <f t="shared" si="10"/>
        <v>0</v>
      </c>
      <c r="Y40" s="43">
        <f t="shared" si="11"/>
        <v>0</v>
      </c>
      <c r="Z40" s="43">
        <f t="shared" si="12"/>
        <v>0</v>
      </c>
      <c r="AA40" s="43">
        <f t="shared" si="13"/>
        <v>0</v>
      </c>
      <c r="AB40" s="69" t="str">
        <f t="shared" si="14"/>
        <v>-</v>
      </c>
      <c r="AC40" s="42">
        <f t="shared" si="15"/>
        <v>0</v>
      </c>
      <c r="AD40" s="43">
        <f t="shared" si="16"/>
        <v>0</v>
      </c>
      <c r="AE40" s="43">
        <f t="shared" si="17"/>
        <v>0</v>
      </c>
      <c r="AF40" s="69" t="str">
        <f t="shared" si="18"/>
        <v>-</v>
      </c>
      <c r="AG40" s="42">
        <f t="shared" si="19"/>
        <v>0</v>
      </c>
      <c r="AH40" s="79" t="s">
        <v>53</v>
      </c>
    </row>
    <row r="41" spans="1:34" s="3" customFormat="1" ht="12.75" customHeight="1">
      <c r="A41" s="40" t="s">
        <v>234</v>
      </c>
      <c r="B41" s="41" t="s">
        <v>235</v>
      </c>
      <c r="C41" s="42" t="s">
        <v>236</v>
      </c>
      <c r="D41" s="43" t="s">
        <v>237</v>
      </c>
      <c r="E41" s="43" t="s">
        <v>238</v>
      </c>
      <c r="F41" s="41" t="s">
        <v>42</v>
      </c>
      <c r="G41" s="44" t="s">
        <v>239</v>
      </c>
      <c r="H41" s="45"/>
      <c r="I41" s="78">
        <v>4017695492</v>
      </c>
      <c r="J41" s="100" t="s">
        <v>84</v>
      </c>
      <c r="K41" s="46" t="s">
        <v>45</v>
      </c>
      <c r="L41" s="85" t="s">
        <v>344</v>
      </c>
      <c r="M41" s="47">
        <v>1671.16</v>
      </c>
      <c r="N41" s="48"/>
      <c r="O41" s="104">
        <v>7.7446363161</v>
      </c>
      <c r="P41" s="46" t="s">
        <v>45</v>
      </c>
      <c r="Q41" s="49"/>
      <c r="R41" s="48"/>
      <c r="S41" s="89" t="s">
        <v>45</v>
      </c>
      <c r="T41" s="108">
        <v>41190</v>
      </c>
      <c r="U41" s="50"/>
      <c r="V41" s="50"/>
      <c r="W41" s="93"/>
      <c r="X41" s="42">
        <f t="shared" si="10"/>
        <v>0</v>
      </c>
      <c r="Y41" s="43">
        <f t="shared" si="11"/>
        <v>0</v>
      </c>
      <c r="Z41" s="43">
        <f t="shared" si="12"/>
        <v>0</v>
      </c>
      <c r="AA41" s="43">
        <f t="shared" si="13"/>
        <v>0</v>
      </c>
      <c r="AB41" s="69" t="str">
        <f t="shared" si="14"/>
        <v>-</v>
      </c>
      <c r="AC41" s="42">
        <f t="shared" si="15"/>
        <v>0</v>
      </c>
      <c r="AD41" s="43">
        <f t="shared" si="16"/>
        <v>0</v>
      </c>
      <c r="AE41" s="43">
        <f t="shared" si="17"/>
        <v>0</v>
      </c>
      <c r="AF41" s="69" t="str">
        <f t="shared" si="18"/>
        <v>-</v>
      </c>
      <c r="AG41" s="42">
        <f t="shared" si="19"/>
        <v>0</v>
      </c>
      <c r="AH41" s="79" t="s">
        <v>53</v>
      </c>
    </row>
    <row r="42" spans="1:34" s="3" customFormat="1" ht="12.75" customHeight="1">
      <c r="A42" s="40" t="s">
        <v>240</v>
      </c>
      <c r="B42" s="41"/>
      <c r="C42" s="42" t="s">
        <v>241</v>
      </c>
      <c r="D42" s="43" t="s">
        <v>242</v>
      </c>
      <c r="E42" s="43" t="s">
        <v>243</v>
      </c>
      <c r="F42" s="41" t="s">
        <v>42</v>
      </c>
      <c r="G42" s="44" t="s">
        <v>114</v>
      </c>
      <c r="H42" s="45"/>
      <c r="I42" s="78">
        <v>0</v>
      </c>
      <c r="J42" s="100"/>
      <c r="K42" s="46"/>
      <c r="L42" s="85"/>
      <c r="M42" s="47"/>
      <c r="N42" s="48"/>
      <c r="O42" s="104" t="s">
        <v>44</v>
      </c>
      <c r="P42" s="46" t="s">
        <v>45</v>
      </c>
      <c r="Q42" s="49"/>
      <c r="R42" s="48"/>
      <c r="S42" s="89"/>
      <c r="T42" s="108"/>
      <c r="U42" s="50"/>
      <c r="V42" s="50"/>
      <c r="W42" s="93"/>
      <c r="X42" s="42">
        <f t="shared" si="10"/>
        <v>0</v>
      </c>
      <c r="Y42" s="43">
        <f t="shared" si="11"/>
        <v>0</v>
      </c>
      <c r="Z42" s="43">
        <f t="shared" si="12"/>
        <v>0</v>
      </c>
      <c r="AA42" s="43">
        <f t="shared" si="13"/>
        <v>0</v>
      </c>
      <c r="AB42" s="69" t="str">
        <f t="shared" si="14"/>
        <v>-</v>
      </c>
      <c r="AC42" s="42">
        <f t="shared" si="15"/>
        <v>0</v>
      </c>
      <c r="AD42" s="43">
        <f t="shared" si="16"/>
        <v>0</v>
      </c>
      <c r="AE42" s="43">
        <f t="shared" si="17"/>
        <v>0</v>
      </c>
      <c r="AF42" s="69" t="str">
        <f t="shared" si="18"/>
        <v>-</v>
      </c>
      <c r="AG42" s="42">
        <f t="shared" si="19"/>
        <v>0</v>
      </c>
      <c r="AH42" s="79" t="s">
        <v>126</v>
      </c>
    </row>
    <row r="43" spans="1:34" s="3" customFormat="1" ht="12.75" customHeight="1">
      <c r="A43" s="40" t="s">
        <v>244</v>
      </c>
      <c r="B43" s="41" t="s">
        <v>245</v>
      </c>
      <c r="C43" s="42" t="s">
        <v>246</v>
      </c>
      <c r="D43" s="43" t="s">
        <v>247</v>
      </c>
      <c r="E43" s="43" t="s">
        <v>119</v>
      </c>
      <c r="F43" s="41" t="s">
        <v>42</v>
      </c>
      <c r="G43" s="44" t="s">
        <v>248</v>
      </c>
      <c r="H43" s="45"/>
      <c r="I43" s="78">
        <v>4014532626</v>
      </c>
      <c r="J43" s="100" t="s">
        <v>166</v>
      </c>
      <c r="K43" s="46" t="s">
        <v>45</v>
      </c>
      <c r="L43" s="85"/>
      <c r="M43" s="47"/>
      <c r="N43" s="48"/>
      <c r="O43" s="104" t="s">
        <v>44</v>
      </c>
      <c r="P43" s="46" t="s">
        <v>45</v>
      </c>
      <c r="Q43" s="49"/>
      <c r="R43" s="48"/>
      <c r="S43" s="89" t="s">
        <v>45</v>
      </c>
      <c r="T43" s="108"/>
      <c r="U43" s="50"/>
      <c r="V43" s="50"/>
      <c r="W43" s="93"/>
      <c r="X43" s="42">
        <f t="shared" si="10"/>
        <v>0</v>
      </c>
      <c r="Y43" s="43">
        <f t="shared" si="11"/>
        <v>0</v>
      </c>
      <c r="Z43" s="43">
        <f t="shared" si="12"/>
        <v>0</v>
      </c>
      <c r="AA43" s="43">
        <f t="shared" si="13"/>
        <v>0</v>
      </c>
      <c r="AB43" s="69" t="str">
        <f t="shared" si="14"/>
        <v>-</v>
      </c>
      <c r="AC43" s="42">
        <f t="shared" si="15"/>
        <v>0</v>
      </c>
      <c r="AD43" s="43">
        <f t="shared" si="16"/>
        <v>0</v>
      </c>
      <c r="AE43" s="43">
        <f t="shared" si="17"/>
        <v>0</v>
      </c>
      <c r="AF43" s="69" t="str">
        <f t="shared" si="18"/>
        <v>-</v>
      </c>
      <c r="AG43" s="42">
        <f t="shared" si="19"/>
        <v>0</v>
      </c>
      <c r="AH43" s="79" t="s">
        <v>53</v>
      </c>
    </row>
    <row r="44" spans="1:34" s="3" customFormat="1" ht="12.75" customHeight="1">
      <c r="A44" s="40" t="s">
        <v>249</v>
      </c>
      <c r="B44" s="41" t="s">
        <v>250</v>
      </c>
      <c r="C44" s="42" t="s">
        <v>64</v>
      </c>
      <c r="D44" s="43" t="s">
        <v>251</v>
      </c>
      <c r="E44" s="43" t="s">
        <v>64</v>
      </c>
      <c r="F44" s="41" t="s">
        <v>42</v>
      </c>
      <c r="G44" s="44" t="s">
        <v>65</v>
      </c>
      <c r="H44" s="45"/>
      <c r="I44" s="78">
        <v>4017296300</v>
      </c>
      <c r="J44" s="100" t="s">
        <v>52</v>
      </c>
      <c r="K44" s="46" t="s">
        <v>45</v>
      </c>
      <c r="L44" s="85"/>
      <c r="M44" s="47"/>
      <c r="N44" s="48"/>
      <c r="O44" s="104">
        <v>26.829483336</v>
      </c>
      <c r="P44" s="46" t="s">
        <v>89</v>
      </c>
      <c r="Q44" s="49"/>
      <c r="R44" s="48"/>
      <c r="S44" s="89" t="s">
        <v>45</v>
      </c>
      <c r="T44" s="108"/>
      <c r="U44" s="50"/>
      <c r="V44" s="50"/>
      <c r="W44" s="93"/>
      <c r="X44" s="42">
        <f t="shared" si="10"/>
        <v>0</v>
      </c>
      <c r="Y44" s="43">
        <f t="shared" si="11"/>
        <v>0</v>
      </c>
      <c r="Z44" s="43">
        <f t="shared" si="12"/>
        <v>0</v>
      </c>
      <c r="AA44" s="43">
        <f t="shared" si="13"/>
        <v>0</v>
      </c>
      <c r="AB44" s="69" t="str">
        <f t="shared" si="14"/>
        <v>-</v>
      </c>
      <c r="AC44" s="42">
        <f t="shared" si="15"/>
        <v>0</v>
      </c>
      <c r="AD44" s="43">
        <f t="shared" si="16"/>
        <v>1</v>
      </c>
      <c r="AE44" s="43">
        <f t="shared" si="17"/>
        <v>0</v>
      </c>
      <c r="AF44" s="69" t="str">
        <f t="shared" si="18"/>
        <v>-</v>
      </c>
      <c r="AG44" s="42">
        <f t="shared" si="19"/>
        <v>0</v>
      </c>
      <c r="AH44" s="79" t="s">
        <v>53</v>
      </c>
    </row>
    <row r="45" spans="1:34" s="3" customFormat="1" ht="12.75" customHeight="1">
      <c r="A45" s="40" t="s">
        <v>252</v>
      </c>
      <c r="B45" s="41" t="s">
        <v>253</v>
      </c>
      <c r="C45" s="42" t="s">
        <v>254</v>
      </c>
      <c r="D45" s="43" t="s">
        <v>255</v>
      </c>
      <c r="E45" s="43" t="s">
        <v>254</v>
      </c>
      <c r="F45" s="41" t="s">
        <v>42</v>
      </c>
      <c r="G45" s="44" t="s">
        <v>256</v>
      </c>
      <c r="H45" s="45"/>
      <c r="I45" s="78">
        <v>4016831039</v>
      </c>
      <c r="J45" s="100" t="s">
        <v>52</v>
      </c>
      <c r="K45" s="46" t="s">
        <v>45</v>
      </c>
      <c r="L45" s="85"/>
      <c r="M45" s="47"/>
      <c r="N45" s="48"/>
      <c r="O45" s="104">
        <v>5.9247135843</v>
      </c>
      <c r="P45" s="46" t="s">
        <v>45</v>
      </c>
      <c r="Q45" s="49"/>
      <c r="R45" s="48"/>
      <c r="S45" s="89" t="s">
        <v>45</v>
      </c>
      <c r="T45" s="108"/>
      <c r="U45" s="50"/>
      <c r="V45" s="50"/>
      <c r="W45" s="93"/>
      <c r="X45" s="42">
        <f t="shared" si="10"/>
        <v>0</v>
      </c>
      <c r="Y45" s="43">
        <f t="shared" si="11"/>
        <v>0</v>
      </c>
      <c r="Z45" s="43">
        <f t="shared" si="12"/>
        <v>0</v>
      </c>
      <c r="AA45" s="43">
        <f t="shared" si="13"/>
        <v>0</v>
      </c>
      <c r="AB45" s="69" t="str">
        <f t="shared" si="14"/>
        <v>-</v>
      </c>
      <c r="AC45" s="42">
        <f t="shared" si="15"/>
        <v>0</v>
      </c>
      <c r="AD45" s="43">
        <f t="shared" si="16"/>
        <v>0</v>
      </c>
      <c r="AE45" s="43">
        <f t="shared" si="17"/>
        <v>0</v>
      </c>
      <c r="AF45" s="69" t="str">
        <f t="shared" si="18"/>
        <v>-</v>
      </c>
      <c r="AG45" s="42">
        <f t="shared" si="19"/>
        <v>0</v>
      </c>
      <c r="AH45" s="79" t="s">
        <v>53</v>
      </c>
    </row>
    <row r="46" spans="1:34" s="3" customFormat="1" ht="12.75" customHeight="1">
      <c r="A46" s="40" t="s">
        <v>257</v>
      </c>
      <c r="B46" s="41" t="s">
        <v>258</v>
      </c>
      <c r="C46" s="42" t="s">
        <v>119</v>
      </c>
      <c r="D46" s="43" t="s">
        <v>259</v>
      </c>
      <c r="E46" s="43" t="s">
        <v>119</v>
      </c>
      <c r="F46" s="41" t="s">
        <v>42</v>
      </c>
      <c r="G46" s="44" t="s">
        <v>120</v>
      </c>
      <c r="H46" s="45"/>
      <c r="I46" s="78">
        <v>4014569211</v>
      </c>
      <c r="J46" s="100" t="s">
        <v>166</v>
      </c>
      <c r="K46" s="46" t="s">
        <v>45</v>
      </c>
      <c r="L46" s="85"/>
      <c r="M46" s="47"/>
      <c r="N46" s="48"/>
      <c r="O46" s="104">
        <v>36.116139813</v>
      </c>
      <c r="P46" s="46" t="s">
        <v>89</v>
      </c>
      <c r="Q46" s="49"/>
      <c r="R46" s="48"/>
      <c r="S46" s="89" t="s">
        <v>45</v>
      </c>
      <c r="T46" s="108"/>
      <c r="U46" s="50"/>
      <c r="V46" s="50"/>
      <c r="W46" s="93"/>
      <c r="X46" s="42">
        <f t="shared" si="10"/>
        <v>0</v>
      </c>
      <c r="Y46" s="43">
        <f t="shared" si="11"/>
        <v>0</v>
      </c>
      <c r="Z46" s="43">
        <f t="shared" si="12"/>
        <v>0</v>
      </c>
      <c r="AA46" s="43">
        <f t="shared" si="13"/>
        <v>0</v>
      </c>
      <c r="AB46" s="69" t="str">
        <f t="shared" si="14"/>
        <v>-</v>
      </c>
      <c r="AC46" s="42">
        <f t="shared" si="15"/>
        <v>0</v>
      </c>
      <c r="AD46" s="43">
        <f t="shared" si="16"/>
        <v>1</v>
      </c>
      <c r="AE46" s="43">
        <f t="shared" si="17"/>
        <v>0</v>
      </c>
      <c r="AF46" s="69" t="str">
        <f t="shared" si="18"/>
        <v>-</v>
      </c>
      <c r="AG46" s="42">
        <f t="shared" si="19"/>
        <v>0</v>
      </c>
      <c r="AH46" s="79" t="s">
        <v>53</v>
      </c>
    </row>
    <row r="47" spans="1:34" s="3" customFormat="1" ht="12.75" customHeight="1">
      <c r="A47" s="40" t="s">
        <v>260</v>
      </c>
      <c r="B47" s="41" t="s">
        <v>261</v>
      </c>
      <c r="C47" s="42" t="s">
        <v>262</v>
      </c>
      <c r="D47" s="43" t="s">
        <v>263</v>
      </c>
      <c r="E47" s="43" t="s">
        <v>119</v>
      </c>
      <c r="F47" s="41" t="s">
        <v>42</v>
      </c>
      <c r="G47" s="44" t="s">
        <v>248</v>
      </c>
      <c r="H47" s="45"/>
      <c r="I47" s="78">
        <v>4012223525</v>
      </c>
      <c r="J47" s="100" t="s">
        <v>166</v>
      </c>
      <c r="K47" s="46" t="s">
        <v>45</v>
      </c>
      <c r="L47" s="85"/>
      <c r="M47" s="47"/>
      <c r="N47" s="48"/>
      <c r="O47" s="104" t="s">
        <v>44</v>
      </c>
      <c r="P47" s="46" t="s">
        <v>45</v>
      </c>
      <c r="Q47" s="49"/>
      <c r="R47" s="48"/>
      <c r="S47" s="89" t="s">
        <v>45</v>
      </c>
      <c r="T47" s="108"/>
      <c r="U47" s="50"/>
      <c r="V47" s="50"/>
      <c r="W47" s="93"/>
      <c r="X47" s="42">
        <f t="shared" si="10"/>
        <v>0</v>
      </c>
      <c r="Y47" s="43">
        <f t="shared" si="11"/>
        <v>0</v>
      </c>
      <c r="Z47" s="43">
        <f t="shared" si="12"/>
        <v>0</v>
      </c>
      <c r="AA47" s="43">
        <f t="shared" si="13"/>
        <v>0</v>
      </c>
      <c r="AB47" s="69" t="str">
        <f t="shared" si="14"/>
        <v>-</v>
      </c>
      <c r="AC47" s="42">
        <f t="shared" si="15"/>
        <v>0</v>
      </c>
      <c r="AD47" s="43">
        <f t="shared" si="16"/>
        <v>0</v>
      </c>
      <c r="AE47" s="43">
        <f t="shared" si="17"/>
        <v>0</v>
      </c>
      <c r="AF47" s="69" t="str">
        <f t="shared" si="18"/>
        <v>-</v>
      </c>
      <c r="AG47" s="42">
        <f t="shared" si="19"/>
        <v>0</v>
      </c>
      <c r="AH47" s="79" t="s">
        <v>53</v>
      </c>
    </row>
    <row r="48" spans="1:34" s="3" customFormat="1" ht="12.75" customHeight="1">
      <c r="A48" s="40" t="s">
        <v>264</v>
      </c>
      <c r="B48" s="41" t="s">
        <v>265</v>
      </c>
      <c r="C48" s="42" t="s">
        <v>266</v>
      </c>
      <c r="D48" s="43" t="s">
        <v>267</v>
      </c>
      <c r="E48" s="43" t="s">
        <v>119</v>
      </c>
      <c r="F48" s="41" t="s">
        <v>42</v>
      </c>
      <c r="G48" s="44" t="s">
        <v>120</v>
      </c>
      <c r="H48" s="45"/>
      <c r="I48" s="78">
        <v>4016804900</v>
      </c>
      <c r="J48" s="100" t="s">
        <v>166</v>
      </c>
      <c r="K48" s="46" t="s">
        <v>45</v>
      </c>
      <c r="L48" s="85"/>
      <c r="M48" s="47"/>
      <c r="N48" s="48"/>
      <c r="O48" s="104" t="s">
        <v>44</v>
      </c>
      <c r="P48" s="46" t="s">
        <v>45</v>
      </c>
      <c r="Q48" s="49"/>
      <c r="R48" s="48"/>
      <c r="S48" s="89" t="s">
        <v>45</v>
      </c>
      <c r="T48" s="108"/>
      <c r="U48" s="50"/>
      <c r="V48" s="50"/>
      <c r="W48" s="93"/>
      <c r="X48" s="42">
        <f t="shared" si="10"/>
        <v>0</v>
      </c>
      <c r="Y48" s="43">
        <f t="shared" si="11"/>
        <v>0</v>
      </c>
      <c r="Z48" s="43">
        <f t="shared" si="12"/>
        <v>0</v>
      </c>
      <c r="AA48" s="43">
        <f t="shared" si="13"/>
        <v>0</v>
      </c>
      <c r="AB48" s="69" t="str">
        <f t="shared" si="14"/>
        <v>-</v>
      </c>
      <c r="AC48" s="42">
        <f t="shared" si="15"/>
        <v>0</v>
      </c>
      <c r="AD48" s="43">
        <f t="shared" si="16"/>
        <v>0</v>
      </c>
      <c r="AE48" s="43">
        <f t="shared" si="17"/>
        <v>0</v>
      </c>
      <c r="AF48" s="69" t="str">
        <f t="shared" si="18"/>
        <v>-</v>
      </c>
      <c r="AG48" s="42">
        <f t="shared" si="19"/>
        <v>0</v>
      </c>
      <c r="AH48" s="79" t="s">
        <v>53</v>
      </c>
    </row>
    <row r="49" spans="1:34" s="3" customFormat="1" ht="12.75" customHeight="1">
      <c r="A49" s="40" t="s">
        <v>268</v>
      </c>
      <c r="B49" s="41" t="s">
        <v>269</v>
      </c>
      <c r="C49" s="42" t="s">
        <v>270</v>
      </c>
      <c r="D49" s="43" t="s">
        <v>271</v>
      </c>
      <c r="E49" s="43" t="s">
        <v>153</v>
      </c>
      <c r="F49" s="41" t="s">
        <v>42</v>
      </c>
      <c r="G49" s="44" t="s">
        <v>154</v>
      </c>
      <c r="H49" s="45"/>
      <c r="I49" s="78">
        <v>4016474100</v>
      </c>
      <c r="J49" s="100" t="s">
        <v>84</v>
      </c>
      <c r="K49" s="46" t="s">
        <v>45</v>
      </c>
      <c r="L49" s="85" t="s">
        <v>344</v>
      </c>
      <c r="M49" s="47">
        <v>1386.16</v>
      </c>
      <c r="N49" s="48"/>
      <c r="O49" s="104">
        <v>8.5048754063</v>
      </c>
      <c r="P49" s="46" t="s">
        <v>45</v>
      </c>
      <c r="Q49" s="49"/>
      <c r="R49" s="48"/>
      <c r="S49" s="89" t="s">
        <v>45</v>
      </c>
      <c r="T49" s="108">
        <v>53282</v>
      </c>
      <c r="U49" s="50"/>
      <c r="V49" s="50"/>
      <c r="W49" s="93"/>
      <c r="X49" s="42">
        <f t="shared" si="10"/>
        <v>0</v>
      </c>
      <c r="Y49" s="43">
        <f t="shared" si="11"/>
        <v>0</v>
      </c>
      <c r="Z49" s="43">
        <f t="shared" si="12"/>
        <v>0</v>
      </c>
      <c r="AA49" s="43">
        <f t="shared" si="13"/>
        <v>0</v>
      </c>
      <c r="AB49" s="69" t="str">
        <f t="shared" si="14"/>
        <v>-</v>
      </c>
      <c r="AC49" s="42">
        <f t="shared" si="15"/>
        <v>0</v>
      </c>
      <c r="AD49" s="43">
        <f t="shared" si="16"/>
        <v>0</v>
      </c>
      <c r="AE49" s="43">
        <f t="shared" si="17"/>
        <v>0</v>
      </c>
      <c r="AF49" s="69" t="str">
        <f t="shared" si="18"/>
        <v>-</v>
      </c>
      <c r="AG49" s="42">
        <f t="shared" si="19"/>
        <v>0</v>
      </c>
      <c r="AH49" s="79" t="s">
        <v>53</v>
      </c>
    </row>
    <row r="50" spans="1:34" s="3" customFormat="1" ht="12.75" customHeight="1">
      <c r="A50" s="40" t="s">
        <v>272</v>
      </c>
      <c r="B50" s="41" t="s">
        <v>273</v>
      </c>
      <c r="C50" s="42" t="s">
        <v>274</v>
      </c>
      <c r="D50" s="43" t="s">
        <v>275</v>
      </c>
      <c r="E50" s="43" t="s">
        <v>86</v>
      </c>
      <c r="F50" s="41" t="s">
        <v>42</v>
      </c>
      <c r="G50" s="44" t="s">
        <v>88</v>
      </c>
      <c r="H50" s="45"/>
      <c r="I50" s="78">
        <v>4017210964</v>
      </c>
      <c r="J50" s="100" t="s">
        <v>52</v>
      </c>
      <c r="K50" s="46" t="s">
        <v>45</v>
      </c>
      <c r="L50" s="85"/>
      <c r="M50" s="47"/>
      <c r="N50" s="48"/>
      <c r="O50" s="104" t="s">
        <v>44</v>
      </c>
      <c r="P50" s="46" t="s">
        <v>45</v>
      </c>
      <c r="Q50" s="49"/>
      <c r="R50" s="48"/>
      <c r="S50" s="89" t="s">
        <v>45</v>
      </c>
      <c r="T50" s="108"/>
      <c r="U50" s="50"/>
      <c r="V50" s="50"/>
      <c r="W50" s="93"/>
      <c r="X50" s="42">
        <f t="shared" si="10"/>
        <v>0</v>
      </c>
      <c r="Y50" s="43">
        <f t="shared" si="11"/>
        <v>0</v>
      </c>
      <c r="Z50" s="43">
        <f t="shared" si="12"/>
        <v>0</v>
      </c>
      <c r="AA50" s="43">
        <f t="shared" si="13"/>
        <v>0</v>
      </c>
      <c r="AB50" s="69" t="str">
        <f t="shared" si="14"/>
        <v>-</v>
      </c>
      <c r="AC50" s="42">
        <f t="shared" si="15"/>
        <v>0</v>
      </c>
      <c r="AD50" s="43">
        <f t="shared" si="16"/>
        <v>0</v>
      </c>
      <c r="AE50" s="43">
        <f t="shared" si="17"/>
        <v>0</v>
      </c>
      <c r="AF50" s="69" t="str">
        <f t="shared" si="18"/>
        <v>-</v>
      </c>
      <c r="AG50" s="42">
        <f t="shared" si="19"/>
        <v>0</v>
      </c>
      <c r="AH50" s="79" t="s">
        <v>53</v>
      </c>
    </row>
    <row r="51" spans="1:36" s="66" customFormat="1" ht="12.75" customHeight="1">
      <c r="A51" s="40" t="s">
        <v>276</v>
      </c>
      <c r="B51" s="41"/>
      <c r="C51" s="42" t="s">
        <v>277</v>
      </c>
      <c r="D51" s="43" t="s">
        <v>278</v>
      </c>
      <c r="E51" s="43" t="s">
        <v>279</v>
      </c>
      <c r="F51" s="41" t="s">
        <v>42</v>
      </c>
      <c r="G51" s="44" t="s">
        <v>88</v>
      </c>
      <c r="H51" s="45"/>
      <c r="I51" s="78">
        <v>0</v>
      </c>
      <c r="J51" s="100"/>
      <c r="K51" s="46"/>
      <c r="L51" s="85" t="s">
        <v>344</v>
      </c>
      <c r="M51" s="47"/>
      <c r="N51" s="48"/>
      <c r="O51" s="104" t="s">
        <v>44</v>
      </c>
      <c r="P51" s="46" t="s">
        <v>45</v>
      </c>
      <c r="Q51" s="49"/>
      <c r="R51" s="48"/>
      <c r="S51" s="89"/>
      <c r="T51" s="108"/>
      <c r="U51" s="50"/>
      <c r="V51" s="50"/>
      <c r="W51" s="93"/>
      <c r="X51" s="42">
        <f t="shared" si="10"/>
        <v>0</v>
      </c>
      <c r="Y51" s="43">
        <f t="shared" si="11"/>
        <v>0</v>
      </c>
      <c r="Z51" s="43">
        <f t="shared" si="12"/>
        <v>0</v>
      </c>
      <c r="AA51" s="43">
        <f t="shared" si="13"/>
        <v>0</v>
      </c>
      <c r="AB51" s="69" t="str">
        <f t="shared" si="14"/>
        <v>-</v>
      </c>
      <c r="AC51" s="42">
        <f t="shared" si="15"/>
        <v>0</v>
      </c>
      <c r="AD51" s="43">
        <f t="shared" si="16"/>
        <v>0</v>
      </c>
      <c r="AE51" s="43">
        <f t="shared" si="17"/>
        <v>0</v>
      </c>
      <c r="AF51" s="69" t="str">
        <f t="shared" si="18"/>
        <v>-</v>
      </c>
      <c r="AG51" s="42">
        <f t="shared" si="19"/>
        <v>0</v>
      </c>
      <c r="AH51" s="79" t="s">
        <v>46</v>
      </c>
      <c r="AI51" s="54"/>
      <c r="AJ51" s="54"/>
    </row>
    <row r="52" spans="1:34" s="3" customFormat="1" ht="12.75" customHeight="1">
      <c r="A52" s="40" t="s">
        <v>280</v>
      </c>
      <c r="B52" s="41" t="s">
        <v>281</v>
      </c>
      <c r="C52" s="42" t="s">
        <v>282</v>
      </c>
      <c r="D52" s="43" t="s">
        <v>283</v>
      </c>
      <c r="E52" s="43" t="s">
        <v>282</v>
      </c>
      <c r="F52" s="41" t="s">
        <v>42</v>
      </c>
      <c r="G52" s="44" t="s">
        <v>284</v>
      </c>
      <c r="H52" s="45"/>
      <c r="I52" s="78">
        <v>4012316606</v>
      </c>
      <c r="J52" s="100" t="s">
        <v>52</v>
      </c>
      <c r="K52" s="46" t="s">
        <v>45</v>
      </c>
      <c r="L52" s="85"/>
      <c r="M52" s="47"/>
      <c r="N52" s="48"/>
      <c r="O52" s="104">
        <v>5.5575221239</v>
      </c>
      <c r="P52" s="46" t="s">
        <v>45</v>
      </c>
      <c r="Q52" s="49"/>
      <c r="R52" s="48"/>
      <c r="S52" s="89" t="s">
        <v>45</v>
      </c>
      <c r="T52" s="108"/>
      <c r="U52" s="50"/>
      <c r="V52" s="50"/>
      <c r="W52" s="93"/>
      <c r="X52" s="42">
        <f t="shared" si="10"/>
        <v>0</v>
      </c>
      <c r="Y52" s="43">
        <f t="shared" si="11"/>
        <v>0</v>
      </c>
      <c r="Z52" s="43">
        <f t="shared" si="12"/>
        <v>0</v>
      </c>
      <c r="AA52" s="43">
        <f t="shared" si="13"/>
        <v>0</v>
      </c>
      <c r="AB52" s="69" t="str">
        <f t="shared" si="14"/>
        <v>-</v>
      </c>
      <c r="AC52" s="42">
        <f t="shared" si="15"/>
        <v>0</v>
      </c>
      <c r="AD52" s="43">
        <f t="shared" si="16"/>
        <v>0</v>
      </c>
      <c r="AE52" s="43">
        <f t="shared" si="17"/>
        <v>0</v>
      </c>
      <c r="AF52" s="69" t="str">
        <f t="shared" si="18"/>
        <v>-</v>
      </c>
      <c r="AG52" s="42">
        <f t="shared" si="19"/>
        <v>0</v>
      </c>
      <c r="AH52" s="79" t="s">
        <v>53</v>
      </c>
    </row>
    <row r="53" spans="1:36" s="3" customFormat="1" ht="12.75" customHeight="1">
      <c r="A53" s="40" t="s">
        <v>285</v>
      </c>
      <c r="B53" s="41" t="s">
        <v>286</v>
      </c>
      <c r="C53" s="42" t="s">
        <v>287</v>
      </c>
      <c r="D53" s="43" t="s">
        <v>288</v>
      </c>
      <c r="E53" s="43" t="s">
        <v>289</v>
      </c>
      <c r="F53" s="41" t="s">
        <v>42</v>
      </c>
      <c r="G53" s="44" t="s">
        <v>290</v>
      </c>
      <c r="H53" s="45"/>
      <c r="I53" s="78">
        <v>4013601300</v>
      </c>
      <c r="J53" s="100" t="s">
        <v>84</v>
      </c>
      <c r="K53" s="46" t="s">
        <v>45</v>
      </c>
      <c r="L53" s="85" t="s">
        <v>344</v>
      </c>
      <c r="M53" s="47">
        <v>3203.16</v>
      </c>
      <c r="N53" s="48"/>
      <c r="O53" s="104">
        <v>8.1662954714</v>
      </c>
      <c r="P53" s="46" t="s">
        <v>45</v>
      </c>
      <c r="Q53" s="49"/>
      <c r="R53" s="48"/>
      <c r="S53" s="89" t="s">
        <v>45</v>
      </c>
      <c r="T53" s="108">
        <v>181531</v>
      </c>
      <c r="U53" s="50"/>
      <c r="V53" s="50"/>
      <c r="W53" s="93"/>
      <c r="X53" s="42">
        <f t="shared" si="10"/>
        <v>0</v>
      </c>
      <c r="Y53" s="43">
        <f t="shared" si="11"/>
        <v>0</v>
      </c>
      <c r="Z53" s="43">
        <f t="shared" si="12"/>
        <v>0</v>
      </c>
      <c r="AA53" s="43">
        <f t="shared" si="13"/>
        <v>0</v>
      </c>
      <c r="AB53" s="69" t="str">
        <f t="shared" si="14"/>
        <v>-</v>
      </c>
      <c r="AC53" s="42">
        <f t="shared" si="15"/>
        <v>0</v>
      </c>
      <c r="AD53" s="43">
        <f t="shared" si="16"/>
        <v>0</v>
      </c>
      <c r="AE53" s="43">
        <f t="shared" si="17"/>
        <v>0</v>
      </c>
      <c r="AF53" s="69" t="str">
        <f t="shared" si="18"/>
        <v>-</v>
      </c>
      <c r="AG53" s="42">
        <f t="shared" si="19"/>
        <v>0</v>
      </c>
      <c r="AH53" s="79" t="s">
        <v>53</v>
      </c>
      <c r="AI53" s="66"/>
      <c r="AJ53" s="66"/>
    </row>
    <row r="54" spans="1:34" s="3" customFormat="1" ht="12.75" customHeight="1">
      <c r="A54" s="40" t="s">
        <v>291</v>
      </c>
      <c r="B54" s="41"/>
      <c r="C54" s="42" t="s">
        <v>292</v>
      </c>
      <c r="D54" s="43" t="s">
        <v>293</v>
      </c>
      <c r="E54" s="43" t="s">
        <v>294</v>
      </c>
      <c r="F54" s="41" t="s">
        <v>42</v>
      </c>
      <c r="G54" s="44" t="s">
        <v>228</v>
      </c>
      <c r="H54" s="45"/>
      <c r="I54" s="78">
        <v>0</v>
      </c>
      <c r="J54" s="100"/>
      <c r="K54" s="46"/>
      <c r="L54" s="85"/>
      <c r="M54" s="47"/>
      <c r="N54" s="48"/>
      <c r="O54" s="104" t="s">
        <v>44</v>
      </c>
      <c r="P54" s="46" t="s">
        <v>45</v>
      </c>
      <c r="Q54" s="49"/>
      <c r="R54" s="48"/>
      <c r="S54" s="89"/>
      <c r="T54" s="108"/>
      <c r="U54" s="50"/>
      <c r="V54" s="50"/>
      <c r="W54" s="93"/>
      <c r="X54" s="42">
        <f t="shared" si="10"/>
        <v>0</v>
      </c>
      <c r="Y54" s="43">
        <f t="shared" si="11"/>
        <v>0</v>
      </c>
      <c r="Z54" s="43">
        <f t="shared" si="12"/>
        <v>0</v>
      </c>
      <c r="AA54" s="43">
        <f t="shared" si="13"/>
        <v>0</v>
      </c>
      <c r="AB54" s="69" t="str">
        <f t="shared" si="14"/>
        <v>-</v>
      </c>
      <c r="AC54" s="42">
        <f t="shared" si="15"/>
        <v>0</v>
      </c>
      <c r="AD54" s="43">
        <f t="shared" si="16"/>
        <v>0</v>
      </c>
      <c r="AE54" s="43">
        <f t="shared" si="17"/>
        <v>0</v>
      </c>
      <c r="AF54" s="69" t="str">
        <f t="shared" si="18"/>
        <v>-</v>
      </c>
      <c r="AG54" s="42">
        <f t="shared" si="19"/>
        <v>0</v>
      </c>
      <c r="AH54" s="79" t="s">
        <v>126</v>
      </c>
    </row>
    <row r="55" spans="1:36" s="66" customFormat="1" ht="12.75" customHeight="1">
      <c r="A55" s="40" t="s">
        <v>295</v>
      </c>
      <c r="B55" s="41" t="s">
        <v>296</v>
      </c>
      <c r="C55" s="42" t="s">
        <v>297</v>
      </c>
      <c r="D55" s="43" t="s">
        <v>298</v>
      </c>
      <c r="E55" s="43" t="s">
        <v>299</v>
      </c>
      <c r="F55" s="41" t="s">
        <v>42</v>
      </c>
      <c r="G55" s="44" t="s">
        <v>300</v>
      </c>
      <c r="H55" s="45"/>
      <c r="I55" s="78">
        <v>4017888322</v>
      </c>
      <c r="J55" s="100" t="s">
        <v>107</v>
      </c>
      <c r="K55" s="46" t="s">
        <v>89</v>
      </c>
      <c r="L55" s="85" t="s">
        <v>344</v>
      </c>
      <c r="M55" s="47">
        <v>159.28</v>
      </c>
      <c r="N55" s="48"/>
      <c r="O55" s="104" t="s">
        <v>44</v>
      </c>
      <c r="P55" s="46" t="s">
        <v>45</v>
      </c>
      <c r="Q55" s="49"/>
      <c r="R55" s="48"/>
      <c r="S55" s="89" t="s">
        <v>89</v>
      </c>
      <c r="T55" s="108">
        <v>6204</v>
      </c>
      <c r="U55" s="50"/>
      <c r="V55" s="50"/>
      <c r="W55" s="93"/>
      <c r="X55" s="42">
        <f t="shared" si="10"/>
        <v>1</v>
      </c>
      <c r="Y55" s="43">
        <f t="shared" si="11"/>
        <v>1</v>
      </c>
      <c r="Z55" s="43">
        <f t="shared" si="12"/>
        <v>0</v>
      </c>
      <c r="AA55" s="43">
        <f t="shared" si="13"/>
        <v>0</v>
      </c>
      <c r="AB55" s="69" t="str">
        <f t="shared" si="14"/>
        <v>SRSA</v>
      </c>
      <c r="AC55" s="42">
        <f t="shared" si="15"/>
        <v>1</v>
      </c>
      <c r="AD55" s="43">
        <f t="shared" si="16"/>
        <v>0</v>
      </c>
      <c r="AE55" s="43">
        <f t="shared" si="17"/>
        <v>0</v>
      </c>
      <c r="AF55" s="69" t="str">
        <f t="shared" si="18"/>
        <v>-</v>
      </c>
      <c r="AG55" s="42">
        <f t="shared" si="19"/>
        <v>0</v>
      </c>
      <c r="AH55" s="79" t="s">
        <v>53</v>
      </c>
      <c r="AI55" s="3"/>
      <c r="AJ55" s="3"/>
    </row>
    <row r="56" spans="1:34" s="3" customFormat="1" ht="12.75" customHeight="1">
      <c r="A56" s="40" t="s">
        <v>301</v>
      </c>
      <c r="B56" s="41" t="s">
        <v>302</v>
      </c>
      <c r="C56" s="42" t="s">
        <v>303</v>
      </c>
      <c r="D56" s="43" t="s">
        <v>304</v>
      </c>
      <c r="E56" s="43" t="s">
        <v>142</v>
      </c>
      <c r="F56" s="41" t="s">
        <v>42</v>
      </c>
      <c r="G56" s="44" t="s">
        <v>143</v>
      </c>
      <c r="H56" s="45"/>
      <c r="I56" s="78">
        <v>4013978600</v>
      </c>
      <c r="J56" s="100" t="s">
        <v>107</v>
      </c>
      <c r="K56" s="46" t="s">
        <v>89</v>
      </c>
      <c r="L56" s="85" t="s">
        <v>344</v>
      </c>
      <c r="M56" s="47">
        <v>150.68</v>
      </c>
      <c r="N56" s="48"/>
      <c r="O56" s="104" t="s">
        <v>44</v>
      </c>
      <c r="P56" s="46" t="s">
        <v>45</v>
      </c>
      <c r="Q56" s="49"/>
      <c r="R56" s="48"/>
      <c r="S56" s="89" t="s">
        <v>89</v>
      </c>
      <c r="T56" s="108">
        <v>7802</v>
      </c>
      <c r="U56" s="50"/>
      <c r="V56" s="50"/>
      <c r="W56" s="93"/>
      <c r="X56" s="42">
        <f t="shared" si="10"/>
        <v>1</v>
      </c>
      <c r="Y56" s="43">
        <f t="shared" si="11"/>
        <v>1</v>
      </c>
      <c r="Z56" s="43">
        <f t="shared" si="12"/>
        <v>0</v>
      </c>
      <c r="AA56" s="43">
        <f t="shared" si="13"/>
        <v>0</v>
      </c>
      <c r="AB56" s="69" t="str">
        <f t="shared" si="14"/>
        <v>SRSA</v>
      </c>
      <c r="AC56" s="42">
        <f t="shared" si="15"/>
        <v>1</v>
      </c>
      <c r="AD56" s="43">
        <f t="shared" si="16"/>
        <v>0</v>
      </c>
      <c r="AE56" s="43">
        <f t="shared" si="17"/>
        <v>0</v>
      </c>
      <c r="AF56" s="69" t="str">
        <f t="shared" si="18"/>
        <v>-</v>
      </c>
      <c r="AG56" s="42">
        <f t="shared" si="19"/>
        <v>0</v>
      </c>
      <c r="AH56" s="79" t="s">
        <v>53</v>
      </c>
    </row>
    <row r="57" spans="1:36" s="3" customFormat="1" ht="12.75" customHeight="1">
      <c r="A57" s="40">
        <v>4401050</v>
      </c>
      <c r="B57" s="41" t="s">
        <v>305</v>
      </c>
      <c r="C57" s="42" t="s">
        <v>306</v>
      </c>
      <c r="D57" s="43" t="s">
        <v>307</v>
      </c>
      <c r="E57" s="43" t="s">
        <v>306</v>
      </c>
      <c r="F57" s="41" t="s">
        <v>42</v>
      </c>
      <c r="G57" s="44" t="s">
        <v>308</v>
      </c>
      <c r="H57" s="45"/>
      <c r="I57" s="78">
        <v>4016248475</v>
      </c>
      <c r="J57" s="100" t="s">
        <v>84</v>
      </c>
      <c r="K57" s="46" t="s">
        <v>45</v>
      </c>
      <c r="L57" s="85" t="s">
        <v>344</v>
      </c>
      <c r="M57" s="47">
        <v>1664.09</v>
      </c>
      <c r="N57" s="48"/>
      <c r="O57" s="104">
        <v>8.6739327884</v>
      </c>
      <c r="P57" s="46" t="s">
        <v>45</v>
      </c>
      <c r="Q57" s="49"/>
      <c r="R57" s="48"/>
      <c r="S57" s="89" t="s">
        <v>45</v>
      </c>
      <c r="T57" s="108">
        <v>91190</v>
      </c>
      <c r="U57" s="50"/>
      <c r="V57" s="50"/>
      <c r="W57" s="93"/>
      <c r="X57" s="42">
        <f t="shared" si="10"/>
        <v>0</v>
      </c>
      <c r="Y57" s="43">
        <f t="shared" si="11"/>
        <v>0</v>
      </c>
      <c r="Z57" s="43">
        <f t="shared" si="12"/>
        <v>0</v>
      </c>
      <c r="AA57" s="43">
        <f t="shared" si="13"/>
        <v>0</v>
      </c>
      <c r="AB57" s="69" t="str">
        <f t="shared" si="14"/>
        <v>-</v>
      </c>
      <c r="AC57" s="42">
        <f t="shared" si="15"/>
        <v>0</v>
      </c>
      <c r="AD57" s="43">
        <f t="shared" si="16"/>
        <v>0</v>
      </c>
      <c r="AE57" s="43">
        <f t="shared" si="17"/>
        <v>0</v>
      </c>
      <c r="AF57" s="69" t="str">
        <f t="shared" si="18"/>
        <v>-</v>
      </c>
      <c r="AG57" s="42">
        <f t="shared" si="19"/>
        <v>0</v>
      </c>
      <c r="AH57" s="79" t="s">
        <v>53</v>
      </c>
      <c r="AI57" s="66"/>
      <c r="AJ57" s="66"/>
    </row>
    <row r="58" spans="1:34" s="3" customFormat="1" ht="12.75" customHeight="1">
      <c r="A58" s="40" t="s">
        <v>309</v>
      </c>
      <c r="B58" s="41" t="s">
        <v>310</v>
      </c>
      <c r="C58" s="42" t="s">
        <v>311</v>
      </c>
      <c r="D58" s="43" t="s">
        <v>312</v>
      </c>
      <c r="E58" s="43" t="s">
        <v>119</v>
      </c>
      <c r="F58" s="41" t="s">
        <v>42</v>
      </c>
      <c r="G58" s="44" t="s">
        <v>43</v>
      </c>
      <c r="H58" s="45"/>
      <c r="I58" s="78">
        <v>4014327881</v>
      </c>
      <c r="J58" s="100" t="s">
        <v>166</v>
      </c>
      <c r="K58" s="46" t="s">
        <v>45</v>
      </c>
      <c r="L58" s="85"/>
      <c r="M58" s="47"/>
      <c r="N58" s="48"/>
      <c r="O58" s="104" t="s">
        <v>44</v>
      </c>
      <c r="P58" s="46" t="s">
        <v>45</v>
      </c>
      <c r="Q58" s="49"/>
      <c r="R58" s="48"/>
      <c r="S58" s="89" t="s">
        <v>45</v>
      </c>
      <c r="T58" s="108"/>
      <c r="U58" s="50"/>
      <c r="V58" s="50"/>
      <c r="W58" s="93"/>
      <c r="X58" s="42">
        <f t="shared" si="10"/>
        <v>0</v>
      </c>
      <c r="Y58" s="43">
        <f t="shared" si="11"/>
        <v>0</v>
      </c>
      <c r="Z58" s="43">
        <f t="shared" si="12"/>
        <v>0</v>
      </c>
      <c r="AA58" s="43">
        <f t="shared" si="13"/>
        <v>0</v>
      </c>
      <c r="AB58" s="69" t="str">
        <f t="shared" si="14"/>
        <v>-</v>
      </c>
      <c r="AC58" s="42">
        <f t="shared" si="15"/>
        <v>0</v>
      </c>
      <c r="AD58" s="43">
        <f t="shared" si="16"/>
        <v>0</v>
      </c>
      <c r="AE58" s="43">
        <f t="shared" si="17"/>
        <v>0</v>
      </c>
      <c r="AF58" s="69" t="str">
        <f t="shared" si="18"/>
        <v>-</v>
      </c>
      <c r="AG58" s="42">
        <f t="shared" si="19"/>
        <v>0</v>
      </c>
      <c r="AH58" s="79" t="s">
        <v>53</v>
      </c>
    </row>
    <row r="59" spans="1:34" s="3" customFormat="1" ht="12.75" customHeight="1">
      <c r="A59" s="40" t="s">
        <v>313</v>
      </c>
      <c r="B59" s="41" t="s">
        <v>314</v>
      </c>
      <c r="C59" s="42" t="s">
        <v>315</v>
      </c>
      <c r="D59" s="43" t="s">
        <v>316</v>
      </c>
      <c r="E59" s="43" t="s">
        <v>119</v>
      </c>
      <c r="F59" s="41" t="s">
        <v>42</v>
      </c>
      <c r="G59" s="44" t="s">
        <v>120</v>
      </c>
      <c r="H59" s="45"/>
      <c r="I59" s="78">
        <v>4012720881</v>
      </c>
      <c r="J59" s="100" t="s">
        <v>166</v>
      </c>
      <c r="K59" s="46" t="s">
        <v>45</v>
      </c>
      <c r="L59" s="85"/>
      <c r="M59" s="47"/>
      <c r="N59" s="48"/>
      <c r="O59" s="104" t="s">
        <v>44</v>
      </c>
      <c r="P59" s="46" t="s">
        <v>45</v>
      </c>
      <c r="Q59" s="49"/>
      <c r="R59" s="48"/>
      <c r="S59" s="89" t="s">
        <v>45</v>
      </c>
      <c r="T59" s="108"/>
      <c r="U59" s="50"/>
      <c r="V59" s="50"/>
      <c r="W59" s="93"/>
      <c r="X59" s="42">
        <f t="shared" si="10"/>
        <v>0</v>
      </c>
      <c r="Y59" s="43">
        <f t="shared" si="11"/>
        <v>0</v>
      </c>
      <c r="Z59" s="43">
        <f t="shared" si="12"/>
        <v>0</v>
      </c>
      <c r="AA59" s="43">
        <f t="shared" si="13"/>
        <v>0</v>
      </c>
      <c r="AB59" s="69" t="str">
        <f t="shared" si="14"/>
        <v>-</v>
      </c>
      <c r="AC59" s="42">
        <f t="shared" si="15"/>
        <v>0</v>
      </c>
      <c r="AD59" s="43">
        <f t="shared" si="16"/>
        <v>0</v>
      </c>
      <c r="AE59" s="43">
        <f t="shared" si="17"/>
        <v>0</v>
      </c>
      <c r="AF59" s="69" t="str">
        <f t="shared" si="18"/>
        <v>-</v>
      </c>
      <c r="AG59" s="42">
        <f t="shared" si="19"/>
        <v>0</v>
      </c>
      <c r="AH59" s="79" t="s">
        <v>53</v>
      </c>
    </row>
    <row r="60" spans="1:36" s="3" customFormat="1" ht="12.75" customHeight="1">
      <c r="A60" s="40" t="s">
        <v>317</v>
      </c>
      <c r="B60" s="41"/>
      <c r="C60" s="42" t="s">
        <v>318</v>
      </c>
      <c r="D60" s="43" t="s">
        <v>319</v>
      </c>
      <c r="E60" s="43" t="s">
        <v>41</v>
      </c>
      <c r="F60" s="41" t="s">
        <v>42</v>
      </c>
      <c r="G60" s="44" t="s">
        <v>120</v>
      </c>
      <c r="H60" s="45"/>
      <c r="I60" s="78">
        <v>0</v>
      </c>
      <c r="J60" s="100"/>
      <c r="K60" s="46"/>
      <c r="L60" s="85" t="s">
        <v>344</v>
      </c>
      <c r="M60" s="47"/>
      <c r="N60" s="48"/>
      <c r="O60" s="104" t="s">
        <v>44</v>
      </c>
      <c r="P60" s="46" t="s">
        <v>45</v>
      </c>
      <c r="Q60" s="49"/>
      <c r="R60" s="48"/>
      <c r="S60" s="89"/>
      <c r="T60" s="108"/>
      <c r="U60" s="50"/>
      <c r="V60" s="50"/>
      <c r="W60" s="93"/>
      <c r="X60" s="42">
        <f t="shared" si="10"/>
        <v>0</v>
      </c>
      <c r="Y60" s="43">
        <f t="shared" si="11"/>
        <v>0</v>
      </c>
      <c r="Z60" s="43">
        <f t="shared" si="12"/>
        <v>0</v>
      </c>
      <c r="AA60" s="43">
        <f t="shared" si="13"/>
        <v>0</v>
      </c>
      <c r="AB60" s="69" t="str">
        <f t="shared" si="14"/>
        <v>-</v>
      </c>
      <c r="AC60" s="42">
        <f t="shared" si="15"/>
        <v>0</v>
      </c>
      <c r="AD60" s="43">
        <f t="shared" si="16"/>
        <v>0</v>
      </c>
      <c r="AE60" s="43">
        <f t="shared" si="17"/>
        <v>0</v>
      </c>
      <c r="AF60" s="69" t="str">
        <f t="shared" si="18"/>
        <v>-</v>
      </c>
      <c r="AG60" s="42">
        <f t="shared" si="19"/>
        <v>0</v>
      </c>
      <c r="AH60" s="79" t="s">
        <v>46</v>
      </c>
      <c r="AI60" s="54"/>
      <c r="AJ60" s="54"/>
    </row>
    <row r="61" spans="1:34" s="3" customFormat="1" ht="12.75" customHeight="1">
      <c r="A61" s="40" t="s">
        <v>320</v>
      </c>
      <c r="B61" s="41" t="s">
        <v>321</v>
      </c>
      <c r="C61" s="42" t="s">
        <v>322</v>
      </c>
      <c r="D61" s="43" t="s">
        <v>323</v>
      </c>
      <c r="E61" s="43" t="s">
        <v>322</v>
      </c>
      <c r="F61" s="41" t="s">
        <v>42</v>
      </c>
      <c r="G61" s="44" t="s">
        <v>324</v>
      </c>
      <c r="H61" s="45"/>
      <c r="I61" s="78">
        <v>4017343100</v>
      </c>
      <c r="J61" s="100" t="s">
        <v>166</v>
      </c>
      <c r="K61" s="46" t="s">
        <v>45</v>
      </c>
      <c r="L61" s="85"/>
      <c r="M61" s="47"/>
      <c r="N61" s="48"/>
      <c r="O61" s="104">
        <v>10.318302387</v>
      </c>
      <c r="P61" s="46" t="s">
        <v>45</v>
      </c>
      <c r="Q61" s="49"/>
      <c r="R61" s="48"/>
      <c r="S61" s="89" t="s">
        <v>45</v>
      </c>
      <c r="T61" s="108"/>
      <c r="U61" s="50"/>
      <c r="V61" s="50"/>
      <c r="W61" s="93"/>
      <c r="X61" s="42">
        <f t="shared" si="10"/>
        <v>0</v>
      </c>
      <c r="Y61" s="43">
        <f t="shared" si="11"/>
        <v>0</v>
      </c>
      <c r="Z61" s="43">
        <f t="shared" si="12"/>
        <v>0</v>
      </c>
      <c r="AA61" s="43">
        <f t="shared" si="13"/>
        <v>0</v>
      </c>
      <c r="AB61" s="69" t="str">
        <f t="shared" si="14"/>
        <v>-</v>
      </c>
      <c r="AC61" s="42">
        <f t="shared" si="15"/>
        <v>0</v>
      </c>
      <c r="AD61" s="43">
        <f t="shared" si="16"/>
        <v>0</v>
      </c>
      <c r="AE61" s="43">
        <f t="shared" si="17"/>
        <v>0</v>
      </c>
      <c r="AF61" s="69" t="str">
        <f t="shared" si="18"/>
        <v>-</v>
      </c>
      <c r="AG61" s="42">
        <f t="shared" si="19"/>
        <v>0</v>
      </c>
      <c r="AH61" s="79" t="s">
        <v>53</v>
      </c>
    </row>
    <row r="62" spans="1:34" s="3" customFormat="1" ht="12.75" customHeight="1">
      <c r="A62" s="40" t="s">
        <v>325</v>
      </c>
      <c r="B62" s="41"/>
      <c r="C62" s="42" t="s">
        <v>326</v>
      </c>
      <c r="D62" s="43" t="s">
        <v>327</v>
      </c>
      <c r="E62" s="43" t="s">
        <v>328</v>
      </c>
      <c r="F62" s="41" t="s">
        <v>42</v>
      </c>
      <c r="G62" s="44" t="s">
        <v>329</v>
      </c>
      <c r="H62" s="45"/>
      <c r="I62" s="78">
        <v>0</v>
      </c>
      <c r="J62" s="100"/>
      <c r="K62" s="46"/>
      <c r="L62" s="85"/>
      <c r="M62" s="47"/>
      <c r="N62" s="48"/>
      <c r="O62" s="104" t="s">
        <v>44</v>
      </c>
      <c r="P62" s="46" t="s">
        <v>45</v>
      </c>
      <c r="Q62" s="49"/>
      <c r="R62" s="48"/>
      <c r="S62" s="89"/>
      <c r="T62" s="108"/>
      <c r="U62" s="50"/>
      <c r="V62" s="50"/>
      <c r="W62" s="93"/>
      <c r="X62" s="42">
        <f t="shared" si="10"/>
        <v>0</v>
      </c>
      <c r="Y62" s="43">
        <f t="shared" si="11"/>
        <v>0</v>
      </c>
      <c r="Z62" s="43">
        <f t="shared" si="12"/>
        <v>0</v>
      </c>
      <c r="AA62" s="43">
        <f t="shared" si="13"/>
        <v>0</v>
      </c>
      <c r="AB62" s="69" t="str">
        <f t="shared" si="14"/>
        <v>-</v>
      </c>
      <c r="AC62" s="42">
        <f t="shared" si="15"/>
        <v>0</v>
      </c>
      <c r="AD62" s="43">
        <f t="shared" si="16"/>
        <v>0</v>
      </c>
      <c r="AE62" s="43">
        <f t="shared" si="17"/>
        <v>0</v>
      </c>
      <c r="AF62" s="69" t="str">
        <f t="shared" si="18"/>
        <v>-</v>
      </c>
      <c r="AG62" s="42">
        <f t="shared" si="19"/>
        <v>0</v>
      </c>
      <c r="AH62" s="79" t="s">
        <v>126</v>
      </c>
    </row>
    <row r="63" spans="1:36" ht="12.75" customHeight="1">
      <c r="A63" s="40" t="s">
        <v>330</v>
      </c>
      <c r="B63" s="41" t="s">
        <v>331</v>
      </c>
      <c r="C63" s="42" t="s">
        <v>332</v>
      </c>
      <c r="D63" s="43" t="s">
        <v>333</v>
      </c>
      <c r="E63" s="43" t="s">
        <v>332</v>
      </c>
      <c r="F63" s="41" t="s">
        <v>42</v>
      </c>
      <c r="G63" s="44" t="s">
        <v>334</v>
      </c>
      <c r="H63" s="45"/>
      <c r="I63" s="78">
        <v>4018211180</v>
      </c>
      <c r="J63" s="100" t="s">
        <v>52</v>
      </c>
      <c r="K63" s="46" t="s">
        <v>45</v>
      </c>
      <c r="L63" s="85"/>
      <c r="M63" s="47"/>
      <c r="N63" s="48"/>
      <c r="O63" s="104">
        <v>17.347745848</v>
      </c>
      <c r="P63" s="46" t="s">
        <v>45</v>
      </c>
      <c r="Q63" s="49"/>
      <c r="R63" s="48"/>
      <c r="S63" s="89" t="s">
        <v>45</v>
      </c>
      <c r="T63" s="108"/>
      <c r="U63" s="50"/>
      <c r="V63" s="50"/>
      <c r="W63" s="93"/>
      <c r="X63" s="42">
        <f t="shared" si="10"/>
        <v>0</v>
      </c>
      <c r="Y63" s="43">
        <f t="shared" si="11"/>
        <v>0</v>
      </c>
      <c r="Z63" s="43">
        <f t="shared" si="12"/>
        <v>0</v>
      </c>
      <c r="AA63" s="43">
        <f t="shared" si="13"/>
        <v>0</v>
      </c>
      <c r="AB63" s="69" t="str">
        <f t="shared" si="14"/>
        <v>-</v>
      </c>
      <c r="AC63" s="42">
        <f t="shared" si="15"/>
        <v>0</v>
      </c>
      <c r="AD63" s="43">
        <f t="shared" si="16"/>
        <v>0</v>
      </c>
      <c r="AE63" s="43">
        <f t="shared" si="17"/>
        <v>0</v>
      </c>
      <c r="AF63" s="69" t="str">
        <f t="shared" si="18"/>
        <v>-</v>
      </c>
      <c r="AG63" s="42">
        <f t="shared" si="19"/>
        <v>0</v>
      </c>
      <c r="AH63" s="79" t="s">
        <v>53</v>
      </c>
      <c r="AI63" s="3"/>
      <c r="AJ63" s="3"/>
    </row>
    <row r="64" spans="1:36" ht="12.75" customHeight="1">
      <c r="A64" s="40" t="s">
        <v>335</v>
      </c>
      <c r="B64" s="41" t="s">
        <v>336</v>
      </c>
      <c r="C64" s="42" t="s">
        <v>337</v>
      </c>
      <c r="D64" s="43" t="s">
        <v>338</v>
      </c>
      <c r="E64" s="43" t="s">
        <v>337</v>
      </c>
      <c r="F64" s="41" t="s">
        <v>42</v>
      </c>
      <c r="G64" s="44" t="s">
        <v>339</v>
      </c>
      <c r="H64" s="45"/>
      <c r="I64" s="78">
        <v>4013482700</v>
      </c>
      <c r="J64" s="100" t="s">
        <v>84</v>
      </c>
      <c r="K64" s="46" t="s">
        <v>45</v>
      </c>
      <c r="L64" s="85" t="s">
        <v>344</v>
      </c>
      <c r="M64" s="47">
        <v>2924.52</v>
      </c>
      <c r="N64" s="48"/>
      <c r="O64" s="104">
        <v>12.314979278</v>
      </c>
      <c r="P64" s="46" t="s">
        <v>45</v>
      </c>
      <c r="Q64" s="49"/>
      <c r="R64" s="48"/>
      <c r="S64" s="89" t="s">
        <v>45</v>
      </c>
      <c r="T64" s="108">
        <v>173063</v>
      </c>
      <c r="U64" s="50"/>
      <c r="V64" s="50"/>
      <c r="W64" s="93"/>
      <c r="X64" s="42">
        <f t="shared" si="10"/>
        <v>0</v>
      </c>
      <c r="Y64" s="43">
        <f t="shared" si="11"/>
        <v>0</v>
      </c>
      <c r="Z64" s="43">
        <f t="shared" si="12"/>
        <v>0</v>
      </c>
      <c r="AA64" s="43">
        <f t="shared" si="13"/>
        <v>0</v>
      </c>
      <c r="AB64" s="69" t="str">
        <f t="shared" si="14"/>
        <v>-</v>
      </c>
      <c r="AC64" s="42">
        <f t="shared" si="15"/>
        <v>0</v>
      </c>
      <c r="AD64" s="43">
        <f t="shared" si="16"/>
        <v>0</v>
      </c>
      <c r="AE64" s="43">
        <f t="shared" si="17"/>
        <v>0</v>
      </c>
      <c r="AF64" s="69" t="str">
        <f t="shared" si="18"/>
        <v>-</v>
      </c>
      <c r="AG64" s="42">
        <f t="shared" si="19"/>
        <v>0</v>
      </c>
      <c r="AH64" s="79" t="s">
        <v>53</v>
      </c>
      <c r="AI64" s="3"/>
      <c r="AJ64" s="3"/>
    </row>
    <row r="65" spans="1:36" ht="12.75" customHeight="1">
      <c r="A65" s="40" t="s">
        <v>340</v>
      </c>
      <c r="B65" s="41" t="s">
        <v>341</v>
      </c>
      <c r="C65" s="42" t="s">
        <v>58</v>
      </c>
      <c r="D65" s="43" t="s">
        <v>342</v>
      </c>
      <c r="E65" s="43" t="s">
        <v>58</v>
      </c>
      <c r="F65" s="41" t="s">
        <v>42</v>
      </c>
      <c r="G65" s="44" t="s">
        <v>59</v>
      </c>
      <c r="H65" s="45"/>
      <c r="I65" s="78">
        <v>4017674600</v>
      </c>
      <c r="J65" s="100" t="s">
        <v>52</v>
      </c>
      <c r="K65" s="46" t="s">
        <v>45</v>
      </c>
      <c r="L65" s="85"/>
      <c r="M65" s="47"/>
      <c r="N65" s="48"/>
      <c r="O65" s="104">
        <v>37.690106912</v>
      </c>
      <c r="P65" s="46" t="s">
        <v>89</v>
      </c>
      <c r="Q65" s="49"/>
      <c r="R65" s="48"/>
      <c r="S65" s="89" t="s">
        <v>45</v>
      </c>
      <c r="T65" s="108"/>
      <c r="U65" s="50"/>
      <c r="V65" s="50"/>
      <c r="W65" s="93"/>
      <c r="X65" s="42">
        <f t="shared" si="10"/>
        <v>0</v>
      </c>
      <c r="Y65" s="43">
        <f t="shared" si="11"/>
        <v>0</v>
      </c>
      <c r="Z65" s="43">
        <f t="shared" si="12"/>
        <v>0</v>
      </c>
      <c r="AA65" s="43">
        <f t="shared" si="13"/>
        <v>0</v>
      </c>
      <c r="AB65" s="69" t="str">
        <f t="shared" si="14"/>
        <v>-</v>
      </c>
      <c r="AC65" s="42">
        <f t="shared" si="15"/>
        <v>0</v>
      </c>
      <c r="AD65" s="43">
        <f t="shared" si="16"/>
        <v>1</v>
      </c>
      <c r="AE65" s="43">
        <f t="shared" si="17"/>
        <v>0</v>
      </c>
      <c r="AF65" s="69" t="str">
        <f t="shared" si="18"/>
        <v>-</v>
      </c>
      <c r="AG65" s="42">
        <f t="shared" si="19"/>
        <v>0</v>
      </c>
      <c r="AH65" s="79" t="s">
        <v>53</v>
      </c>
      <c r="AI65" s="3"/>
      <c r="AJ65" s="3"/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2014&amp;C&amp;P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Rhode Island School Districts</dc:title>
  <dc:subject/>
  <dc:creator>U.S. Department of Education</dc:creator>
  <cp:keywords/>
  <dc:description/>
  <cp:lastModifiedBy>Authorised User</cp:lastModifiedBy>
  <cp:lastPrinted>2014-05-02T16:43:44Z</cp:lastPrinted>
  <dcterms:created xsi:type="dcterms:W3CDTF">2014-04-16T00:57:15Z</dcterms:created>
  <dcterms:modified xsi:type="dcterms:W3CDTF">2014-06-17T18:50:39Z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