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'ALL'!$A$1:$AH$29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<sst xmlns="http://schemas.openxmlformats.org/spreadsheetml/2006/main" count="494" uniqueCount="231">
  <si>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</si>
  <si>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</si>
  <si>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</si>
  <si>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</si>
  <si>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</si>
  <si>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</si>
  <si>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</si>
  <si>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</si>
  <si>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</si>
  <si>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</si>
  <si>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</si>
  <si>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</si>
  <si>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</si>
  <si>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</si>
  <si>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</si>
  <si>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</si>
  <si>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</si>
  <si>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</si>
  <si>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</si>
  <si>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</si>
  <si>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</si>
  <si>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</si>
  <si>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</si>
  <si>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</si>
  <si>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</si>
  <si>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</si>
  <si>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</si>
  <si>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</si>
  <si>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</si>
  <si>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</si>
  <si>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</si>
  <si>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</si>
  <si>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</si>
  <si>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</si>
  <si>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</si>
  <si>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</si>
  <si>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</si>
  <si>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</si>
  <si>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2400030</t>
  </si>
  <si>
    <t>1</t>
  </si>
  <si>
    <t>ALLEGANY COUNTY PUBLIC SCHOOLS</t>
  </si>
  <si>
    <t>P.O. BOX 1724</t>
  </si>
  <si>
    <t>CUMBERLAND</t>
  </si>
  <si>
    <t>MD</t>
  </si>
  <si>
    <t>21501</t>
  </si>
  <si>
    <t>1724</t>
  </si>
  <si>
    <t>2,4,8</t>
  </si>
  <si>
    <t>NO</t>
  </si>
  <si>
    <t>YES</t>
  </si>
  <si>
    <t>Open</t>
  </si>
  <si>
    <t>2400060</t>
  </si>
  <si>
    <t>2</t>
  </si>
  <si>
    <t>ANNE ARUNDEL COUNTY PUBLIC SCHOOLS</t>
  </si>
  <si>
    <t>2644 RIVA ROAD</t>
  </si>
  <si>
    <t>ANNAPOLIS</t>
  </si>
  <si>
    <t>21401</t>
  </si>
  <si>
    <t>7305</t>
  </si>
  <si>
    <t>3,8</t>
  </si>
  <si>
    <t>2400090</t>
  </si>
  <si>
    <t>30</t>
  </si>
  <si>
    <t>BALTIMORE CITY PUBLIC SCHOOLS</t>
  </si>
  <si>
    <t>200 EAST NORTH AVENUE</t>
  </si>
  <si>
    <t>BALTIMORE</t>
  </si>
  <si>
    <t>21202</t>
  </si>
  <si>
    <t>5910</t>
  </si>
  <si>
    <t>2400120</t>
  </si>
  <si>
    <t>3</t>
  </si>
  <si>
    <t>BALTIMORE COUNTY PUBLIC SCHOOLS</t>
  </si>
  <si>
    <t>6901 CHARLES STREET</t>
  </si>
  <si>
    <t>TOWSON</t>
  </si>
  <si>
    <t>21204</t>
  </si>
  <si>
    <t>3711</t>
  </si>
  <si>
    <t>1,2,3,8</t>
  </si>
  <si>
    <t>2400150</t>
  </si>
  <si>
    <t>4</t>
  </si>
  <si>
    <t>CALVERT COUNTY PUBLIC SCHOOLS</t>
  </si>
  <si>
    <t>1305 DARES BEACH ROAD</t>
  </si>
  <si>
    <t>PRINCE FREDERICK</t>
  </si>
  <si>
    <t>20678</t>
  </si>
  <si>
    <t>2400180</t>
  </si>
  <si>
    <t>5</t>
  </si>
  <si>
    <t>CAROLINE COUNTY PUBLIC SCHOOLS</t>
  </si>
  <si>
    <t>204 FRANKLIN STREET</t>
  </si>
  <si>
    <t>DENTON</t>
  </si>
  <si>
    <t>21629</t>
  </si>
  <si>
    <t>1035</t>
  </si>
  <si>
    <t>6,7</t>
  </si>
  <si>
    <t>2400210</t>
  </si>
  <si>
    <t>6</t>
  </si>
  <si>
    <t>CARROLL COUNTY PUBLIC SCHOOLS</t>
  </si>
  <si>
    <t>125 NORTH COURT STREET</t>
  </si>
  <si>
    <t>WESTMINSTER</t>
  </si>
  <si>
    <t>21157</t>
  </si>
  <si>
    <t>5155</t>
  </si>
  <si>
    <t>2400240</t>
  </si>
  <si>
    <t>7</t>
  </si>
  <si>
    <t>CECIL COUNTY PUBLIC SCHOOLS</t>
  </si>
  <si>
    <t>201 BOOTH STREET</t>
  </si>
  <si>
    <t>ELKTON</t>
  </si>
  <si>
    <t>21921</t>
  </si>
  <si>
    <t>5684</t>
  </si>
  <si>
    <t>2400270</t>
  </si>
  <si>
    <t>8</t>
  </si>
  <si>
    <t>CHARLES COUNTY PUBLIC SCHOOLS</t>
  </si>
  <si>
    <t>P.O. BOX 2770</t>
  </si>
  <si>
    <t>LA PLATA</t>
  </si>
  <si>
    <t>20646</t>
  </si>
  <si>
    <t>2770</t>
  </si>
  <si>
    <t>2400300</t>
  </si>
  <si>
    <t>9</t>
  </si>
  <si>
    <t>DORCHESTER COUNTY PUBLIC SCHOOLS</t>
  </si>
  <si>
    <t>700 GLASGOW STREET</t>
  </si>
  <si>
    <t>CAMBRIDGE</t>
  </si>
  <si>
    <t>21613</t>
  </si>
  <si>
    <t>0619</t>
  </si>
  <si>
    <t>2400330</t>
  </si>
  <si>
    <t>10</t>
  </si>
  <si>
    <t>FREDERICK COUNTY PUBLIC SCHOOLS</t>
  </si>
  <si>
    <t>191 SOUTH EAST STREET</t>
  </si>
  <si>
    <t>FREDERICK</t>
  </si>
  <si>
    <t>21701</t>
  </si>
  <si>
    <t>5403</t>
  </si>
  <si>
    <t>2,3,8</t>
  </si>
  <si>
    <t>2400360</t>
  </si>
  <si>
    <t>11</t>
  </si>
  <si>
    <t>GARRETT COUNTY PUBLIC SCHOOLS</t>
  </si>
  <si>
    <t>40 SOUTH SECOND STREET</t>
  </si>
  <si>
    <t>OAKLAND</t>
  </si>
  <si>
    <t>21550</t>
  </si>
  <si>
    <t>1506</t>
  </si>
  <si>
    <t>2400390</t>
  </si>
  <si>
    <t>12</t>
  </si>
  <si>
    <t>HARFORD COUNTY PUBLIC SCHOOLS</t>
  </si>
  <si>
    <t>102 SOUTH HICKORY AVENUE</t>
  </si>
  <si>
    <t>BEL AIR</t>
  </si>
  <si>
    <t>21014</t>
  </si>
  <si>
    <t>2915</t>
  </si>
  <si>
    <t>2400420</t>
  </si>
  <si>
    <t>13</t>
  </si>
  <si>
    <t>HOWARD COUNTY PUBLIC SCHOOLS</t>
  </si>
  <si>
    <t>10910 CLARKSVILLE PIKE (ROUTE</t>
  </si>
  <si>
    <t>ELLICOTT CITY</t>
  </si>
  <si>
    <t>21042</t>
  </si>
  <si>
    <t>6198</t>
  </si>
  <si>
    <t>2400450</t>
  </si>
  <si>
    <t>14</t>
  </si>
  <si>
    <t>KENT COUNTY PUBLIC SCHOOLS</t>
  </si>
  <si>
    <t>5608 BOUNDARY AVENUE</t>
  </si>
  <si>
    <t>ROCK HALL</t>
  </si>
  <si>
    <t>21661</t>
  </si>
  <si>
    <t>1668</t>
  </si>
  <si>
    <t>2400480</t>
  </si>
  <si>
    <t>15</t>
  </si>
  <si>
    <t>MONTGOMERY COUNTY PUBLIC SCHOOLS</t>
  </si>
  <si>
    <t>850 HUNGERFORD DRIVE</t>
  </si>
  <si>
    <t>ROCKVILLE</t>
  </si>
  <si>
    <t>20850</t>
  </si>
  <si>
    <t>1718</t>
  </si>
  <si>
    <t>2400510</t>
  </si>
  <si>
    <t>16</t>
  </si>
  <si>
    <t>PRINCE GEORGE'S COUNTY PUBLIC SCHOOLS</t>
  </si>
  <si>
    <t>14201 SCHOOL LANE</t>
  </si>
  <si>
    <t>UPPER MARLBORO</t>
  </si>
  <si>
    <t>20772</t>
  </si>
  <si>
    <t>2866</t>
  </si>
  <si>
    <t>2400540</t>
  </si>
  <si>
    <t>17</t>
  </si>
  <si>
    <t>QUEEN ANNE'S COUNTY PUBLIC SCHOOLS</t>
  </si>
  <si>
    <t>202 CHESTERFIELD AVENUE</t>
  </si>
  <si>
    <t>CENTREVILLE</t>
  </si>
  <si>
    <t>21617</t>
  </si>
  <si>
    <t>0080</t>
  </si>
  <si>
    <t>2400027</t>
  </si>
  <si>
    <t>32</t>
  </si>
  <si>
    <t>SEED SCHOOL OF MARYLAND</t>
  </si>
  <si>
    <t>200 FONT HILL AVENUE</t>
  </si>
  <si>
    <t>21223</t>
  </si>
  <si>
    <t>M</t>
  </si>
  <si>
    <t>2400570</t>
  </si>
  <si>
    <t>19</t>
  </si>
  <si>
    <t>SOMERSET COUNTY PUBLIC SCHOOLS</t>
  </si>
  <si>
    <t>7982-A TAWES CAMPUS DRIVE</t>
  </si>
  <si>
    <t>WESTOVER</t>
  </si>
  <si>
    <t>21871</t>
  </si>
  <si>
    <t>4,8</t>
  </si>
  <si>
    <t>2400600</t>
  </si>
  <si>
    <t>18</t>
  </si>
  <si>
    <t>ST. MARY'S COUNTY PUBLIC SCHOOLS</t>
  </si>
  <si>
    <t>P.O. BOX 641</t>
  </si>
  <si>
    <t>LEONARDTOWN</t>
  </si>
  <si>
    <t>20650</t>
  </si>
  <si>
    <t>0641</t>
  </si>
  <si>
    <t>2400630</t>
  </si>
  <si>
    <t>20</t>
  </si>
  <si>
    <t>TALBOT COUNTY PUBLIC SCHOOLS</t>
  </si>
  <si>
    <t>P.O. BOX 1029</t>
  </si>
  <si>
    <t>EASTON</t>
  </si>
  <si>
    <t>21601</t>
  </si>
  <si>
    <t>1029</t>
  </si>
  <si>
    <t>2400660</t>
  </si>
  <si>
    <t>21</t>
  </si>
  <si>
    <t>WASHINGTION COUNTY PUBLIC SCHOOLS</t>
  </si>
  <si>
    <t>P.O. BOX 730</t>
  </si>
  <si>
    <t>HAGERSTOWN</t>
  </si>
  <si>
    <t>21741</t>
  </si>
  <si>
    <t>0730</t>
  </si>
  <si>
    <t>2400690</t>
  </si>
  <si>
    <t>22</t>
  </si>
  <si>
    <t>WICOMICO COUNTY PUBLIC SCHOOLS</t>
  </si>
  <si>
    <t>P.O. BOX 1538</t>
  </si>
  <si>
    <t>SALISBURY</t>
  </si>
  <si>
    <t>21802</t>
  </si>
  <si>
    <t>1538</t>
  </si>
  <si>
    <t>2400720</t>
  </si>
  <si>
    <t>23</t>
  </si>
  <si>
    <t>WORCESTER COUNTY PUBLIC SCHOOLS</t>
  </si>
  <si>
    <t>6270 WORCESTER HIGHWAY</t>
  </si>
  <si>
    <t>NEWARK</t>
  </si>
  <si>
    <t>21841</t>
  </si>
  <si>
    <t>2224</t>
  </si>
  <si>
    <t>Maryland School Districts</t>
  </si>
  <si>
    <t>NO LEAs Eligible for SRSA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</si>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</sst>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6" fontId="4" fillId="33" borderId="22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/>
      <protection locked="0"/>
    </xf>
    <xf numFmtId="169" fontId="4" fillId="38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33" borderId="23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4" fillId="33" borderId="23" xfId="0" applyFont="1" applyFill="1" applyBorder="1" applyAlignment="1">
      <alignment vertical="center"/>
    </xf>
    <xf numFmtId="167" fontId="4" fillId="33" borderId="23" xfId="0" applyNumberFormat="1" applyFont="1" applyFill="1" applyBorder="1" applyAlignment="1">
      <alignment vertical="center"/>
    </xf>
    <xf numFmtId="168" fontId="4" fillId="33" borderId="23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vertical="center"/>
      <protection locked="0"/>
    </xf>
    <xf numFmtId="169" fontId="4" fillId="38" borderId="23" xfId="0" applyNumberFormat="1" applyFont="1" applyFill="1" applyBorder="1" applyAlignment="1" applyProtection="1">
      <alignment vertical="center"/>
      <protection locked="0"/>
    </xf>
    <xf numFmtId="3" fontId="4" fillId="33" borderId="28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166" fontId="4" fillId="33" borderId="24" xfId="0" applyNumberFormat="1" applyFont="1" applyFill="1" applyBorder="1" applyAlignment="1">
      <alignment/>
    </xf>
    <xf numFmtId="166" fontId="4" fillId="33" borderId="22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 applyProtection="1">
      <alignment/>
      <protection locked="0"/>
    </xf>
    <xf numFmtId="4" fontId="4" fillId="0" borderId="22" xfId="0" applyNumberFormat="1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 vertical="center"/>
      <protection locked="0"/>
    </xf>
    <xf numFmtId="164" fontId="4" fillId="33" borderId="26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vertical="center"/>
    </xf>
    <xf numFmtId="0" fontId="4" fillId="33" borderId="26" xfId="0" applyFont="1" applyFill="1" applyBorder="1" applyAlignment="1">
      <alignment/>
    </xf>
    <xf numFmtId="0" fontId="4" fillId="33" borderId="21" xfId="0" applyFont="1" applyFill="1" applyBorder="1" applyAlignment="1">
      <alignment vertical="center"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 vertical="center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 vertical="center"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5" fillId="0" borderId="0" xfId="0" applyFont="1" applyAlignment="1">
      <alignment/>
    </xf>
    <xf numFmtId="0" fontId="4" fillId="0" borderId="29" xfId="0" applyFont="1" applyFill="1" applyBorder="1" applyAlignment="1" applyProtection="1">
      <alignment horizontal="center" vertical="center"/>
      <protection locked="0"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2" fontId="4" fillId="0" borderId="25" xfId="0" applyNumberFormat="1" applyFont="1" applyFill="1" applyBorder="1" applyAlignment="1" applyProtection="1">
      <alignment vertical="center"/>
      <protection locked="0"/>
    </xf>
    <xf numFmtId="169" fontId="4" fillId="0" borderId="34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66" fontId="4" fillId="0" borderId="24" xfId="0" applyNumberFormat="1" applyFont="1" applyFill="1" applyBorder="1" applyAlignment="1">
      <alignment vertical="center"/>
    </xf>
    <xf numFmtId="167" fontId="4" fillId="0" borderId="25" xfId="0" applyNumberFormat="1" applyFont="1" applyFill="1" applyBorder="1" applyAlignment="1">
      <alignment vertical="center"/>
    </xf>
    <xf numFmtId="168" fontId="4" fillId="0" borderId="25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9" fontId="4" fillId="0" borderId="25" xfId="0" applyNumberFormat="1" applyFont="1" applyFill="1" applyBorder="1" applyAlignment="1" applyProtection="1">
      <alignment vertical="center"/>
      <protection locked="0"/>
    </xf>
    <xf numFmtId="169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4" fillId="0" borderId="28" xfId="0" applyNumberFormat="1" applyFont="1" applyFill="1" applyBorder="1" applyAlignment="1">
      <alignment vertic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66" fontId="4" fillId="0" borderId="38" xfId="0" applyNumberFormat="1" applyFont="1" applyFill="1" applyBorder="1" applyAlignment="1">
      <alignment vertical="center"/>
    </xf>
    <xf numFmtId="167" fontId="4" fillId="0" borderId="39" xfId="0" applyNumberFormat="1" applyFont="1" applyFill="1" applyBorder="1" applyAlignment="1">
      <alignment vertical="center"/>
    </xf>
    <xf numFmtId="168" fontId="4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4" fontId="4" fillId="0" borderId="38" xfId="0" applyNumberFormat="1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horizontal="center" vertical="center"/>
    </xf>
    <xf numFmtId="169" fontId="4" fillId="0" borderId="40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169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8" comment="" totalsRowShown="0">
  <autoFilter ref="A9:AB18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6" comment="" totalsRowShown="0">
  <autoFilter ref="A3:AF6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tabSelected="1" zoomScale="75" zoomScaleNormal="75" zoomScalePageLayoutView="0" workbookViewId="0" topLeftCell="A1">
      <selection activeCell="A1" sqref="A1:Y1"/>
    </sheetView>
  </sheetViews>
  <sheetFormatPr defaultColWidth="9.140625" defaultRowHeight="15"/>
  <cols>
    <col min="1" max="2" width="9.140625" style="0" customWidth="1"/>
    <col min="3" max="3" width="21.8515625" style="0" bestFit="1" customWidth="1"/>
    <col min="4" max="4" width="24.57421875" style="0" bestFit="1" customWidth="1"/>
    <col min="5" max="5" width="11.7109375" style="0" bestFit="1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2" width="9.7109375" style="0" bestFit="1" customWidth="1"/>
    <col min="13" max="13" width="7.003906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5" width="0" style="0" hidden="1" customWidth="1"/>
  </cols>
  <sheetData>
    <row r="1" spans="1:25" ht="18" customHeight="1">
      <c r="A1" s="147" t="s">
        <v>222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 ht="15">
      <c r="A2" s="146" t="s">
        <v>223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ht="15">
      <c r="A3" s="149" t="s">
        <v>224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ht="15.75" customHeight="1">
      <c r="A4" s="150" t="s">
        <v>225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5" ht="31.5" customHeight="1">
      <c r="A5" s="151" t="s">
        <v>226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5" ht="15">
      <c r="A6" s="153" t="s">
        <v>227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</row>
    <row r="7" spans="1:25" ht="15">
      <c r="A7" s="144" t="s">
        <v>228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1:33" s="54" customFormat="1" ht="18">
      <c r="A8" s="9" t="s">
        <v>220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6"/>
      <c r="Q8" s="4"/>
      <c r="R8" s="4"/>
      <c r="S8" s="57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01" t="s">
        <v>10</v>
      </c>
      <c r="K9" s="15" t="s">
        <v>11</v>
      </c>
      <c r="L9" s="81" t="s">
        <v>12</v>
      </c>
      <c r="M9" s="16" t="s">
        <v>13</v>
      </c>
      <c r="N9" s="17" t="s">
        <v>14</v>
      </c>
      <c r="O9" s="106" t="s">
        <v>15</v>
      </c>
      <c r="P9" s="18" t="s">
        <v>16</v>
      </c>
      <c r="Q9" s="19" t="s">
        <v>17</v>
      </c>
      <c r="R9" s="20" t="s">
        <v>18</v>
      </c>
      <c r="S9" s="86" t="s">
        <v>19</v>
      </c>
      <c r="T9" s="111" t="s">
        <v>20</v>
      </c>
      <c r="U9" s="21" t="s">
        <v>21</v>
      </c>
      <c r="V9" s="21" t="s">
        <v>22</v>
      </c>
      <c r="W9" s="91" t="s">
        <v>23</v>
      </c>
      <c r="X9" s="22" t="s">
        <v>24</v>
      </c>
      <c r="Y9" s="23" t="s">
        <v>25</v>
      </c>
      <c r="Z9" s="23" t="s">
        <v>230</v>
      </c>
      <c r="AA9" s="24" t="s">
        <v>27</v>
      </c>
      <c r="AB9" s="116" t="s">
        <v>28</v>
      </c>
      <c r="AC9" s="22" t="s">
        <v>29</v>
      </c>
      <c r="AD9" s="23" t="s">
        <v>30</v>
      </c>
      <c r="AE9" s="24" t="s">
        <v>31</v>
      </c>
      <c r="AF9" s="117" t="s">
        <v>32</v>
      </c>
      <c r="AG9" s="22" t="s">
        <v>33</v>
      </c>
      <c r="AH9" s="25" t="s">
        <v>34</v>
      </c>
    </row>
    <row r="10" spans="1:34" s="39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100"/>
      <c r="G10" s="29">
        <v>6</v>
      </c>
      <c r="H10" s="30"/>
      <c r="I10" s="31">
        <v>7</v>
      </c>
      <c r="J10" s="102">
        <v>8</v>
      </c>
      <c r="K10" s="28">
        <v>9</v>
      </c>
      <c r="L10" s="82">
        <v>10</v>
      </c>
      <c r="M10" s="32">
        <v>11</v>
      </c>
      <c r="N10" s="33">
        <v>12</v>
      </c>
      <c r="O10" s="107">
        <v>13</v>
      </c>
      <c r="P10" s="34">
        <v>14</v>
      </c>
      <c r="Q10" s="35" t="s">
        <v>35</v>
      </c>
      <c r="R10" s="36" t="s">
        <v>36</v>
      </c>
      <c r="S10" s="87">
        <v>15</v>
      </c>
      <c r="T10" s="112">
        <v>16</v>
      </c>
      <c r="U10" s="37">
        <v>17</v>
      </c>
      <c r="V10" s="37">
        <v>18</v>
      </c>
      <c r="W10" s="92">
        <v>19</v>
      </c>
      <c r="X10" s="38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38" t="s">
        <v>37</v>
      </c>
      <c r="AD10" s="26" t="s">
        <v>37</v>
      </c>
      <c r="AE10" s="26" t="s">
        <v>37</v>
      </c>
      <c r="AF10" s="26">
        <v>21</v>
      </c>
      <c r="AG10" s="38" t="s">
        <v>37</v>
      </c>
      <c r="AH10" s="26">
        <v>22</v>
      </c>
    </row>
    <row r="18" ht="20.25">
      <c r="A18" s="118" t="s">
        <v>221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2014&amp;C&amp;P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"/>
  <sheetViews>
    <sheetView zoomScale="75" zoomScaleNormal="75" zoomScalePageLayoutView="0" workbookViewId="0" topLeftCell="A1">
      <selection activeCell="A1" sqref="A1:Y1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40.8515625" style="0" bestFit="1" customWidth="1"/>
    <col min="4" max="4" width="23.140625" style="0" bestFit="1" customWidth="1"/>
    <col min="5" max="5" width="12.57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851562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47" t="s">
        <v>229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33" s="54" customFormat="1" ht="18">
      <c r="A2" s="9" t="s">
        <v>220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6"/>
      <c r="Q2" s="4"/>
      <c r="R2" s="4"/>
      <c r="S2" s="5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01" t="s">
        <v>10</v>
      </c>
      <c r="K3" s="15" t="s">
        <v>11</v>
      </c>
      <c r="L3" s="81" t="s">
        <v>12</v>
      </c>
      <c r="M3" s="16" t="s">
        <v>13</v>
      </c>
      <c r="N3" s="17" t="s">
        <v>14</v>
      </c>
      <c r="O3" s="106" t="s">
        <v>15</v>
      </c>
      <c r="P3" s="18" t="s">
        <v>16</v>
      </c>
      <c r="Q3" s="19" t="s">
        <v>17</v>
      </c>
      <c r="R3" s="20" t="s">
        <v>18</v>
      </c>
      <c r="S3" s="86" t="s">
        <v>19</v>
      </c>
      <c r="T3" s="111" t="s">
        <v>20</v>
      </c>
      <c r="U3" s="21" t="s">
        <v>21</v>
      </c>
      <c r="V3" s="21" t="s">
        <v>22</v>
      </c>
      <c r="W3" s="91" t="s">
        <v>23</v>
      </c>
      <c r="X3" s="22" t="s">
        <v>24</v>
      </c>
      <c r="Y3" s="23" t="s">
        <v>25</v>
      </c>
      <c r="Z3" s="23" t="s">
        <v>230</v>
      </c>
      <c r="AA3" s="24" t="s">
        <v>27</v>
      </c>
      <c r="AB3" s="116" t="s">
        <v>28</v>
      </c>
      <c r="AC3" s="22" t="s">
        <v>29</v>
      </c>
      <c r="AD3" s="23" t="s">
        <v>30</v>
      </c>
      <c r="AE3" s="24" t="s">
        <v>31</v>
      </c>
      <c r="AF3" s="117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100"/>
      <c r="G4" s="29">
        <v>6</v>
      </c>
      <c r="H4" s="30"/>
      <c r="I4" s="31">
        <v>7</v>
      </c>
      <c r="J4" s="102">
        <v>8</v>
      </c>
      <c r="K4" s="28">
        <v>9</v>
      </c>
      <c r="L4" s="82">
        <v>10</v>
      </c>
      <c r="M4" s="32">
        <v>11</v>
      </c>
      <c r="N4" s="33">
        <v>12</v>
      </c>
      <c r="O4" s="107">
        <v>13</v>
      </c>
      <c r="P4" s="34">
        <v>14</v>
      </c>
      <c r="Q4" s="35" t="s">
        <v>35</v>
      </c>
      <c r="R4" s="36" t="s">
        <v>36</v>
      </c>
      <c r="S4" s="87">
        <v>15</v>
      </c>
      <c r="T4" s="112">
        <v>16</v>
      </c>
      <c r="U4" s="37">
        <v>17</v>
      </c>
      <c r="V4" s="37">
        <v>18</v>
      </c>
      <c r="W4" s="92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6" s="3" customFormat="1" ht="12.75" customHeight="1">
      <c r="A5" s="124" t="s">
        <v>79</v>
      </c>
      <c r="B5" s="125" t="s">
        <v>80</v>
      </c>
      <c r="C5" s="126" t="s">
        <v>81</v>
      </c>
      <c r="D5" s="127" t="s">
        <v>82</v>
      </c>
      <c r="E5" s="127" t="s">
        <v>83</v>
      </c>
      <c r="F5" s="125" t="s">
        <v>43</v>
      </c>
      <c r="G5" s="128" t="s">
        <v>84</v>
      </c>
      <c r="H5" s="129" t="s">
        <v>85</v>
      </c>
      <c r="I5" s="130">
        <v>4104791460</v>
      </c>
      <c r="J5" s="131" t="s">
        <v>86</v>
      </c>
      <c r="K5" s="132" t="s">
        <v>47</v>
      </c>
      <c r="L5" s="119"/>
      <c r="M5" s="120">
        <v>5234</v>
      </c>
      <c r="N5" s="121"/>
      <c r="O5" s="133">
        <v>20.318384115</v>
      </c>
      <c r="P5" s="132" t="s">
        <v>48</v>
      </c>
      <c r="Q5" s="122"/>
      <c r="R5" s="121"/>
      <c r="S5" s="134" t="s">
        <v>48</v>
      </c>
      <c r="T5" s="123"/>
      <c r="U5" s="135"/>
      <c r="V5" s="135"/>
      <c r="W5" s="136"/>
      <c r="X5" s="137">
        <f>IF(OR(K5="YES",TRIM(L5)="YES"),1,0)</f>
        <v>0</v>
      </c>
      <c r="Y5" s="138">
        <f>IF(OR(AND(ISNUMBER(M5),AND(M5&gt;0,M5&lt;600)),AND(ISNUMBER(M5),AND(M5&gt;0,N5="YES"))),1,0)</f>
        <v>0</v>
      </c>
      <c r="Z5" s="138">
        <f>IF(AND(OR(K5="YES",TRIM(L5)="YES"),(X5=0)),"Trouble",0)</f>
        <v>0</v>
      </c>
      <c r="AA5" s="138">
        <f>IF(AND(OR(AND(ISNUMBER(M5),AND(M5&gt;0,M5&lt;600)),AND(ISNUMBER(M5),AND(M5&gt;0,N5="YES"))),(Y5=0)),"Trouble",0)</f>
        <v>0</v>
      </c>
      <c r="AB5" s="139" t="str">
        <f>IF(AND(X5=1,Y5=1),"SRSA","-")</f>
        <v>-</v>
      </c>
      <c r="AC5" s="137">
        <f>IF(S5="YES",1,0)</f>
        <v>1</v>
      </c>
      <c r="AD5" s="138">
        <f>IF(OR(AND(ISNUMBER(Q5),Q5&gt;=20),(AND(ISNUMBER(Q5)=FALSE,AND(ISNUMBER(O5),O5&gt;=20)))),1,0)</f>
        <v>1</v>
      </c>
      <c r="AE5" s="138" t="str">
        <f>IF(AND(AC5=1,AD5=1),"Initial",0)</f>
        <v>Initial</v>
      </c>
      <c r="AF5" s="139" t="str">
        <f>IF(AND(AND(AE5="Initial",AG5=0),AND(ISNUMBER(M5),M5&gt;0)),"RLIS","-")</f>
        <v>RLIS</v>
      </c>
      <c r="AG5" s="137">
        <f>IF(AND(AB5="SRSA",AE5="Initial"),"SRSA",0)</f>
        <v>0</v>
      </c>
      <c r="AH5" s="140" t="s">
        <v>49</v>
      </c>
      <c r="AI5" s="141"/>
      <c r="AJ5" s="141"/>
    </row>
    <row r="6" spans="1:36" s="3" customFormat="1" ht="12.75" customHeight="1">
      <c r="A6" s="154" t="s">
        <v>108</v>
      </c>
      <c r="B6" s="155" t="s">
        <v>109</v>
      </c>
      <c r="C6" s="156" t="s">
        <v>110</v>
      </c>
      <c r="D6" s="157" t="s">
        <v>111</v>
      </c>
      <c r="E6" s="157" t="s">
        <v>112</v>
      </c>
      <c r="F6" s="155" t="s">
        <v>43</v>
      </c>
      <c r="G6" s="158" t="s">
        <v>113</v>
      </c>
      <c r="H6" s="159" t="s">
        <v>114</v>
      </c>
      <c r="I6" s="160">
        <v>4102284747</v>
      </c>
      <c r="J6" s="161" t="s">
        <v>86</v>
      </c>
      <c r="K6" s="162" t="s">
        <v>47</v>
      </c>
      <c r="L6" s="163"/>
      <c r="M6" s="164">
        <v>4766</v>
      </c>
      <c r="N6" s="165"/>
      <c r="O6" s="166">
        <v>26.821862348</v>
      </c>
      <c r="P6" s="162" t="s">
        <v>48</v>
      </c>
      <c r="Q6" s="167"/>
      <c r="R6" s="165"/>
      <c r="S6" s="168" t="s">
        <v>48</v>
      </c>
      <c r="T6" s="169"/>
      <c r="U6" s="170"/>
      <c r="V6" s="170"/>
      <c r="W6" s="171"/>
      <c r="X6" s="172">
        <f>IF(OR(K6="YES",TRIM(L6)="YES"),1,0)</f>
        <v>0</v>
      </c>
      <c r="Y6" s="173">
        <f>IF(OR(AND(ISNUMBER(M6),AND(M6&gt;0,M6&lt;600)),AND(ISNUMBER(M6),AND(M6&gt;0,N6="YES"))),1,0)</f>
        <v>0</v>
      </c>
      <c r="Z6" s="173">
        <f>IF(AND(OR(K6="YES",TRIM(L6)="YES"),(X6=0)),"Trouble",0)</f>
        <v>0</v>
      </c>
      <c r="AA6" s="173">
        <f>IF(AND(OR(AND(ISNUMBER(M6),AND(M6&gt;0,M6&lt;600)),AND(ISNUMBER(M6),AND(M6&gt;0,N6="YES"))),(Y6=0)),"Trouble",0)</f>
        <v>0</v>
      </c>
      <c r="AB6" s="174" t="str">
        <f>IF(AND(X6=1,Y6=1),"SRSA","-")</f>
        <v>-</v>
      </c>
      <c r="AC6" s="172">
        <f>IF(S6="YES",1,0)</f>
        <v>1</v>
      </c>
      <c r="AD6" s="173">
        <f>IF(OR(AND(ISNUMBER(Q6),Q6&gt;=20),(AND(ISNUMBER(Q6)=FALSE,AND(ISNUMBER(O6),O6&gt;=20)))),1,0)</f>
        <v>1</v>
      </c>
      <c r="AE6" s="173" t="str">
        <f>IF(AND(AC6=1,AD6=1),"Initial",0)</f>
        <v>Initial</v>
      </c>
      <c r="AF6" s="174" t="str">
        <f>IF(AND(AND(AE6="Initial",AG6=0),AND(ISNUMBER(M6),M6&gt;0)),"RLIS","-")</f>
        <v>RLIS</v>
      </c>
      <c r="AG6" s="142">
        <f>IF(AND(AB6="SRSA",AE6="Initial"),"SRSA",0)</f>
        <v>0</v>
      </c>
      <c r="AH6" s="143" t="s">
        <v>49</v>
      </c>
      <c r="AI6" s="141"/>
      <c r="AJ6" s="141"/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54" customWidth="1"/>
    <col min="2" max="2" width="10.00390625" style="54" bestFit="1" customWidth="1"/>
    <col min="3" max="3" width="45.28125" style="54" bestFit="1" customWidth="1"/>
    <col min="4" max="4" width="32.28125" style="54" bestFit="1" customWidth="1"/>
    <col min="5" max="5" width="19.421875" style="54" bestFit="1" customWidth="1"/>
    <col min="6" max="6" width="7.421875" style="54" hidden="1" customWidth="1"/>
    <col min="7" max="7" width="6.8515625" style="54" customWidth="1"/>
    <col min="8" max="8" width="5.8515625" style="54" hidden="1" customWidth="1"/>
    <col min="9" max="9" width="15.421875" style="54" bestFit="1" customWidth="1"/>
    <col min="10" max="10" width="7.140625" style="54" bestFit="1" customWidth="1"/>
    <col min="11" max="12" width="6.57421875" style="54" bestFit="1" customWidth="1"/>
    <col min="13" max="13" width="9.28125" style="54" bestFit="1" customWidth="1"/>
    <col min="14" max="14" width="9.140625" style="54" customWidth="1"/>
    <col min="15" max="16" width="6.57421875" style="54" bestFit="1" customWidth="1"/>
    <col min="17" max="17" width="6.57421875" style="54" hidden="1" customWidth="1"/>
    <col min="18" max="18" width="11.7109375" style="54" hidden="1" customWidth="1"/>
    <col min="19" max="19" width="9.140625" style="54" customWidth="1"/>
    <col min="20" max="20" width="6.57421875" style="54" bestFit="1" customWidth="1"/>
    <col min="21" max="23" width="9.140625" style="54" bestFit="1" customWidth="1"/>
    <col min="24" max="27" width="5.7109375" style="54" hidden="1" customWidth="1"/>
    <col min="28" max="28" width="6.421875" style="54" customWidth="1"/>
    <col min="29" max="31" width="5.7109375" style="54" hidden="1" customWidth="1"/>
    <col min="32" max="32" width="6.421875" style="54" customWidth="1"/>
    <col min="33" max="33" width="5.7109375" style="54" hidden="1" customWidth="1"/>
    <col min="34" max="34" width="6.28125" style="54" hidden="1" customWidth="1"/>
    <col min="35" max="16384" width="9.140625" style="54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220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6"/>
      <c r="Q2" s="4"/>
      <c r="R2" s="4"/>
      <c r="S2" s="5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01" t="s">
        <v>10</v>
      </c>
      <c r="K3" s="15" t="s">
        <v>11</v>
      </c>
      <c r="L3" s="81" t="s">
        <v>12</v>
      </c>
      <c r="M3" s="16" t="s">
        <v>13</v>
      </c>
      <c r="N3" s="17" t="s">
        <v>14</v>
      </c>
      <c r="O3" s="106" t="s">
        <v>15</v>
      </c>
      <c r="P3" s="18" t="s">
        <v>16</v>
      </c>
      <c r="Q3" s="19" t="s">
        <v>17</v>
      </c>
      <c r="R3" s="20" t="s">
        <v>18</v>
      </c>
      <c r="S3" s="86" t="s">
        <v>19</v>
      </c>
      <c r="T3" s="111" t="s">
        <v>20</v>
      </c>
      <c r="U3" s="21" t="s">
        <v>21</v>
      </c>
      <c r="V3" s="21" t="s">
        <v>22</v>
      </c>
      <c r="W3" s="91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116" t="s">
        <v>28</v>
      </c>
      <c r="AC3" s="22" t="s">
        <v>29</v>
      </c>
      <c r="AD3" s="23" t="s">
        <v>30</v>
      </c>
      <c r="AE3" s="24" t="s">
        <v>31</v>
      </c>
      <c r="AF3" s="117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100"/>
      <c r="G4" s="29">
        <v>6</v>
      </c>
      <c r="H4" s="30"/>
      <c r="I4" s="31">
        <v>7</v>
      </c>
      <c r="J4" s="102">
        <v>8</v>
      </c>
      <c r="K4" s="28">
        <v>9</v>
      </c>
      <c r="L4" s="82">
        <v>10</v>
      </c>
      <c r="M4" s="32">
        <v>11</v>
      </c>
      <c r="N4" s="33">
        <v>12</v>
      </c>
      <c r="O4" s="107">
        <v>13</v>
      </c>
      <c r="P4" s="34">
        <v>14</v>
      </c>
      <c r="Q4" s="35" t="s">
        <v>35</v>
      </c>
      <c r="R4" s="36" t="s">
        <v>36</v>
      </c>
      <c r="S4" s="87">
        <v>15</v>
      </c>
      <c r="T4" s="112">
        <v>16</v>
      </c>
      <c r="U4" s="37">
        <v>17</v>
      </c>
      <c r="V4" s="37">
        <v>18</v>
      </c>
      <c r="W4" s="92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ht="12.75" customHeight="1">
      <c r="A5" s="96" t="s">
        <v>38</v>
      </c>
      <c r="B5" s="98" t="s">
        <v>39</v>
      </c>
      <c r="C5" s="51" t="s">
        <v>40</v>
      </c>
      <c r="D5" s="52" t="s">
        <v>41</v>
      </c>
      <c r="E5" s="52" t="s">
        <v>42</v>
      </c>
      <c r="F5" s="98" t="s">
        <v>43</v>
      </c>
      <c r="G5" s="77" t="s">
        <v>44</v>
      </c>
      <c r="H5" s="59" t="s">
        <v>45</v>
      </c>
      <c r="I5" s="60">
        <v>3017592000</v>
      </c>
      <c r="J5" s="103" t="s">
        <v>46</v>
      </c>
      <c r="K5" s="61" t="s">
        <v>47</v>
      </c>
      <c r="L5" s="83"/>
      <c r="M5" s="79"/>
      <c r="N5" s="62"/>
      <c r="O5" s="108">
        <v>21.681092919</v>
      </c>
      <c r="P5" s="61" t="s">
        <v>48</v>
      </c>
      <c r="Q5" s="63"/>
      <c r="R5" s="62"/>
      <c r="S5" s="88" t="s">
        <v>47</v>
      </c>
      <c r="T5" s="113"/>
      <c r="U5" s="64"/>
      <c r="V5" s="64"/>
      <c r="W5" s="93"/>
      <c r="X5" s="51">
        <f aca="true" t="shared" si="0" ref="X5:X29">IF(OR(K5="YES",TRIM(L5)="YES"),1,0)</f>
        <v>0</v>
      </c>
      <c r="Y5" s="52">
        <f aca="true" t="shared" si="1" ref="Y5:Y29">IF(OR(AND(ISNUMBER(M5),AND(M5&gt;0,M5&lt;600)),AND(ISNUMBER(M5),AND(M5&gt;0,N5="YES"))),1,0)</f>
        <v>0</v>
      </c>
      <c r="Z5" s="52">
        <f aca="true" t="shared" si="2" ref="Z5:Z29">IF(AND(OR(K5="YES",TRIM(L5)="YES"),(X5=0)),"Trouble",0)</f>
        <v>0</v>
      </c>
      <c r="AA5" s="52">
        <f aca="true" t="shared" si="3" ref="AA5:AA29">IF(AND(OR(AND(ISNUMBER(M5),AND(M5&gt;0,M5&lt;600)),AND(ISNUMBER(M5),AND(M5&gt;0,N5="YES"))),(Y5=0)),"Trouble",0)</f>
        <v>0</v>
      </c>
      <c r="AB5" s="53" t="str">
        <f aca="true" t="shared" si="4" ref="AB5:AB29">IF(AND(X5=1,Y5=1),"SRSA","-")</f>
        <v>-</v>
      </c>
      <c r="AC5" s="51">
        <f aca="true" t="shared" si="5" ref="AC5:AC29">IF(S5="YES",1,0)</f>
        <v>0</v>
      </c>
      <c r="AD5" s="52">
        <f aca="true" t="shared" si="6" ref="AD5:AD29">IF(OR(AND(ISNUMBER(Q5),Q5&gt;=20),(AND(ISNUMBER(Q5)=FALSE,AND(ISNUMBER(O5),O5&gt;=20)))),1,0)</f>
        <v>1</v>
      </c>
      <c r="AE5" s="52">
        <f aca="true" t="shared" si="7" ref="AE5:AE29">IF(AND(AC5=1,AD5=1),"Initial",0)</f>
        <v>0</v>
      </c>
      <c r="AF5" s="53" t="str">
        <f aca="true" t="shared" si="8" ref="AF5:AF29">IF(AND(AND(AE5="Initial",AG5=0),AND(ISNUMBER(M5),M5&gt;0)),"RLIS","-")</f>
        <v>-</v>
      </c>
      <c r="AG5" s="51">
        <f aca="true" t="shared" si="9" ref="AG5:AG29">IF(AND(AB5="SRSA",AE5="Initial"),"SRSA",0)</f>
        <v>0</v>
      </c>
      <c r="AH5" s="65" t="s">
        <v>49</v>
      </c>
    </row>
    <row r="6" spans="1:34" ht="12.75" customHeight="1">
      <c r="A6" s="40" t="s">
        <v>50</v>
      </c>
      <c r="B6" s="41" t="s">
        <v>51</v>
      </c>
      <c r="C6" s="42" t="s">
        <v>52</v>
      </c>
      <c r="D6" s="43" t="s">
        <v>53</v>
      </c>
      <c r="E6" s="43" t="s">
        <v>54</v>
      </c>
      <c r="F6" s="41" t="s">
        <v>43</v>
      </c>
      <c r="G6" s="44" t="s">
        <v>55</v>
      </c>
      <c r="H6" s="45" t="s">
        <v>56</v>
      </c>
      <c r="I6" s="66">
        <v>4102225000</v>
      </c>
      <c r="J6" s="104" t="s">
        <v>57</v>
      </c>
      <c r="K6" s="46" t="s">
        <v>47</v>
      </c>
      <c r="L6" s="84"/>
      <c r="M6" s="47"/>
      <c r="N6" s="48"/>
      <c r="O6" s="109">
        <v>8.1236139766</v>
      </c>
      <c r="P6" s="46" t="s">
        <v>47</v>
      </c>
      <c r="Q6" s="49"/>
      <c r="R6" s="48"/>
      <c r="S6" s="89" t="s">
        <v>47</v>
      </c>
      <c r="T6" s="114"/>
      <c r="U6" s="50"/>
      <c r="V6" s="50"/>
      <c r="W6" s="94"/>
      <c r="X6" s="42">
        <f t="shared" si="0"/>
        <v>0</v>
      </c>
      <c r="Y6" s="43">
        <f t="shared" si="1"/>
        <v>0</v>
      </c>
      <c r="Z6" s="43">
        <f t="shared" si="2"/>
        <v>0</v>
      </c>
      <c r="AA6" s="43">
        <f t="shared" si="3"/>
        <v>0</v>
      </c>
      <c r="AB6" s="58" t="str">
        <f t="shared" si="4"/>
        <v>-</v>
      </c>
      <c r="AC6" s="42">
        <f t="shared" si="5"/>
        <v>0</v>
      </c>
      <c r="AD6" s="43">
        <f t="shared" si="6"/>
        <v>0</v>
      </c>
      <c r="AE6" s="43">
        <f t="shared" si="7"/>
        <v>0</v>
      </c>
      <c r="AF6" s="58" t="str">
        <f t="shared" si="8"/>
        <v>-</v>
      </c>
      <c r="AG6" s="42">
        <f t="shared" si="9"/>
        <v>0</v>
      </c>
      <c r="AH6" s="67" t="s">
        <v>49</v>
      </c>
    </row>
    <row r="7" spans="1:34" ht="12.75" customHeight="1">
      <c r="A7" s="40" t="s">
        <v>58</v>
      </c>
      <c r="B7" s="41" t="s">
        <v>59</v>
      </c>
      <c r="C7" s="42" t="s">
        <v>60</v>
      </c>
      <c r="D7" s="43" t="s">
        <v>61</v>
      </c>
      <c r="E7" s="43" t="s">
        <v>62</v>
      </c>
      <c r="F7" s="41" t="s">
        <v>43</v>
      </c>
      <c r="G7" s="44" t="s">
        <v>63</v>
      </c>
      <c r="H7" s="45" t="s">
        <v>64</v>
      </c>
      <c r="I7" s="66">
        <v>4439842000</v>
      </c>
      <c r="J7" s="104" t="s">
        <v>39</v>
      </c>
      <c r="K7" s="46" t="s">
        <v>47</v>
      </c>
      <c r="L7" s="84"/>
      <c r="M7" s="47"/>
      <c r="N7" s="48"/>
      <c r="O7" s="109">
        <v>31.813858918</v>
      </c>
      <c r="P7" s="46" t="s">
        <v>48</v>
      </c>
      <c r="Q7" s="49"/>
      <c r="R7" s="48"/>
      <c r="S7" s="89" t="s">
        <v>47</v>
      </c>
      <c r="T7" s="114"/>
      <c r="U7" s="50"/>
      <c r="V7" s="50"/>
      <c r="W7" s="94"/>
      <c r="X7" s="42">
        <f t="shared" si="0"/>
        <v>0</v>
      </c>
      <c r="Y7" s="43">
        <f t="shared" si="1"/>
        <v>0</v>
      </c>
      <c r="Z7" s="43">
        <f t="shared" si="2"/>
        <v>0</v>
      </c>
      <c r="AA7" s="43">
        <f t="shared" si="3"/>
        <v>0</v>
      </c>
      <c r="AB7" s="58" t="str">
        <f t="shared" si="4"/>
        <v>-</v>
      </c>
      <c r="AC7" s="42">
        <f t="shared" si="5"/>
        <v>0</v>
      </c>
      <c r="AD7" s="43">
        <f t="shared" si="6"/>
        <v>1</v>
      </c>
      <c r="AE7" s="43">
        <f t="shared" si="7"/>
        <v>0</v>
      </c>
      <c r="AF7" s="58" t="str">
        <f t="shared" si="8"/>
        <v>-</v>
      </c>
      <c r="AG7" s="42">
        <f t="shared" si="9"/>
        <v>0</v>
      </c>
      <c r="AH7" s="67" t="s">
        <v>49</v>
      </c>
    </row>
    <row r="8" spans="1:34" ht="12.75" customHeight="1">
      <c r="A8" s="40" t="s">
        <v>65</v>
      </c>
      <c r="B8" s="41" t="s">
        <v>66</v>
      </c>
      <c r="C8" s="42" t="s">
        <v>67</v>
      </c>
      <c r="D8" s="43" t="s">
        <v>68</v>
      </c>
      <c r="E8" s="43" t="s">
        <v>69</v>
      </c>
      <c r="F8" s="41" t="s">
        <v>43</v>
      </c>
      <c r="G8" s="44" t="s">
        <v>70</v>
      </c>
      <c r="H8" s="45" t="s">
        <v>71</v>
      </c>
      <c r="I8" s="66">
        <v>4108874554</v>
      </c>
      <c r="J8" s="104" t="s">
        <v>72</v>
      </c>
      <c r="K8" s="46" t="s">
        <v>47</v>
      </c>
      <c r="L8" s="84"/>
      <c r="M8" s="47"/>
      <c r="N8" s="48"/>
      <c r="O8" s="109">
        <v>12.154050051</v>
      </c>
      <c r="P8" s="46" t="s">
        <v>47</v>
      </c>
      <c r="Q8" s="49"/>
      <c r="R8" s="48"/>
      <c r="S8" s="89" t="s">
        <v>47</v>
      </c>
      <c r="T8" s="114"/>
      <c r="U8" s="50"/>
      <c r="V8" s="50"/>
      <c r="W8" s="94"/>
      <c r="X8" s="42">
        <f t="shared" si="0"/>
        <v>0</v>
      </c>
      <c r="Y8" s="43">
        <f t="shared" si="1"/>
        <v>0</v>
      </c>
      <c r="Z8" s="43">
        <f t="shared" si="2"/>
        <v>0</v>
      </c>
      <c r="AA8" s="43">
        <f t="shared" si="3"/>
        <v>0</v>
      </c>
      <c r="AB8" s="58" t="str">
        <f t="shared" si="4"/>
        <v>-</v>
      </c>
      <c r="AC8" s="42">
        <f t="shared" si="5"/>
        <v>0</v>
      </c>
      <c r="AD8" s="43">
        <f t="shared" si="6"/>
        <v>0</v>
      </c>
      <c r="AE8" s="43">
        <f t="shared" si="7"/>
        <v>0</v>
      </c>
      <c r="AF8" s="58" t="str">
        <f t="shared" si="8"/>
        <v>-</v>
      </c>
      <c r="AG8" s="42">
        <f t="shared" si="9"/>
        <v>0</v>
      </c>
      <c r="AH8" s="67" t="s">
        <v>49</v>
      </c>
    </row>
    <row r="9" spans="1:34" ht="12.75" customHeight="1">
      <c r="A9" s="40" t="s">
        <v>73</v>
      </c>
      <c r="B9" s="41" t="s">
        <v>74</v>
      </c>
      <c r="C9" s="42" t="s">
        <v>75</v>
      </c>
      <c r="D9" s="43" t="s">
        <v>76</v>
      </c>
      <c r="E9" s="43" t="s">
        <v>77</v>
      </c>
      <c r="F9" s="41" t="s">
        <v>43</v>
      </c>
      <c r="G9" s="44" t="s">
        <v>78</v>
      </c>
      <c r="H9" s="45"/>
      <c r="I9" s="66">
        <v>4105351700</v>
      </c>
      <c r="J9" s="104" t="s">
        <v>57</v>
      </c>
      <c r="K9" s="46" t="s">
        <v>47</v>
      </c>
      <c r="L9" s="84"/>
      <c r="M9" s="47"/>
      <c r="N9" s="48"/>
      <c r="O9" s="109">
        <v>7.7525630688</v>
      </c>
      <c r="P9" s="46" t="s">
        <v>47</v>
      </c>
      <c r="Q9" s="49"/>
      <c r="R9" s="48"/>
      <c r="S9" s="89" t="s">
        <v>47</v>
      </c>
      <c r="T9" s="114"/>
      <c r="U9" s="50"/>
      <c r="V9" s="50"/>
      <c r="W9" s="94"/>
      <c r="X9" s="42">
        <f t="shared" si="0"/>
        <v>0</v>
      </c>
      <c r="Y9" s="43">
        <f t="shared" si="1"/>
        <v>0</v>
      </c>
      <c r="Z9" s="43">
        <f t="shared" si="2"/>
        <v>0</v>
      </c>
      <c r="AA9" s="43">
        <f t="shared" si="3"/>
        <v>0</v>
      </c>
      <c r="AB9" s="58" t="str">
        <f t="shared" si="4"/>
        <v>-</v>
      </c>
      <c r="AC9" s="42">
        <f t="shared" si="5"/>
        <v>0</v>
      </c>
      <c r="AD9" s="43">
        <f t="shared" si="6"/>
        <v>0</v>
      </c>
      <c r="AE9" s="43">
        <f t="shared" si="7"/>
        <v>0</v>
      </c>
      <c r="AF9" s="58" t="str">
        <f t="shared" si="8"/>
        <v>-</v>
      </c>
      <c r="AG9" s="42">
        <f t="shared" si="9"/>
        <v>0</v>
      </c>
      <c r="AH9" s="67" t="s">
        <v>49</v>
      </c>
    </row>
    <row r="10" spans="1:34" s="55" customFormat="1" ht="12.75" customHeight="1">
      <c r="A10" s="97" t="s">
        <v>79</v>
      </c>
      <c r="B10" s="99" t="s">
        <v>80</v>
      </c>
      <c r="C10" s="76" t="s">
        <v>81</v>
      </c>
      <c r="D10" s="68" t="s">
        <v>82</v>
      </c>
      <c r="E10" s="68" t="s">
        <v>83</v>
      </c>
      <c r="F10" s="99" t="s">
        <v>43</v>
      </c>
      <c r="G10" s="78" t="s">
        <v>84</v>
      </c>
      <c r="H10" s="69" t="s">
        <v>85</v>
      </c>
      <c r="I10" s="70">
        <v>4104791460</v>
      </c>
      <c r="J10" s="105" t="s">
        <v>86</v>
      </c>
      <c r="K10" s="71" t="s">
        <v>47</v>
      </c>
      <c r="L10" s="85"/>
      <c r="M10" s="80">
        <v>5234</v>
      </c>
      <c r="N10" s="72"/>
      <c r="O10" s="110">
        <v>20.318384115</v>
      </c>
      <c r="P10" s="71" t="s">
        <v>48</v>
      </c>
      <c r="Q10" s="73"/>
      <c r="R10" s="72"/>
      <c r="S10" s="90" t="s">
        <v>48</v>
      </c>
      <c r="T10" s="115"/>
      <c r="U10" s="74"/>
      <c r="V10" s="74"/>
      <c r="W10" s="95"/>
      <c r="X10" s="42">
        <f t="shared" si="0"/>
        <v>0</v>
      </c>
      <c r="Y10" s="43">
        <f t="shared" si="1"/>
        <v>0</v>
      </c>
      <c r="Z10" s="43">
        <f t="shared" si="2"/>
        <v>0</v>
      </c>
      <c r="AA10" s="43">
        <f t="shared" si="3"/>
        <v>0</v>
      </c>
      <c r="AB10" s="58" t="str">
        <f t="shared" si="4"/>
        <v>-</v>
      </c>
      <c r="AC10" s="42">
        <f t="shared" si="5"/>
        <v>1</v>
      </c>
      <c r="AD10" s="43">
        <f t="shared" si="6"/>
        <v>1</v>
      </c>
      <c r="AE10" s="43" t="str">
        <f t="shared" si="7"/>
        <v>Initial</v>
      </c>
      <c r="AF10" s="58" t="str">
        <f t="shared" si="8"/>
        <v>RLIS</v>
      </c>
      <c r="AG10" s="42">
        <f t="shared" si="9"/>
        <v>0</v>
      </c>
      <c r="AH10" s="75" t="s">
        <v>49</v>
      </c>
    </row>
    <row r="11" spans="1:34" s="55" customFormat="1" ht="12.75" customHeight="1">
      <c r="A11" s="40" t="s">
        <v>87</v>
      </c>
      <c r="B11" s="41" t="s">
        <v>88</v>
      </c>
      <c r="C11" s="42" t="s">
        <v>89</v>
      </c>
      <c r="D11" s="43" t="s">
        <v>90</v>
      </c>
      <c r="E11" s="43" t="s">
        <v>91</v>
      </c>
      <c r="F11" s="41" t="s">
        <v>43</v>
      </c>
      <c r="G11" s="44" t="s">
        <v>92</v>
      </c>
      <c r="H11" s="45" t="s">
        <v>93</v>
      </c>
      <c r="I11" s="66">
        <v>4107513000</v>
      </c>
      <c r="J11" s="104" t="s">
        <v>57</v>
      </c>
      <c r="K11" s="46" t="s">
        <v>47</v>
      </c>
      <c r="L11" s="84"/>
      <c r="M11" s="47"/>
      <c r="N11" s="48"/>
      <c r="O11" s="109">
        <v>6.4489875643</v>
      </c>
      <c r="P11" s="46" t="s">
        <v>47</v>
      </c>
      <c r="Q11" s="49"/>
      <c r="R11" s="48"/>
      <c r="S11" s="89" t="s">
        <v>47</v>
      </c>
      <c r="T11" s="114"/>
      <c r="U11" s="50"/>
      <c r="V11" s="50"/>
      <c r="W11" s="94"/>
      <c r="X11" s="42">
        <f t="shared" si="0"/>
        <v>0</v>
      </c>
      <c r="Y11" s="43">
        <f t="shared" si="1"/>
        <v>0</v>
      </c>
      <c r="Z11" s="43">
        <f t="shared" si="2"/>
        <v>0</v>
      </c>
      <c r="AA11" s="43">
        <f t="shared" si="3"/>
        <v>0</v>
      </c>
      <c r="AB11" s="58" t="str">
        <f t="shared" si="4"/>
        <v>-</v>
      </c>
      <c r="AC11" s="42">
        <f t="shared" si="5"/>
        <v>0</v>
      </c>
      <c r="AD11" s="43">
        <f t="shared" si="6"/>
        <v>0</v>
      </c>
      <c r="AE11" s="43">
        <f t="shared" si="7"/>
        <v>0</v>
      </c>
      <c r="AF11" s="58" t="str">
        <f t="shared" si="8"/>
        <v>-</v>
      </c>
      <c r="AG11" s="42">
        <f t="shared" si="9"/>
        <v>0</v>
      </c>
      <c r="AH11" s="67" t="s">
        <v>49</v>
      </c>
    </row>
    <row r="12" spans="1:34" s="55" customFormat="1" ht="12.75" customHeight="1">
      <c r="A12" s="40" t="s">
        <v>94</v>
      </c>
      <c r="B12" s="41" t="s">
        <v>95</v>
      </c>
      <c r="C12" s="42" t="s">
        <v>96</v>
      </c>
      <c r="D12" s="43" t="s">
        <v>97</v>
      </c>
      <c r="E12" s="43" t="s">
        <v>98</v>
      </c>
      <c r="F12" s="41" t="s">
        <v>43</v>
      </c>
      <c r="G12" s="44" t="s">
        <v>99</v>
      </c>
      <c r="H12" s="45" t="s">
        <v>100</v>
      </c>
      <c r="I12" s="66">
        <v>4109965400</v>
      </c>
      <c r="J12" s="104" t="s">
        <v>57</v>
      </c>
      <c r="K12" s="46" t="s">
        <v>47</v>
      </c>
      <c r="L12" s="84"/>
      <c r="M12" s="47"/>
      <c r="N12" s="48"/>
      <c r="O12" s="109">
        <v>13.8517751</v>
      </c>
      <c r="P12" s="46" t="s">
        <v>47</v>
      </c>
      <c r="Q12" s="49"/>
      <c r="R12" s="48"/>
      <c r="S12" s="89" t="s">
        <v>47</v>
      </c>
      <c r="T12" s="114"/>
      <c r="U12" s="50"/>
      <c r="V12" s="50"/>
      <c r="W12" s="94"/>
      <c r="X12" s="42">
        <f t="shared" si="0"/>
        <v>0</v>
      </c>
      <c r="Y12" s="43">
        <f t="shared" si="1"/>
        <v>0</v>
      </c>
      <c r="Z12" s="43">
        <f t="shared" si="2"/>
        <v>0</v>
      </c>
      <c r="AA12" s="43">
        <f t="shared" si="3"/>
        <v>0</v>
      </c>
      <c r="AB12" s="58" t="str">
        <f t="shared" si="4"/>
        <v>-</v>
      </c>
      <c r="AC12" s="42">
        <f t="shared" si="5"/>
        <v>0</v>
      </c>
      <c r="AD12" s="43">
        <f t="shared" si="6"/>
        <v>0</v>
      </c>
      <c r="AE12" s="43">
        <f t="shared" si="7"/>
        <v>0</v>
      </c>
      <c r="AF12" s="58" t="str">
        <f t="shared" si="8"/>
        <v>-</v>
      </c>
      <c r="AG12" s="42">
        <f t="shared" si="9"/>
        <v>0</v>
      </c>
      <c r="AH12" s="67" t="s">
        <v>49</v>
      </c>
    </row>
    <row r="13" spans="1:34" s="55" customFormat="1" ht="12.75" customHeight="1">
      <c r="A13" s="40" t="s">
        <v>101</v>
      </c>
      <c r="B13" s="41" t="s">
        <v>102</v>
      </c>
      <c r="C13" s="42" t="s">
        <v>103</v>
      </c>
      <c r="D13" s="43" t="s">
        <v>104</v>
      </c>
      <c r="E13" s="43" t="s">
        <v>105</v>
      </c>
      <c r="F13" s="41" t="s">
        <v>43</v>
      </c>
      <c r="G13" s="44" t="s">
        <v>106</v>
      </c>
      <c r="H13" s="45" t="s">
        <v>107</v>
      </c>
      <c r="I13" s="66">
        <v>3019326610</v>
      </c>
      <c r="J13" s="104" t="s">
        <v>57</v>
      </c>
      <c r="K13" s="46" t="s">
        <v>47</v>
      </c>
      <c r="L13" s="84"/>
      <c r="M13" s="47"/>
      <c r="N13" s="48"/>
      <c r="O13" s="109">
        <v>9.5986401637</v>
      </c>
      <c r="P13" s="46" t="s">
        <v>47</v>
      </c>
      <c r="Q13" s="49"/>
      <c r="R13" s="48"/>
      <c r="S13" s="89" t="s">
        <v>47</v>
      </c>
      <c r="T13" s="114"/>
      <c r="U13" s="50"/>
      <c r="V13" s="50"/>
      <c r="W13" s="94"/>
      <c r="X13" s="42">
        <f t="shared" si="0"/>
        <v>0</v>
      </c>
      <c r="Y13" s="43">
        <f t="shared" si="1"/>
        <v>0</v>
      </c>
      <c r="Z13" s="43">
        <f t="shared" si="2"/>
        <v>0</v>
      </c>
      <c r="AA13" s="43">
        <f t="shared" si="3"/>
        <v>0</v>
      </c>
      <c r="AB13" s="58" t="str">
        <f t="shared" si="4"/>
        <v>-</v>
      </c>
      <c r="AC13" s="42">
        <f t="shared" si="5"/>
        <v>0</v>
      </c>
      <c r="AD13" s="43">
        <f t="shared" si="6"/>
        <v>0</v>
      </c>
      <c r="AE13" s="43">
        <f t="shared" si="7"/>
        <v>0</v>
      </c>
      <c r="AF13" s="58" t="str">
        <f t="shared" si="8"/>
        <v>-</v>
      </c>
      <c r="AG13" s="42">
        <f t="shared" si="9"/>
        <v>0</v>
      </c>
      <c r="AH13" s="67" t="s">
        <v>49</v>
      </c>
    </row>
    <row r="14" spans="1:34" s="55" customFormat="1" ht="12.75" customHeight="1">
      <c r="A14" s="97" t="s">
        <v>108</v>
      </c>
      <c r="B14" s="99" t="s">
        <v>109</v>
      </c>
      <c r="C14" s="76" t="s">
        <v>110</v>
      </c>
      <c r="D14" s="68" t="s">
        <v>111</v>
      </c>
      <c r="E14" s="68" t="s">
        <v>112</v>
      </c>
      <c r="F14" s="99" t="s">
        <v>43</v>
      </c>
      <c r="G14" s="78" t="s">
        <v>113</v>
      </c>
      <c r="H14" s="69" t="s">
        <v>114</v>
      </c>
      <c r="I14" s="70">
        <v>4102284747</v>
      </c>
      <c r="J14" s="105" t="s">
        <v>86</v>
      </c>
      <c r="K14" s="71" t="s">
        <v>47</v>
      </c>
      <c r="L14" s="85"/>
      <c r="M14" s="80">
        <v>4766</v>
      </c>
      <c r="N14" s="72"/>
      <c r="O14" s="110">
        <v>26.821862348</v>
      </c>
      <c r="P14" s="71" t="s">
        <v>48</v>
      </c>
      <c r="Q14" s="73"/>
      <c r="R14" s="72"/>
      <c r="S14" s="90" t="s">
        <v>48</v>
      </c>
      <c r="T14" s="115"/>
      <c r="U14" s="74"/>
      <c r="V14" s="74"/>
      <c r="W14" s="95"/>
      <c r="X14" s="42">
        <f t="shared" si="0"/>
        <v>0</v>
      </c>
      <c r="Y14" s="43">
        <f t="shared" si="1"/>
        <v>0</v>
      </c>
      <c r="Z14" s="43">
        <f t="shared" si="2"/>
        <v>0</v>
      </c>
      <c r="AA14" s="43">
        <f t="shared" si="3"/>
        <v>0</v>
      </c>
      <c r="AB14" s="58" t="str">
        <f t="shared" si="4"/>
        <v>-</v>
      </c>
      <c r="AC14" s="42">
        <f t="shared" si="5"/>
        <v>1</v>
      </c>
      <c r="AD14" s="43">
        <f t="shared" si="6"/>
        <v>1</v>
      </c>
      <c r="AE14" s="43" t="str">
        <f t="shared" si="7"/>
        <v>Initial</v>
      </c>
      <c r="AF14" s="58" t="str">
        <f t="shared" si="8"/>
        <v>RLIS</v>
      </c>
      <c r="AG14" s="42">
        <f t="shared" si="9"/>
        <v>0</v>
      </c>
      <c r="AH14" s="75" t="s">
        <v>49</v>
      </c>
    </row>
    <row r="15" spans="1:34" s="55" customFormat="1" ht="12.75" customHeight="1">
      <c r="A15" s="40" t="s">
        <v>115</v>
      </c>
      <c r="B15" s="41" t="s">
        <v>116</v>
      </c>
      <c r="C15" s="42" t="s">
        <v>117</v>
      </c>
      <c r="D15" s="43" t="s">
        <v>118</v>
      </c>
      <c r="E15" s="43" t="s">
        <v>119</v>
      </c>
      <c r="F15" s="41" t="s">
        <v>43</v>
      </c>
      <c r="G15" s="44" t="s">
        <v>120</v>
      </c>
      <c r="H15" s="45" t="s">
        <v>121</v>
      </c>
      <c r="I15" s="66">
        <v>3016445000</v>
      </c>
      <c r="J15" s="104" t="s">
        <v>122</v>
      </c>
      <c r="K15" s="46" t="s">
        <v>47</v>
      </c>
      <c r="L15" s="84"/>
      <c r="M15" s="47"/>
      <c r="N15" s="48"/>
      <c r="O15" s="109">
        <v>7.816170601</v>
      </c>
      <c r="P15" s="46" t="s">
        <v>47</v>
      </c>
      <c r="Q15" s="49"/>
      <c r="R15" s="48"/>
      <c r="S15" s="89" t="s">
        <v>47</v>
      </c>
      <c r="T15" s="114"/>
      <c r="U15" s="50"/>
      <c r="V15" s="50"/>
      <c r="W15" s="94"/>
      <c r="X15" s="42">
        <f t="shared" si="0"/>
        <v>0</v>
      </c>
      <c r="Y15" s="43">
        <f t="shared" si="1"/>
        <v>0</v>
      </c>
      <c r="Z15" s="43">
        <f t="shared" si="2"/>
        <v>0</v>
      </c>
      <c r="AA15" s="43">
        <f t="shared" si="3"/>
        <v>0</v>
      </c>
      <c r="AB15" s="58" t="str">
        <f t="shared" si="4"/>
        <v>-</v>
      </c>
      <c r="AC15" s="42">
        <f t="shared" si="5"/>
        <v>0</v>
      </c>
      <c r="AD15" s="43">
        <f t="shared" si="6"/>
        <v>0</v>
      </c>
      <c r="AE15" s="43">
        <f t="shared" si="7"/>
        <v>0</v>
      </c>
      <c r="AF15" s="58" t="str">
        <f t="shared" si="8"/>
        <v>-</v>
      </c>
      <c r="AG15" s="42">
        <f t="shared" si="9"/>
        <v>0</v>
      </c>
      <c r="AH15" s="67" t="s">
        <v>49</v>
      </c>
    </row>
    <row r="16" spans="1:34" ht="12.75" customHeight="1">
      <c r="A16" s="40" t="s">
        <v>123</v>
      </c>
      <c r="B16" s="41" t="s">
        <v>124</v>
      </c>
      <c r="C16" s="42" t="s">
        <v>125</v>
      </c>
      <c r="D16" s="43" t="s">
        <v>126</v>
      </c>
      <c r="E16" s="43" t="s">
        <v>127</v>
      </c>
      <c r="F16" s="41" t="s">
        <v>43</v>
      </c>
      <c r="G16" s="44" t="s">
        <v>128</v>
      </c>
      <c r="H16" s="45" t="s">
        <v>129</v>
      </c>
      <c r="I16" s="66">
        <v>3013348900</v>
      </c>
      <c r="J16" s="104" t="s">
        <v>95</v>
      </c>
      <c r="K16" s="46" t="s">
        <v>48</v>
      </c>
      <c r="L16" s="84"/>
      <c r="M16" s="47"/>
      <c r="N16" s="48"/>
      <c r="O16" s="109">
        <v>17.992935799</v>
      </c>
      <c r="P16" s="46" t="s">
        <v>47</v>
      </c>
      <c r="Q16" s="49"/>
      <c r="R16" s="48"/>
      <c r="S16" s="89" t="s">
        <v>48</v>
      </c>
      <c r="T16" s="114"/>
      <c r="U16" s="50"/>
      <c r="V16" s="50"/>
      <c r="W16" s="94"/>
      <c r="X16" s="42">
        <f t="shared" si="0"/>
        <v>1</v>
      </c>
      <c r="Y16" s="43">
        <f t="shared" si="1"/>
        <v>0</v>
      </c>
      <c r="Z16" s="43">
        <f t="shared" si="2"/>
        <v>0</v>
      </c>
      <c r="AA16" s="43">
        <f t="shared" si="3"/>
        <v>0</v>
      </c>
      <c r="AB16" s="58" t="str">
        <f t="shared" si="4"/>
        <v>-</v>
      </c>
      <c r="AC16" s="42">
        <f t="shared" si="5"/>
        <v>1</v>
      </c>
      <c r="AD16" s="43">
        <f t="shared" si="6"/>
        <v>0</v>
      </c>
      <c r="AE16" s="43">
        <f t="shared" si="7"/>
        <v>0</v>
      </c>
      <c r="AF16" s="58" t="str">
        <f t="shared" si="8"/>
        <v>-</v>
      </c>
      <c r="AG16" s="42">
        <f t="shared" si="9"/>
        <v>0</v>
      </c>
      <c r="AH16" s="67" t="s">
        <v>49</v>
      </c>
    </row>
    <row r="17" spans="1:34" ht="12.75" customHeight="1">
      <c r="A17" s="40" t="s">
        <v>130</v>
      </c>
      <c r="B17" s="41" t="s">
        <v>131</v>
      </c>
      <c r="C17" s="42" t="s">
        <v>132</v>
      </c>
      <c r="D17" s="43" t="s">
        <v>133</v>
      </c>
      <c r="E17" s="43" t="s">
        <v>134</v>
      </c>
      <c r="F17" s="41" t="s">
        <v>43</v>
      </c>
      <c r="G17" s="44" t="s">
        <v>135</v>
      </c>
      <c r="H17" s="45" t="s">
        <v>136</v>
      </c>
      <c r="I17" s="66">
        <v>4108387300</v>
      </c>
      <c r="J17" s="104" t="s">
        <v>57</v>
      </c>
      <c r="K17" s="46" t="s">
        <v>47</v>
      </c>
      <c r="L17" s="84"/>
      <c r="M17" s="47"/>
      <c r="N17" s="48"/>
      <c r="O17" s="109">
        <v>8.5194993323</v>
      </c>
      <c r="P17" s="46" t="s">
        <v>47</v>
      </c>
      <c r="Q17" s="49"/>
      <c r="R17" s="48"/>
      <c r="S17" s="89" t="s">
        <v>47</v>
      </c>
      <c r="T17" s="114"/>
      <c r="U17" s="50"/>
      <c r="V17" s="50"/>
      <c r="W17" s="94"/>
      <c r="X17" s="42">
        <f t="shared" si="0"/>
        <v>0</v>
      </c>
      <c r="Y17" s="43">
        <f t="shared" si="1"/>
        <v>0</v>
      </c>
      <c r="Z17" s="43">
        <f t="shared" si="2"/>
        <v>0</v>
      </c>
      <c r="AA17" s="43">
        <f t="shared" si="3"/>
        <v>0</v>
      </c>
      <c r="AB17" s="58" t="str">
        <f t="shared" si="4"/>
        <v>-</v>
      </c>
      <c r="AC17" s="42">
        <f t="shared" si="5"/>
        <v>0</v>
      </c>
      <c r="AD17" s="43">
        <f t="shared" si="6"/>
        <v>0</v>
      </c>
      <c r="AE17" s="43">
        <f t="shared" si="7"/>
        <v>0</v>
      </c>
      <c r="AF17" s="58" t="str">
        <f t="shared" si="8"/>
        <v>-</v>
      </c>
      <c r="AG17" s="42">
        <f t="shared" si="9"/>
        <v>0</v>
      </c>
      <c r="AH17" s="67" t="s">
        <v>49</v>
      </c>
    </row>
    <row r="18" spans="1:34" ht="12.75" customHeight="1">
      <c r="A18" s="40" t="s">
        <v>137</v>
      </c>
      <c r="B18" s="41" t="s">
        <v>138</v>
      </c>
      <c r="C18" s="42" t="s">
        <v>139</v>
      </c>
      <c r="D18" s="43" t="s">
        <v>140</v>
      </c>
      <c r="E18" s="43" t="s">
        <v>141</v>
      </c>
      <c r="F18" s="41" t="s">
        <v>43</v>
      </c>
      <c r="G18" s="44" t="s">
        <v>142</v>
      </c>
      <c r="H18" s="45" t="s">
        <v>143</v>
      </c>
      <c r="I18" s="66">
        <v>4103136600</v>
      </c>
      <c r="J18" s="104" t="s">
        <v>122</v>
      </c>
      <c r="K18" s="46" t="s">
        <v>47</v>
      </c>
      <c r="L18" s="84"/>
      <c r="M18" s="47"/>
      <c r="N18" s="48"/>
      <c r="O18" s="109">
        <v>5.9001353323</v>
      </c>
      <c r="P18" s="46" t="s">
        <v>47</v>
      </c>
      <c r="Q18" s="49"/>
      <c r="R18" s="48"/>
      <c r="S18" s="89" t="s">
        <v>47</v>
      </c>
      <c r="T18" s="114"/>
      <c r="U18" s="50"/>
      <c r="V18" s="50"/>
      <c r="W18" s="94"/>
      <c r="X18" s="42">
        <f t="shared" si="0"/>
        <v>0</v>
      </c>
      <c r="Y18" s="43">
        <f t="shared" si="1"/>
        <v>0</v>
      </c>
      <c r="Z18" s="43">
        <f t="shared" si="2"/>
        <v>0</v>
      </c>
      <c r="AA18" s="43">
        <f t="shared" si="3"/>
        <v>0</v>
      </c>
      <c r="AB18" s="58" t="str">
        <f t="shared" si="4"/>
        <v>-</v>
      </c>
      <c r="AC18" s="42">
        <f t="shared" si="5"/>
        <v>0</v>
      </c>
      <c r="AD18" s="43">
        <f t="shared" si="6"/>
        <v>0</v>
      </c>
      <c r="AE18" s="43">
        <f t="shared" si="7"/>
        <v>0</v>
      </c>
      <c r="AF18" s="58" t="str">
        <f t="shared" si="8"/>
        <v>-</v>
      </c>
      <c r="AG18" s="42">
        <f t="shared" si="9"/>
        <v>0</v>
      </c>
      <c r="AH18" s="67" t="s">
        <v>49</v>
      </c>
    </row>
    <row r="19" spans="1:34" ht="12.75" customHeight="1">
      <c r="A19" s="40" t="s">
        <v>144</v>
      </c>
      <c r="B19" s="41" t="s">
        <v>145</v>
      </c>
      <c r="C19" s="42" t="s">
        <v>146</v>
      </c>
      <c r="D19" s="43" t="s">
        <v>147</v>
      </c>
      <c r="E19" s="43" t="s">
        <v>148</v>
      </c>
      <c r="F19" s="41" t="s">
        <v>43</v>
      </c>
      <c r="G19" s="44" t="s">
        <v>149</v>
      </c>
      <c r="H19" s="45" t="s">
        <v>150</v>
      </c>
      <c r="I19" s="66">
        <v>4107781595</v>
      </c>
      <c r="J19" s="104" t="s">
        <v>86</v>
      </c>
      <c r="K19" s="46" t="s">
        <v>47</v>
      </c>
      <c r="L19" s="84"/>
      <c r="M19" s="47"/>
      <c r="N19" s="48"/>
      <c r="O19" s="109">
        <v>19.218500797</v>
      </c>
      <c r="P19" s="46" t="s">
        <v>47</v>
      </c>
      <c r="Q19" s="49"/>
      <c r="R19" s="48"/>
      <c r="S19" s="89" t="s">
        <v>48</v>
      </c>
      <c r="T19" s="114"/>
      <c r="U19" s="50"/>
      <c r="V19" s="50"/>
      <c r="W19" s="94"/>
      <c r="X19" s="42">
        <f t="shared" si="0"/>
        <v>0</v>
      </c>
      <c r="Y19" s="43">
        <f t="shared" si="1"/>
        <v>0</v>
      </c>
      <c r="Z19" s="43">
        <f t="shared" si="2"/>
        <v>0</v>
      </c>
      <c r="AA19" s="43">
        <f t="shared" si="3"/>
        <v>0</v>
      </c>
      <c r="AB19" s="58" t="str">
        <f t="shared" si="4"/>
        <v>-</v>
      </c>
      <c r="AC19" s="42">
        <f t="shared" si="5"/>
        <v>1</v>
      </c>
      <c r="AD19" s="43">
        <f t="shared" si="6"/>
        <v>0</v>
      </c>
      <c r="AE19" s="43">
        <f t="shared" si="7"/>
        <v>0</v>
      </c>
      <c r="AF19" s="58" t="str">
        <f t="shared" si="8"/>
        <v>-</v>
      </c>
      <c r="AG19" s="42">
        <f t="shared" si="9"/>
        <v>0</v>
      </c>
      <c r="AH19" s="67" t="s">
        <v>49</v>
      </c>
    </row>
    <row r="20" spans="1:34" ht="12.75" customHeight="1">
      <c r="A20" s="40" t="s">
        <v>151</v>
      </c>
      <c r="B20" s="41" t="s">
        <v>152</v>
      </c>
      <c r="C20" s="42" t="s">
        <v>153</v>
      </c>
      <c r="D20" s="43" t="s">
        <v>154</v>
      </c>
      <c r="E20" s="43" t="s">
        <v>155</v>
      </c>
      <c r="F20" s="41" t="s">
        <v>43</v>
      </c>
      <c r="G20" s="44" t="s">
        <v>156</v>
      </c>
      <c r="H20" s="45" t="s">
        <v>157</v>
      </c>
      <c r="I20" s="66">
        <v>3012793391</v>
      </c>
      <c r="J20" s="104" t="s">
        <v>122</v>
      </c>
      <c r="K20" s="46" t="s">
        <v>47</v>
      </c>
      <c r="L20" s="84"/>
      <c r="M20" s="47"/>
      <c r="N20" s="48"/>
      <c r="O20" s="109">
        <v>7.5706683335</v>
      </c>
      <c r="P20" s="46" t="s">
        <v>47</v>
      </c>
      <c r="Q20" s="49"/>
      <c r="R20" s="48"/>
      <c r="S20" s="89" t="s">
        <v>47</v>
      </c>
      <c r="T20" s="114"/>
      <c r="U20" s="50"/>
      <c r="V20" s="50"/>
      <c r="W20" s="94"/>
      <c r="X20" s="42">
        <f t="shared" si="0"/>
        <v>0</v>
      </c>
      <c r="Y20" s="43">
        <f t="shared" si="1"/>
        <v>0</v>
      </c>
      <c r="Z20" s="43">
        <f t="shared" si="2"/>
        <v>0</v>
      </c>
      <c r="AA20" s="43">
        <f t="shared" si="3"/>
        <v>0</v>
      </c>
      <c r="AB20" s="58" t="str">
        <f t="shared" si="4"/>
        <v>-</v>
      </c>
      <c r="AC20" s="42">
        <f t="shared" si="5"/>
        <v>0</v>
      </c>
      <c r="AD20" s="43">
        <f t="shared" si="6"/>
        <v>0</v>
      </c>
      <c r="AE20" s="43">
        <f t="shared" si="7"/>
        <v>0</v>
      </c>
      <c r="AF20" s="58" t="str">
        <f t="shared" si="8"/>
        <v>-</v>
      </c>
      <c r="AG20" s="42">
        <f t="shared" si="9"/>
        <v>0</v>
      </c>
      <c r="AH20" s="67" t="s">
        <v>49</v>
      </c>
    </row>
    <row r="21" spans="1:34" ht="12.75" customHeight="1">
      <c r="A21" s="40" t="s">
        <v>158</v>
      </c>
      <c r="B21" s="41" t="s">
        <v>159</v>
      </c>
      <c r="C21" s="42" t="s">
        <v>160</v>
      </c>
      <c r="D21" s="43" t="s">
        <v>161</v>
      </c>
      <c r="E21" s="43" t="s">
        <v>162</v>
      </c>
      <c r="F21" s="41" t="s">
        <v>43</v>
      </c>
      <c r="G21" s="44" t="s">
        <v>163</v>
      </c>
      <c r="H21" s="45" t="s">
        <v>164</v>
      </c>
      <c r="I21" s="66">
        <v>3019526000</v>
      </c>
      <c r="J21" s="104" t="s">
        <v>57</v>
      </c>
      <c r="K21" s="46" t="s">
        <v>47</v>
      </c>
      <c r="L21" s="84"/>
      <c r="M21" s="47"/>
      <c r="N21" s="48"/>
      <c r="O21" s="109">
        <v>13.522132483</v>
      </c>
      <c r="P21" s="46" t="s">
        <v>47</v>
      </c>
      <c r="Q21" s="49"/>
      <c r="R21" s="48"/>
      <c r="S21" s="89" t="s">
        <v>47</v>
      </c>
      <c r="T21" s="114"/>
      <c r="U21" s="50"/>
      <c r="V21" s="50"/>
      <c r="W21" s="94"/>
      <c r="X21" s="42">
        <f t="shared" si="0"/>
        <v>0</v>
      </c>
      <c r="Y21" s="43">
        <f t="shared" si="1"/>
        <v>0</v>
      </c>
      <c r="Z21" s="43">
        <f t="shared" si="2"/>
        <v>0</v>
      </c>
      <c r="AA21" s="43">
        <f t="shared" si="3"/>
        <v>0</v>
      </c>
      <c r="AB21" s="58" t="str">
        <f t="shared" si="4"/>
        <v>-</v>
      </c>
      <c r="AC21" s="42">
        <f t="shared" si="5"/>
        <v>0</v>
      </c>
      <c r="AD21" s="43">
        <f t="shared" si="6"/>
        <v>0</v>
      </c>
      <c r="AE21" s="43">
        <f t="shared" si="7"/>
        <v>0</v>
      </c>
      <c r="AF21" s="58" t="str">
        <f t="shared" si="8"/>
        <v>-</v>
      </c>
      <c r="AG21" s="42">
        <f t="shared" si="9"/>
        <v>0</v>
      </c>
      <c r="AH21" s="67" t="s">
        <v>49</v>
      </c>
    </row>
    <row r="22" spans="1:34" ht="12.75" customHeight="1">
      <c r="A22" s="40" t="s">
        <v>165</v>
      </c>
      <c r="B22" s="41" t="s">
        <v>166</v>
      </c>
      <c r="C22" s="42" t="s">
        <v>167</v>
      </c>
      <c r="D22" s="43" t="s">
        <v>168</v>
      </c>
      <c r="E22" s="43" t="s">
        <v>169</v>
      </c>
      <c r="F22" s="41" t="s">
        <v>43</v>
      </c>
      <c r="G22" s="44" t="s">
        <v>170</v>
      </c>
      <c r="H22" s="45" t="s">
        <v>171</v>
      </c>
      <c r="I22" s="66">
        <v>4107582403</v>
      </c>
      <c r="J22" s="104" t="s">
        <v>57</v>
      </c>
      <c r="K22" s="46" t="s">
        <v>47</v>
      </c>
      <c r="L22" s="84"/>
      <c r="M22" s="47"/>
      <c r="N22" s="48"/>
      <c r="O22" s="109">
        <v>9.5903275032</v>
      </c>
      <c r="P22" s="46" t="s">
        <v>47</v>
      </c>
      <c r="Q22" s="49"/>
      <c r="R22" s="48"/>
      <c r="S22" s="89" t="s">
        <v>47</v>
      </c>
      <c r="T22" s="114"/>
      <c r="U22" s="50"/>
      <c r="V22" s="50"/>
      <c r="W22" s="94"/>
      <c r="X22" s="42">
        <f t="shared" si="0"/>
        <v>0</v>
      </c>
      <c r="Y22" s="43">
        <f t="shared" si="1"/>
        <v>0</v>
      </c>
      <c r="Z22" s="43">
        <f t="shared" si="2"/>
        <v>0</v>
      </c>
      <c r="AA22" s="43">
        <f t="shared" si="3"/>
        <v>0</v>
      </c>
      <c r="AB22" s="58" t="str">
        <f t="shared" si="4"/>
        <v>-</v>
      </c>
      <c r="AC22" s="42">
        <f t="shared" si="5"/>
        <v>0</v>
      </c>
      <c r="AD22" s="43">
        <f t="shared" si="6"/>
        <v>0</v>
      </c>
      <c r="AE22" s="43">
        <f t="shared" si="7"/>
        <v>0</v>
      </c>
      <c r="AF22" s="58" t="str">
        <f t="shared" si="8"/>
        <v>-</v>
      </c>
      <c r="AG22" s="42">
        <f t="shared" si="9"/>
        <v>0</v>
      </c>
      <c r="AH22" s="67" t="s">
        <v>49</v>
      </c>
    </row>
    <row r="23" spans="1:34" ht="12.75" customHeight="1">
      <c r="A23" s="40" t="s">
        <v>172</v>
      </c>
      <c r="B23" s="41" t="s">
        <v>173</v>
      </c>
      <c r="C23" s="42" t="s">
        <v>174</v>
      </c>
      <c r="D23" s="43" t="s">
        <v>175</v>
      </c>
      <c r="E23" s="43" t="s">
        <v>62</v>
      </c>
      <c r="F23" s="41" t="s">
        <v>43</v>
      </c>
      <c r="G23" s="44" t="s">
        <v>176</v>
      </c>
      <c r="H23" s="45"/>
      <c r="I23" s="66">
        <v>4108439477</v>
      </c>
      <c r="J23" s="104" t="s">
        <v>39</v>
      </c>
      <c r="K23" s="46" t="s">
        <v>47</v>
      </c>
      <c r="L23" s="84"/>
      <c r="M23" s="47"/>
      <c r="N23" s="48"/>
      <c r="O23" s="109" t="s">
        <v>177</v>
      </c>
      <c r="P23" s="46" t="s">
        <v>47</v>
      </c>
      <c r="Q23" s="49"/>
      <c r="R23" s="48"/>
      <c r="S23" s="89" t="s">
        <v>47</v>
      </c>
      <c r="T23" s="114"/>
      <c r="U23" s="50"/>
      <c r="V23" s="50"/>
      <c r="W23" s="94"/>
      <c r="X23" s="42">
        <f t="shared" si="0"/>
        <v>0</v>
      </c>
      <c r="Y23" s="43">
        <f t="shared" si="1"/>
        <v>0</v>
      </c>
      <c r="Z23" s="43">
        <f t="shared" si="2"/>
        <v>0</v>
      </c>
      <c r="AA23" s="43">
        <f t="shared" si="3"/>
        <v>0</v>
      </c>
      <c r="AB23" s="58" t="str">
        <f t="shared" si="4"/>
        <v>-</v>
      </c>
      <c r="AC23" s="42">
        <f t="shared" si="5"/>
        <v>0</v>
      </c>
      <c r="AD23" s="43">
        <f t="shared" si="6"/>
        <v>0</v>
      </c>
      <c r="AE23" s="43">
        <f t="shared" si="7"/>
        <v>0</v>
      </c>
      <c r="AF23" s="58" t="str">
        <f t="shared" si="8"/>
        <v>-</v>
      </c>
      <c r="AG23" s="42">
        <f t="shared" si="9"/>
        <v>0</v>
      </c>
      <c r="AH23" s="67" t="s">
        <v>49</v>
      </c>
    </row>
    <row r="24" spans="1:34" ht="12.75" customHeight="1">
      <c r="A24" s="40" t="s">
        <v>178</v>
      </c>
      <c r="B24" s="41" t="s">
        <v>179</v>
      </c>
      <c r="C24" s="42" t="s">
        <v>180</v>
      </c>
      <c r="D24" s="43" t="s">
        <v>181</v>
      </c>
      <c r="E24" s="43" t="s">
        <v>182</v>
      </c>
      <c r="F24" s="41" t="s">
        <v>43</v>
      </c>
      <c r="G24" s="44" t="s">
        <v>183</v>
      </c>
      <c r="H24" s="45"/>
      <c r="I24" s="66">
        <v>4106511616</v>
      </c>
      <c r="J24" s="104" t="s">
        <v>184</v>
      </c>
      <c r="K24" s="46" t="s">
        <v>47</v>
      </c>
      <c r="L24" s="84"/>
      <c r="M24" s="47"/>
      <c r="N24" s="48"/>
      <c r="O24" s="109">
        <v>31.943097317</v>
      </c>
      <c r="P24" s="46" t="s">
        <v>48</v>
      </c>
      <c r="Q24" s="49"/>
      <c r="R24" s="48"/>
      <c r="S24" s="89" t="s">
        <v>47</v>
      </c>
      <c r="T24" s="114"/>
      <c r="U24" s="50"/>
      <c r="V24" s="50"/>
      <c r="W24" s="94"/>
      <c r="X24" s="42">
        <f t="shared" si="0"/>
        <v>0</v>
      </c>
      <c r="Y24" s="43">
        <f t="shared" si="1"/>
        <v>0</v>
      </c>
      <c r="Z24" s="43">
        <f t="shared" si="2"/>
        <v>0</v>
      </c>
      <c r="AA24" s="43">
        <f t="shared" si="3"/>
        <v>0</v>
      </c>
      <c r="AB24" s="58" t="str">
        <f t="shared" si="4"/>
        <v>-</v>
      </c>
      <c r="AC24" s="42">
        <f t="shared" si="5"/>
        <v>0</v>
      </c>
      <c r="AD24" s="43">
        <f t="shared" si="6"/>
        <v>1</v>
      </c>
      <c r="AE24" s="43">
        <f t="shared" si="7"/>
        <v>0</v>
      </c>
      <c r="AF24" s="58" t="str">
        <f t="shared" si="8"/>
        <v>-</v>
      </c>
      <c r="AG24" s="42">
        <f t="shared" si="9"/>
        <v>0</v>
      </c>
      <c r="AH24" s="67" t="s">
        <v>49</v>
      </c>
    </row>
    <row r="25" spans="1:34" ht="12.75" customHeight="1">
      <c r="A25" s="40" t="s">
        <v>185</v>
      </c>
      <c r="B25" s="41" t="s">
        <v>186</v>
      </c>
      <c r="C25" s="42" t="s">
        <v>187</v>
      </c>
      <c r="D25" s="43" t="s">
        <v>188</v>
      </c>
      <c r="E25" s="43" t="s">
        <v>189</v>
      </c>
      <c r="F25" s="41" t="s">
        <v>43</v>
      </c>
      <c r="G25" s="44" t="s">
        <v>190</v>
      </c>
      <c r="H25" s="45" t="s">
        <v>191</v>
      </c>
      <c r="I25" s="66">
        <v>3014755511</v>
      </c>
      <c r="J25" s="104" t="s">
        <v>46</v>
      </c>
      <c r="K25" s="46" t="s">
        <v>47</v>
      </c>
      <c r="L25" s="84"/>
      <c r="M25" s="47"/>
      <c r="N25" s="48"/>
      <c r="O25" s="109">
        <v>10.551795682</v>
      </c>
      <c r="P25" s="46" t="s">
        <v>47</v>
      </c>
      <c r="Q25" s="49"/>
      <c r="R25" s="48"/>
      <c r="S25" s="89" t="s">
        <v>47</v>
      </c>
      <c r="T25" s="114"/>
      <c r="U25" s="50"/>
      <c r="V25" s="50"/>
      <c r="W25" s="94"/>
      <c r="X25" s="42">
        <f t="shared" si="0"/>
        <v>0</v>
      </c>
      <c r="Y25" s="43">
        <f t="shared" si="1"/>
        <v>0</v>
      </c>
      <c r="Z25" s="43">
        <f t="shared" si="2"/>
        <v>0</v>
      </c>
      <c r="AA25" s="43">
        <f t="shared" si="3"/>
        <v>0</v>
      </c>
      <c r="AB25" s="58" t="str">
        <f t="shared" si="4"/>
        <v>-</v>
      </c>
      <c r="AC25" s="42">
        <f t="shared" si="5"/>
        <v>0</v>
      </c>
      <c r="AD25" s="43">
        <f t="shared" si="6"/>
        <v>0</v>
      </c>
      <c r="AE25" s="43">
        <f t="shared" si="7"/>
        <v>0</v>
      </c>
      <c r="AF25" s="58" t="str">
        <f t="shared" si="8"/>
        <v>-</v>
      </c>
      <c r="AG25" s="42">
        <f t="shared" si="9"/>
        <v>0</v>
      </c>
      <c r="AH25" s="67" t="s">
        <v>49</v>
      </c>
    </row>
    <row r="26" spans="1:34" ht="12.75" customHeight="1">
      <c r="A26" s="40" t="s">
        <v>192</v>
      </c>
      <c r="B26" s="41" t="s">
        <v>193</v>
      </c>
      <c r="C26" s="42" t="s">
        <v>194</v>
      </c>
      <c r="D26" s="43" t="s">
        <v>195</v>
      </c>
      <c r="E26" s="43" t="s">
        <v>196</v>
      </c>
      <c r="F26" s="41" t="s">
        <v>43</v>
      </c>
      <c r="G26" s="44" t="s">
        <v>197</v>
      </c>
      <c r="H26" s="45" t="s">
        <v>198</v>
      </c>
      <c r="I26" s="66">
        <v>4108220330</v>
      </c>
      <c r="J26" s="104" t="s">
        <v>86</v>
      </c>
      <c r="K26" s="46" t="s">
        <v>47</v>
      </c>
      <c r="L26" s="84"/>
      <c r="M26" s="47"/>
      <c r="N26" s="48"/>
      <c r="O26" s="109">
        <v>14.103039288</v>
      </c>
      <c r="P26" s="46" t="s">
        <v>47</v>
      </c>
      <c r="Q26" s="49"/>
      <c r="R26" s="48"/>
      <c r="S26" s="89" t="s">
        <v>48</v>
      </c>
      <c r="T26" s="114"/>
      <c r="U26" s="50"/>
      <c r="V26" s="50"/>
      <c r="W26" s="94"/>
      <c r="X26" s="42">
        <f t="shared" si="0"/>
        <v>0</v>
      </c>
      <c r="Y26" s="43">
        <f t="shared" si="1"/>
        <v>0</v>
      </c>
      <c r="Z26" s="43">
        <f t="shared" si="2"/>
        <v>0</v>
      </c>
      <c r="AA26" s="43">
        <f t="shared" si="3"/>
        <v>0</v>
      </c>
      <c r="AB26" s="58" t="str">
        <f t="shared" si="4"/>
        <v>-</v>
      </c>
      <c r="AC26" s="42">
        <f t="shared" si="5"/>
        <v>1</v>
      </c>
      <c r="AD26" s="43">
        <f t="shared" si="6"/>
        <v>0</v>
      </c>
      <c r="AE26" s="43">
        <f t="shared" si="7"/>
        <v>0</v>
      </c>
      <c r="AF26" s="58" t="str">
        <f t="shared" si="8"/>
        <v>-</v>
      </c>
      <c r="AG26" s="42">
        <f t="shared" si="9"/>
        <v>0</v>
      </c>
      <c r="AH26" s="67" t="s">
        <v>49</v>
      </c>
    </row>
    <row r="27" spans="1:34" ht="12.75" customHeight="1">
      <c r="A27" s="40" t="s">
        <v>199</v>
      </c>
      <c r="B27" s="41" t="s">
        <v>200</v>
      </c>
      <c r="C27" s="42" t="s">
        <v>201</v>
      </c>
      <c r="D27" s="43" t="s">
        <v>202</v>
      </c>
      <c r="E27" s="43" t="s">
        <v>203</v>
      </c>
      <c r="F27" s="41" t="s">
        <v>43</v>
      </c>
      <c r="G27" s="44" t="s">
        <v>204</v>
      </c>
      <c r="H27" s="45" t="s">
        <v>205</v>
      </c>
      <c r="I27" s="66">
        <v>3017662800</v>
      </c>
      <c r="J27" s="104" t="s">
        <v>46</v>
      </c>
      <c r="K27" s="46" t="s">
        <v>47</v>
      </c>
      <c r="L27" s="84"/>
      <c r="M27" s="47"/>
      <c r="N27" s="48"/>
      <c r="O27" s="109">
        <v>17.189202276</v>
      </c>
      <c r="P27" s="46" t="s">
        <v>47</v>
      </c>
      <c r="Q27" s="49"/>
      <c r="R27" s="48"/>
      <c r="S27" s="89" t="s">
        <v>47</v>
      </c>
      <c r="T27" s="114"/>
      <c r="U27" s="50"/>
      <c r="V27" s="50"/>
      <c r="W27" s="94"/>
      <c r="X27" s="42">
        <f t="shared" si="0"/>
        <v>0</v>
      </c>
      <c r="Y27" s="43">
        <f t="shared" si="1"/>
        <v>0</v>
      </c>
      <c r="Z27" s="43">
        <f t="shared" si="2"/>
        <v>0</v>
      </c>
      <c r="AA27" s="43">
        <f t="shared" si="3"/>
        <v>0</v>
      </c>
      <c r="AB27" s="58" t="str">
        <f t="shared" si="4"/>
        <v>-</v>
      </c>
      <c r="AC27" s="42">
        <f t="shared" si="5"/>
        <v>0</v>
      </c>
      <c r="AD27" s="43">
        <f t="shared" si="6"/>
        <v>0</v>
      </c>
      <c r="AE27" s="43">
        <f t="shared" si="7"/>
        <v>0</v>
      </c>
      <c r="AF27" s="58" t="str">
        <f t="shared" si="8"/>
        <v>-</v>
      </c>
      <c r="AG27" s="42">
        <f t="shared" si="9"/>
        <v>0</v>
      </c>
      <c r="AH27" s="67" t="s">
        <v>49</v>
      </c>
    </row>
    <row r="28" spans="1:34" ht="12.75" customHeight="1">
      <c r="A28" s="40" t="s">
        <v>206</v>
      </c>
      <c r="B28" s="41" t="s">
        <v>207</v>
      </c>
      <c r="C28" s="42" t="s">
        <v>208</v>
      </c>
      <c r="D28" s="43" t="s">
        <v>209</v>
      </c>
      <c r="E28" s="43" t="s">
        <v>210</v>
      </c>
      <c r="F28" s="41" t="s">
        <v>43</v>
      </c>
      <c r="G28" s="44" t="s">
        <v>211</v>
      </c>
      <c r="H28" s="45" t="s">
        <v>212</v>
      </c>
      <c r="I28" s="66">
        <v>4106774400</v>
      </c>
      <c r="J28" s="104" t="s">
        <v>46</v>
      </c>
      <c r="K28" s="46" t="s">
        <v>47</v>
      </c>
      <c r="L28" s="84"/>
      <c r="M28" s="47"/>
      <c r="N28" s="48"/>
      <c r="O28" s="109">
        <v>22.355965143</v>
      </c>
      <c r="P28" s="46" t="s">
        <v>48</v>
      </c>
      <c r="Q28" s="49"/>
      <c r="R28" s="48"/>
      <c r="S28" s="89" t="s">
        <v>47</v>
      </c>
      <c r="T28" s="114"/>
      <c r="U28" s="50"/>
      <c r="V28" s="50"/>
      <c r="W28" s="94"/>
      <c r="X28" s="42">
        <f t="shared" si="0"/>
        <v>0</v>
      </c>
      <c r="Y28" s="43">
        <f t="shared" si="1"/>
        <v>0</v>
      </c>
      <c r="Z28" s="43">
        <f t="shared" si="2"/>
        <v>0</v>
      </c>
      <c r="AA28" s="43">
        <f t="shared" si="3"/>
        <v>0</v>
      </c>
      <c r="AB28" s="58" t="str">
        <f t="shared" si="4"/>
        <v>-</v>
      </c>
      <c r="AC28" s="42">
        <f t="shared" si="5"/>
        <v>0</v>
      </c>
      <c r="AD28" s="43">
        <f t="shared" si="6"/>
        <v>1</v>
      </c>
      <c r="AE28" s="43">
        <f t="shared" si="7"/>
        <v>0</v>
      </c>
      <c r="AF28" s="58" t="str">
        <f t="shared" si="8"/>
        <v>-</v>
      </c>
      <c r="AG28" s="42">
        <f t="shared" si="9"/>
        <v>0</v>
      </c>
      <c r="AH28" s="67" t="s">
        <v>49</v>
      </c>
    </row>
    <row r="29" spans="1:34" ht="12.75" customHeight="1">
      <c r="A29" s="40" t="s">
        <v>213</v>
      </c>
      <c r="B29" s="41" t="s">
        <v>214</v>
      </c>
      <c r="C29" s="42" t="s">
        <v>215</v>
      </c>
      <c r="D29" s="43" t="s">
        <v>216</v>
      </c>
      <c r="E29" s="43" t="s">
        <v>217</v>
      </c>
      <c r="F29" s="41" t="s">
        <v>43</v>
      </c>
      <c r="G29" s="44" t="s">
        <v>218</v>
      </c>
      <c r="H29" s="45" t="s">
        <v>219</v>
      </c>
      <c r="I29" s="66">
        <v>4106325000</v>
      </c>
      <c r="J29" s="104" t="s">
        <v>184</v>
      </c>
      <c r="K29" s="46" t="s">
        <v>47</v>
      </c>
      <c r="L29" s="84"/>
      <c r="M29" s="47"/>
      <c r="N29" s="48"/>
      <c r="O29" s="109">
        <v>19.23633208</v>
      </c>
      <c r="P29" s="46" t="s">
        <v>47</v>
      </c>
      <c r="Q29" s="49"/>
      <c r="R29" s="48"/>
      <c r="S29" s="89" t="s">
        <v>47</v>
      </c>
      <c r="T29" s="114"/>
      <c r="U29" s="50"/>
      <c r="V29" s="50"/>
      <c r="W29" s="94"/>
      <c r="X29" s="42">
        <f t="shared" si="0"/>
        <v>0</v>
      </c>
      <c r="Y29" s="43">
        <f t="shared" si="1"/>
        <v>0</v>
      </c>
      <c r="Z29" s="43">
        <f t="shared" si="2"/>
        <v>0</v>
      </c>
      <c r="AA29" s="43">
        <f t="shared" si="3"/>
        <v>0</v>
      </c>
      <c r="AB29" s="58" t="str">
        <f t="shared" si="4"/>
        <v>-</v>
      </c>
      <c r="AC29" s="42">
        <f t="shared" si="5"/>
        <v>0</v>
      </c>
      <c r="AD29" s="43">
        <f t="shared" si="6"/>
        <v>0</v>
      </c>
      <c r="AE29" s="43">
        <f t="shared" si="7"/>
        <v>0</v>
      </c>
      <c r="AF29" s="58" t="str">
        <f t="shared" si="8"/>
        <v>-</v>
      </c>
      <c r="AG29" s="42">
        <f t="shared" si="9"/>
        <v>0</v>
      </c>
      <c r="AH29" s="67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 School Districts</dc:title>
  <dc:subject/>
  <dc:creator>U.S. Department of Education</dc:creator>
  <cp:keywords/>
  <dc:description/>
  <cp:lastModifiedBy>Authorised User</cp:lastModifiedBy>
  <dcterms:created xsi:type="dcterms:W3CDTF">2014-04-16T00:51:53Z</dcterms:created>
  <dcterms:modified xsi:type="dcterms:W3CDTF">2014-07-18T13:53:05Z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