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516" windowWidth="15640" windowHeight="11760" activeTab="0"/>
  </bookViews>
  <sheets>
    <sheet name="SRSA" sheetId="1" r:id="rId1"/>
    <sheet name="ALL" sheetId="2" r:id="rId2"/>
  </sheets>
  <definedNames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<sst xmlns="http://schemas.openxmlformats.org/spreadsheetml/2006/main" count="1370" uniqueCount="592">
  <si>
    <t>620 E UNIVERSITY AVE</t>
  </si>
  <si>
    <t>GAINESVILLE</t>
  </si>
  <si>
    <t>FL</t>
  </si>
  <si>
    <t>32601</t>
  </si>
  <si>
    <t>5448</t>
  </si>
  <si>
    <t>2,4,8</t>
  </si>
  <si>
    <t>NO</t>
  </si>
  <si>
    <t>1200060</t>
  </si>
  <si>
    <t>02</t>
  </si>
  <si>
    <t>BAKER</t>
  </si>
  <si>
    <t>392 SOUTH BLVD E</t>
  </si>
  <si>
    <t>MACCLENNY</t>
  </si>
  <si>
    <t>32063</t>
  </si>
  <si>
    <t>2540</t>
  </si>
  <si>
    <t>3,8</t>
  </si>
  <si>
    <t>YES</t>
  </si>
  <si>
    <t>1200090</t>
  </si>
  <si>
    <t>03</t>
  </si>
  <si>
    <t>BAY</t>
  </si>
  <si>
    <t>1311 BALBOA AVE</t>
  </si>
  <si>
    <t>PANAMA CITY</t>
  </si>
  <si>
    <t>32401</t>
  </si>
  <si>
    <t>2080</t>
  </si>
  <si>
    <t>1200120</t>
  </si>
  <si>
    <t>04</t>
  </si>
  <si>
    <t>BRADFORD</t>
  </si>
  <si>
    <t>501 W WASHINGTON ST</t>
  </si>
  <si>
    <t>STARKE</t>
  </si>
  <si>
    <t>32091</t>
  </si>
  <si>
    <t>2525</t>
  </si>
  <si>
    <t>6,7</t>
  </si>
  <si>
    <t>1200150</t>
  </si>
  <si>
    <t>05</t>
  </si>
  <si>
    <t>BREVARD</t>
  </si>
  <si>
    <t>2700 JUDGE FRAN JAMIESON WAY</t>
  </si>
  <si>
    <t>VIERA</t>
  </si>
  <si>
    <t>32940</t>
  </si>
  <si>
    <t>6601</t>
  </si>
  <si>
    <t>1200180</t>
  </si>
  <si>
    <t>06</t>
  </si>
  <si>
    <t>1701 PRUDENTIAL DR</t>
  </si>
  <si>
    <t>JACKSONVILLE</t>
  </si>
  <si>
    <t>32207</t>
  </si>
  <si>
    <t>8152</t>
  </si>
  <si>
    <t>1,3,8</t>
  </si>
  <si>
    <t>1200510</t>
  </si>
  <si>
    <t>17</t>
  </si>
  <si>
    <t>ESCAMBIA</t>
  </si>
  <si>
    <t>215 W GARDEN ST</t>
  </si>
  <si>
    <t>PENSACOLA</t>
  </si>
  <si>
    <t>32502</t>
  </si>
  <si>
    <t>5728</t>
  </si>
  <si>
    <t>1202014</t>
  </si>
  <si>
    <t>74</t>
  </si>
  <si>
    <t>FAMU LAB SCH</t>
  </si>
  <si>
    <t>400 ORANGE AVE</t>
  </si>
  <si>
    <t>32307</t>
  </si>
  <si>
    <t>5000</t>
  </si>
  <si>
    <t>2</t>
  </si>
  <si>
    <t>1202012</t>
  </si>
  <si>
    <t>72</t>
  </si>
  <si>
    <t>FAU LAB SCH</t>
  </si>
  <si>
    <t>777 GLADES RD</t>
  </si>
  <si>
    <t>BOCA RATON</t>
  </si>
  <si>
    <t>33431</t>
  </si>
  <si>
    <t>6424</t>
  </si>
  <si>
    <t>1200002</t>
  </si>
  <si>
    <t>71</t>
  </si>
  <si>
    <t>FL VIRTUAL</t>
  </si>
  <si>
    <t>2145 METROCENTER BLVD STE 200</t>
  </si>
  <si>
    <t>32835</t>
  </si>
  <si>
    <t>7642</t>
  </si>
  <si>
    <t>1200540</t>
  </si>
  <si>
    <t>18</t>
  </si>
  <si>
    <t>FLAGLER</t>
  </si>
  <si>
    <t>PO BOX 755</t>
  </si>
  <si>
    <t>BUNNELL</t>
  </si>
  <si>
    <t>32110</t>
  </si>
  <si>
    <t>FISCAL YEAR 2011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</si>
  <si>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</si>
  <si>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</si>
  <si>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</si>
  <si>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</si>
  <si>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</si>
  <si>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</si>
  <si>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</si>
  <si>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</si>
  <si>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</si>
  <si>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</si>
  <si>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</si>
  <si>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</si>
  <si>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</si>
  <si>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</si>
  <si>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</si>
  <si>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</si>
  <si>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</si>
  <si>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</si>
  <si>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</si>
  <si>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2010 Title II, Part A allocation amount</t>
  </si>
  <si>
    <t>FY 2010 Title II, Part D formula allocation amount</t>
  </si>
  <si>
    <t>FY 2010 Title IV, Part A allocation amount - PLEASE LEAVE BLANK</t>
  </si>
  <si>
    <t>FY 2010 Title V allocation amount - PLEASE LEAVE BLANK</t>
  </si>
  <si>
    <t>Made AYP - School Year 09-10 (Yes, No)</t>
  </si>
  <si>
    <t>Used the Reap-Flex authority School Year 09-10 (Yes, No)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</si>
  <si>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</si>
  <si>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</si>
  <si>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</si>
  <si>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</si>
  <si>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</si>
  <si>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</si>
  <si>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</si>
  <si>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</si>
  <si>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</si>
  <si>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</si>
  <si>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LEA Operational Status</t>
  </si>
  <si>
    <t>13A</t>
  </si>
  <si>
    <t>14A</t>
  </si>
  <si>
    <t>text</t>
  </si>
  <si>
    <t>1200030</t>
  </si>
  <si>
    <t>01</t>
  </si>
  <si>
    <t>ALACHUA</t>
  </si>
  <si>
    <t>VERO BEACH</t>
  </si>
  <si>
    <t>32960</t>
  </si>
  <si>
    <t>3367</t>
  </si>
  <si>
    <t>1200960</t>
  </si>
  <si>
    <t>32</t>
  </si>
  <si>
    <t>JACKSON</t>
  </si>
  <si>
    <t>PO BOX 5958</t>
  </si>
  <si>
    <t>MARIANNA</t>
  </si>
  <si>
    <t>32447</t>
  </si>
  <si>
    <t>5958</t>
  </si>
  <si>
    <t>1200990</t>
  </si>
  <si>
    <t>33</t>
  </si>
  <si>
    <t>JEFFERSON</t>
  </si>
  <si>
    <t>1490 W WASHINGTON ST</t>
  </si>
  <si>
    <t>MONTICELLO</t>
  </si>
  <si>
    <t>32344</t>
  </si>
  <si>
    <t>1132</t>
  </si>
  <si>
    <t>1201020</t>
  </si>
  <si>
    <t>34</t>
  </si>
  <si>
    <t>LAFAYETTE</t>
  </si>
  <si>
    <t>363 NE CRAWFORD ST</t>
  </si>
  <si>
    <t>MAYO</t>
  </si>
  <si>
    <t>32066</t>
  </si>
  <si>
    <t>5612</t>
  </si>
  <si>
    <t>1201050</t>
  </si>
  <si>
    <t>35</t>
  </si>
  <si>
    <t>LAKE</t>
  </si>
  <si>
    <t>201 W BURLEIGH BLVD</t>
  </si>
  <si>
    <t>TAVARES</t>
  </si>
  <si>
    <t>32778</t>
  </si>
  <si>
    <t>2407</t>
  </si>
  <si>
    <t>1201080</t>
  </si>
  <si>
    <t>36</t>
  </si>
  <si>
    <t>LEE</t>
  </si>
  <si>
    <t>2855 COLONIAL BLVD</t>
  </si>
  <si>
    <t>FORT MYERS</t>
  </si>
  <si>
    <t>33966</t>
  </si>
  <si>
    <t>1012</t>
  </si>
  <si>
    <t>1201110</t>
  </si>
  <si>
    <t>37</t>
  </si>
  <si>
    <t>BROWARD</t>
  </si>
  <si>
    <t>600 SE 3RD AVE FL 10</t>
  </si>
  <si>
    <t>FORT LAUDERDALE</t>
  </si>
  <si>
    <t>33301</t>
  </si>
  <si>
    <t>3125</t>
  </si>
  <si>
    <t>2,3,8</t>
  </si>
  <si>
    <t>1200210</t>
  </si>
  <si>
    <t>07</t>
  </si>
  <si>
    <t>CALHOUN</t>
  </si>
  <si>
    <t>20859 CENTRAL AVE E STE G20</t>
  </si>
  <si>
    <t>BLOUNTSTOWN</t>
  </si>
  <si>
    <t>32424</t>
  </si>
  <si>
    <t>6202</t>
  </si>
  <si>
    <t>1200005</t>
  </si>
  <si>
    <t>76</t>
  </si>
  <si>
    <t>CESA</t>
  </si>
  <si>
    <t>2601 BLAIR STONE ROAD</t>
  </si>
  <si>
    <t>TALLAHASSEE</t>
  </si>
  <si>
    <t>32399</t>
  </si>
  <si>
    <t>2500</t>
  </si>
  <si>
    <t>M</t>
  </si>
  <si>
    <t>1200240</t>
  </si>
  <si>
    <t>08</t>
  </si>
  <si>
    <t>CHARLOTTE</t>
  </si>
  <si>
    <t>1445 EDUCATION WAY</t>
  </si>
  <si>
    <t>PORT CHARLOTTE</t>
  </si>
  <si>
    <t>33948</t>
  </si>
  <si>
    <t>1052</t>
  </si>
  <si>
    <t>1200270</t>
  </si>
  <si>
    <t>09</t>
  </si>
  <si>
    <t>CITRUS</t>
  </si>
  <si>
    <t>1007 W MAIN ST</t>
  </si>
  <si>
    <t>INVERNESS</t>
  </si>
  <si>
    <t>34450</t>
  </si>
  <si>
    <t>4625</t>
  </si>
  <si>
    <t>1200300</t>
  </si>
  <si>
    <t>10</t>
  </si>
  <si>
    <t>CLAY</t>
  </si>
  <si>
    <t>900 WALNUT ST</t>
  </si>
  <si>
    <t>GREEN COVE SPRINGS</t>
  </si>
  <si>
    <t>32043</t>
  </si>
  <si>
    <t>3129</t>
  </si>
  <si>
    <t>1200330</t>
  </si>
  <si>
    <t>11</t>
  </si>
  <si>
    <t>COLLIER</t>
  </si>
  <si>
    <t>5775 OSCEOLA TRL</t>
  </si>
  <si>
    <t>NAPLES</t>
  </si>
  <si>
    <t>34109</t>
  </si>
  <si>
    <t>0919</t>
  </si>
  <si>
    <t>1200360</t>
  </si>
  <si>
    <t>12</t>
  </si>
  <si>
    <t>COLUMBIA</t>
  </si>
  <si>
    <t>372 W DUVAL ST</t>
  </si>
  <si>
    <t>LAKE CITY</t>
  </si>
  <si>
    <t>32055</t>
  </si>
  <si>
    <t>3990</t>
  </si>
  <si>
    <t>1200003</t>
  </si>
  <si>
    <t>78</t>
  </si>
  <si>
    <t>CONNECTIONS</t>
  </si>
  <si>
    <t>1707 FLORIDA CENTRAL PKWY</t>
  </si>
  <si>
    <t>ORLANDO</t>
  </si>
  <si>
    <t>32809</t>
  </si>
  <si>
    <t>5257</t>
  </si>
  <si>
    <t>1200390</t>
  </si>
  <si>
    <t>13</t>
  </si>
  <si>
    <t>DADE</t>
  </si>
  <si>
    <t>1450 NE 2ND AVE # 912</t>
  </si>
  <si>
    <t>MIAMI</t>
  </si>
  <si>
    <t>33132</t>
  </si>
  <si>
    <t>1308</t>
  </si>
  <si>
    <t>1,2,3,8</t>
  </si>
  <si>
    <t>1202016</t>
  </si>
  <si>
    <t>68</t>
  </si>
  <si>
    <t>DEAF/BLIND</t>
  </si>
  <si>
    <t>207 SAN MARCO AVE</t>
  </si>
  <si>
    <t>ST AUGUSTINE</t>
  </si>
  <si>
    <t>32084</t>
  </si>
  <si>
    <t>2762</t>
  </si>
  <si>
    <t>3</t>
  </si>
  <si>
    <t>1200420</t>
  </si>
  <si>
    <t>14</t>
  </si>
  <si>
    <t>DESOTO</t>
  </si>
  <si>
    <t>PO BOX 2000</t>
  </si>
  <si>
    <t>ARCADIA</t>
  </si>
  <si>
    <t>34265</t>
  </si>
  <si>
    <t>2000</t>
  </si>
  <si>
    <t>1200450</t>
  </si>
  <si>
    <t>15</t>
  </si>
  <si>
    <t>DIXIE</t>
  </si>
  <si>
    <t>PO BOX 890</t>
  </si>
  <si>
    <t>CROSS CITY</t>
  </si>
  <si>
    <t>32628</t>
  </si>
  <si>
    <t>0890</t>
  </si>
  <si>
    <t>7</t>
  </si>
  <si>
    <t>1202011</t>
  </si>
  <si>
    <t>69</t>
  </si>
  <si>
    <t>DOZIER/OKEEC</t>
  </si>
  <si>
    <t>652 3RD ST</t>
  </si>
  <si>
    <t>CHIPLEY</t>
  </si>
  <si>
    <t>32428</t>
  </si>
  <si>
    <t>1442</t>
  </si>
  <si>
    <t>1200480</t>
  </si>
  <si>
    <t>16</t>
  </si>
  <si>
    <t>DUVAL</t>
  </si>
  <si>
    <t>LARGO</t>
  </si>
  <si>
    <t>33770</t>
  </si>
  <si>
    <t>3536</t>
  </si>
  <si>
    <t>2,3,4,7,8</t>
  </si>
  <si>
    <t>1201590</t>
  </si>
  <si>
    <t>53</t>
  </si>
  <si>
    <t>POLK</t>
  </si>
  <si>
    <t>PO BOX 391</t>
  </si>
  <si>
    <t>BARTOW</t>
  </si>
  <si>
    <t>33831</t>
  </si>
  <si>
    <t>0391</t>
  </si>
  <si>
    <t>1201620</t>
  </si>
  <si>
    <t>54</t>
  </si>
  <si>
    <t>PUTNAM</t>
  </si>
  <si>
    <t>200 S 7TH ST</t>
  </si>
  <si>
    <t>PALATKA</t>
  </si>
  <si>
    <t>32177</t>
  </si>
  <si>
    <t>4612</t>
  </si>
  <si>
    <t>1201650</t>
  </si>
  <si>
    <t>57</t>
  </si>
  <si>
    <t>SANTA ROSA</t>
  </si>
  <si>
    <t>5086 CANAL ST</t>
  </si>
  <si>
    <t>MILTON</t>
  </si>
  <si>
    <t>32570</t>
  </si>
  <si>
    <t>2257</t>
  </si>
  <si>
    <t>1201680</t>
  </si>
  <si>
    <t>58</t>
  </si>
  <si>
    <t>SARASOTA</t>
  </si>
  <si>
    <t>1960 LANDINGS BLVD</t>
  </si>
  <si>
    <t>34231</t>
  </si>
  <si>
    <t>3300</t>
  </si>
  <si>
    <t>1201710</t>
  </si>
  <si>
    <t>59</t>
  </si>
  <si>
    <t>SEMINOLE</t>
  </si>
  <si>
    <t>400 E LAKE MARY BLVD</t>
  </si>
  <si>
    <t>SANFORD</t>
  </si>
  <si>
    <t>32773</t>
  </si>
  <si>
    <t>7125</t>
  </si>
  <si>
    <t>1201740</t>
  </si>
  <si>
    <t>55</t>
  </si>
  <si>
    <t>ST. JOHNS</t>
  </si>
  <si>
    <t>0755</t>
  </si>
  <si>
    <t>2,8</t>
  </si>
  <si>
    <t>1200004</t>
  </si>
  <si>
    <t>79</t>
  </si>
  <si>
    <t>FLVA</t>
  </si>
  <si>
    <t>9951 ATLANTIC BLVD STE 319</t>
  </si>
  <si>
    <t>32225</t>
  </si>
  <si>
    <t>6577</t>
  </si>
  <si>
    <t>1200570</t>
  </si>
  <si>
    <t>19</t>
  </si>
  <si>
    <t>FRANKLIN</t>
  </si>
  <si>
    <t>85 SCHOOL ROAD</t>
  </si>
  <si>
    <t>EASTPOINT</t>
  </si>
  <si>
    <t>32328</t>
  </si>
  <si>
    <t>3465</t>
  </si>
  <si>
    <t>1202013</t>
  </si>
  <si>
    <t>73</t>
  </si>
  <si>
    <t>FSU LAB SCH</t>
  </si>
  <si>
    <t>3000 SCHOOL HOUSE RD</t>
  </si>
  <si>
    <t>32311</t>
  </si>
  <si>
    <t>7855</t>
  </si>
  <si>
    <t>2,3</t>
  </si>
  <si>
    <t>1200600</t>
  </si>
  <si>
    <t>20</t>
  </si>
  <si>
    <t>GADSDEN</t>
  </si>
  <si>
    <t>35 MARTIN LUTHER KING JR BLVD</t>
  </si>
  <si>
    <t>QUINCY</t>
  </si>
  <si>
    <t>32351</t>
  </si>
  <si>
    <t>4411</t>
  </si>
  <si>
    <t>4,8</t>
  </si>
  <si>
    <t>1200630</t>
  </si>
  <si>
    <t>21</t>
  </si>
  <si>
    <t>GILCHRIST</t>
  </si>
  <si>
    <t>310 NW 11TH AVE</t>
  </si>
  <si>
    <t>TRENTON</t>
  </si>
  <si>
    <t>32693</t>
  </si>
  <si>
    <t>3804</t>
  </si>
  <si>
    <t>8</t>
  </si>
  <si>
    <t>1200660</t>
  </si>
  <si>
    <t>22</t>
  </si>
  <si>
    <t>GLADES</t>
  </si>
  <si>
    <t>PO BOX 459</t>
  </si>
  <si>
    <t>MOORE HAVEN</t>
  </si>
  <si>
    <t>33471</t>
  </si>
  <si>
    <t>0459</t>
  </si>
  <si>
    <t>1200690</t>
  </si>
  <si>
    <t>23</t>
  </si>
  <si>
    <t>GULF</t>
  </si>
  <si>
    <t>150 MIDDLE SCHOOL RD</t>
  </si>
  <si>
    <t>PORT ST JOE</t>
  </si>
  <si>
    <t>32456</t>
  </si>
  <si>
    <t>2261</t>
  </si>
  <si>
    <t>1200720</t>
  </si>
  <si>
    <t>24</t>
  </si>
  <si>
    <t>HAMILTON</t>
  </si>
  <si>
    <t>4280 SW COUNTY ROAD 152</t>
  </si>
  <si>
    <t>JASPER</t>
  </si>
  <si>
    <t>32052</t>
  </si>
  <si>
    <t>3774</t>
  </si>
  <si>
    <t>1200750</t>
  </si>
  <si>
    <t>25</t>
  </si>
  <si>
    <t>HARDEE</t>
  </si>
  <si>
    <t>PO BOX 1678</t>
  </si>
  <si>
    <t>WAUCHULA</t>
  </si>
  <si>
    <t>33873</t>
  </si>
  <si>
    <t>1678</t>
  </si>
  <si>
    <t>1200780</t>
  </si>
  <si>
    <t>26</t>
  </si>
  <si>
    <t>HENDRY</t>
  </si>
  <si>
    <t>PO BOX 1980</t>
  </si>
  <si>
    <t>LABELLE</t>
  </si>
  <si>
    <t>33975</t>
  </si>
  <si>
    <t>1980</t>
  </si>
  <si>
    <t>6</t>
  </si>
  <si>
    <t>1200810</t>
  </si>
  <si>
    <t>27</t>
  </si>
  <si>
    <t>HERNANDO</t>
  </si>
  <si>
    <t>919 N BROAD ST</t>
  </si>
  <si>
    <t>BROOKSVILLE</t>
  </si>
  <si>
    <t>34601</t>
  </si>
  <si>
    <t>2397</t>
  </si>
  <si>
    <t>1200840</t>
  </si>
  <si>
    <t>28</t>
  </si>
  <si>
    <t>HIGHLANDS</t>
  </si>
  <si>
    <t>426 SCHOOL ST</t>
  </si>
  <si>
    <t>SEBRING</t>
  </si>
  <si>
    <t>33870</t>
  </si>
  <si>
    <t>4048</t>
  </si>
  <si>
    <t>1200870</t>
  </si>
  <si>
    <t>29</t>
  </si>
  <si>
    <t>HILLSBOROUGH</t>
  </si>
  <si>
    <t>PO BOX 3408</t>
  </si>
  <si>
    <t>TAMPA</t>
  </si>
  <si>
    <t>33601</t>
  </si>
  <si>
    <t>3408</t>
  </si>
  <si>
    <t>1200900</t>
  </si>
  <si>
    <t>30</t>
  </si>
  <si>
    <t>HOLMES</t>
  </si>
  <si>
    <t>701 E PENNSYLVANIA AVE</t>
  </si>
  <si>
    <t>BONIFAY</t>
  </si>
  <si>
    <t>32425</t>
  </si>
  <si>
    <t>2349</t>
  </si>
  <si>
    <t>1200930</t>
  </si>
  <si>
    <t>31</t>
  </si>
  <si>
    <t>INDIAN RIVER</t>
  </si>
  <si>
    <t>1990 25TH ST</t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</si>
  <si>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2010-11 will not receive an SRSA grant allocation.  (However, even if it does not receive an SRSA grant award, that district could still exercise REAP-Flex authority).  </t>
    </r>
  </si>
  <si>
    <t>LEON</t>
  </si>
  <si>
    <t>2757 W PENSACOLA ST</t>
  </si>
  <si>
    <t>32304</t>
  </si>
  <si>
    <t>2907</t>
  </si>
  <si>
    <t>1201140</t>
  </si>
  <si>
    <t>38</t>
  </si>
  <si>
    <t>LEVY</t>
  </si>
  <si>
    <t>PO BOX 129</t>
  </si>
  <si>
    <t>BRONSON</t>
  </si>
  <si>
    <t>32621</t>
  </si>
  <si>
    <t>0129</t>
  </si>
  <si>
    <t>1201170</t>
  </si>
  <si>
    <t>39</t>
  </si>
  <si>
    <t>LIBERTY</t>
  </si>
  <si>
    <t>PO BOX 429</t>
  </si>
  <si>
    <t>BRISTOL</t>
  </si>
  <si>
    <t>32321</t>
  </si>
  <si>
    <t>0429</t>
  </si>
  <si>
    <t>1201200</t>
  </si>
  <si>
    <t>40</t>
  </si>
  <si>
    <t>MADISON</t>
  </si>
  <si>
    <t>210 NE DUVAL AVE</t>
  </si>
  <si>
    <t>32340</t>
  </si>
  <si>
    <t>2541</t>
  </si>
  <si>
    <t>1201230</t>
  </si>
  <si>
    <t>41</t>
  </si>
  <si>
    <t>MANATEE</t>
  </si>
  <si>
    <t>PO BOX 9069</t>
  </si>
  <si>
    <t>BRADENTON</t>
  </si>
  <si>
    <t>34206</t>
  </si>
  <si>
    <t>9069</t>
  </si>
  <si>
    <t>1201260</t>
  </si>
  <si>
    <t>42</t>
  </si>
  <si>
    <t>MARION</t>
  </si>
  <si>
    <t>PO BOX 670</t>
  </si>
  <si>
    <t>OCALA</t>
  </si>
  <si>
    <t>34478</t>
  </si>
  <si>
    <t>0670</t>
  </si>
  <si>
    <t>1201290</t>
  </si>
  <si>
    <t>43</t>
  </si>
  <si>
    <t>MARTIN</t>
  </si>
  <si>
    <t>500 E OCEAN BLVD</t>
  </si>
  <si>
    <t>STUART</t>
  </si>
  <si>
    <t>34994</t>
  </si>
  <si>
    <t>2572</t>
  </si>
  <si>
    <t>1201320</t>
  </si>
  <si>
    <t>44</t>
  </si>
  <si>
    <t>MONROE</t>
  </si>
  <si>
    <t>241 TRUMBO RD</t>
  </si>
  <si>
    <t>KEY WEST</t>
  </si>
  <si>
    <t>33040</t>
  </si>
  <si>
    <t>6684</t>
  </si>
  <si>
    <t>1201350</t>
  </si>
  <si>
    <t>45</t>
  </si>
  <si>
    <t>NASSAU</t>
  </si>
  <si>
    <t>1201 ATLANTIC AVE</t>
  </si>
  <si>
    <t>FERNANDINA BEACH</t>
  </si>
  <si>
    <t>32034</t>
  </si>
  <si>
    <t>3403</t>
  </si>
  <si>
    <t>1201380</t>
  </si>
  <si>
    <t>46</t>
  </si>
  <si>
    <t>OKALOOSA</t>
  </si>
  <si>
    <t>120 LOWERY PL SE</t>
  </si>
  <si>
    <t>FORT WALTON BEACH</t>
  </si>
  <si>
    <t>32548</t>
  </si>
  <si>
    <t>5547</t>
  </si>
  <si>
    <t>2,4,7,8</t>
  </si>
  <si>
    <t>1201410</t>
  </si>
  <si>
    <t>47</t>
  </si>
  <si>
    <t>OKEECHOBEE</t>
  </si>
  <si>
    <t>700 SW 2ND AVE</t>
  </si>
  <si>
    <t>34974</t>
  </si>
  <si>
    <t>5117</t>
  </si>
  <si>
    <t>1201440</t>
  </si>
  <si>
    <t>48</t>
  </si>
  <si>
    <t>ORANGE</t>
  </si>
  <si>
    <t>PO BOX 271</t>
  </si>
  <si>
    <t>32802</t>
  </si>
  <si>
    <t>0271</t>
  </si>
  <si>
    <t>1201470</t>
  </si>
  <si>
    <t>49</t>
  </si>
  <si>
    <t>OSCEOLA</t>
  </si>
  <si>
    <t>817 BILL BECK BLVD</t>
  </si>
  <si>
    <t>KISSIMMEE</t>
  </si>
  <si>
    <t>34744</t>
  </si>
  <si>
    <t>4492</t>
  </si>
  <si>
    <t>1201500</t>
  </si>
  <si>
    <t>50</t>
  </si>
  <si>
    <t>PALM BEACH</t>
  </si>
  <si>
    <t>3340 FOREST HILL BLVD # C-316</t>
  </si>
  <si>
    <t>WEST PALM BEACH</t>
  </si>
  <si>
    <t>33406</t>
  </si>
  <si>
    <t>5869</t>
  </si>
  <si>
    <t>1201530</t>
  </si>
  <si>
    <t>51</t>
  </si>
  <si>
    <t>PASCO</t>
  </si>
  <si>
    <t>7227 LAND O LAKES BLVD</t>
  </si>
  <si>
    <t>LAND O LAKES</t>
  </si>
  <si>
    <t>34638</t>
  </si>
  <si>
    <t>2826</t>
  </si>
  <si>
    <t>1201560</t>
  </si>
  <si>
    <t>52</t>
  </si>
  <si>
    <t>PINELLAS</t>
  </si>
  <si>
    <t>301 4TH ST SW</t>
  </si>
  <si>
    <r>
      <t xml:space="preserve">* 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</si>
  <si>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indexed="8"/>
        <rFont val="Calibri"/>
        <family val="2"/>
      </rPr>
      <t xml:space="preserve">  (Click on Program Guidance)</t>
    </r>
  </si>
  <si>
    <t>LEAs ELIGIBLE for the 2011 Small Rural School Achievement Program (SRSA)</t>
  </si>
  <si>
    <t>40 ORANGE ST</t>
  </si>
  <si>
    <t>3633</t>
  </si>
  <si>
    <t>1201770</t>
  </si>
  <si>
    <t>56</t>
  </si>
  <si>
    <t>ST. LUCIE</t>
  </si>
  <si>
    <t>4204 OKEECHOBEE RD</t>
  </si>
  <si>
    <t>FORT PIERCE</t>
  </si>
  <si>
    <t>34947</t>
  </si>
  <si>
    <t>5414</t>
  </si>
  <si>
    <t>1201800</t>
  </si>
  <si>
    <t>60</t>
  </si>
  <si>
    <t>SUMTER</t>
  </si>
  <si>
    <t>2680 WC 476</t>
  </si>
  <si>
    <t>BUSHNELL</t>
  </si>
  <si>
    <t>33513</t>
  </si>
  <si>
    <t>3574</t>
  </si>
  <si>
    <t>1201830</t>
  </si>
  <si>
    <t>61</t>
  </si>
  <si>
    <t>SUWANNEE</t>
  </si>
  <si>
    <t>702 2ND ST NW</t>
  </si>
  <si>
    <t>LIVE OAK</t>
  </si>
  <si>
    <t>32064</t>
  </si>
  <si>
    <t>1608</t>
  </si>
  <si>
    <t>1201860</t>
  </si>
  <si>
    <t>62</t>
  </si>
  <si>
    <t>TAYLOR</t>
  </si>
  <si>
    <t>318 N CLARK ST</t>
  </si>
  <si>
    <t>PERRY</t>
  </si>
  <si>
    <t>32347</t>
  </si>
  <si>
    <t>2930</t>
  </si>
  <si>
    <t>1202015</t>
  </si>
  <si>
    <t>75</t>
  </si>
  <si>
    <t>UF LAB SCH</t>
  </si>
  <si>
    <t>1080 SW 11TH ST</t>
  </si>
  <si>
    <t>7845</t>
  </si>
  <si>
    <t>1201890</t>
  </si>
  <si>
    <t>63</t>
  </si>
  <si>
    <t>UNION</t>
  </si>
  <si>
    <t>55 SW 6TH ST</t>
  </si>
  <si>
    <t>LAKE BUTLER</t>
  </si>
  <si>
    <t>32054</t>
  </si>
  <si>
    <t>2519</t>
  </si>
  <si>
    <t>1201920</t>
  </si>
  <si>
    <t>64</t>
  </si>
  <si>
    <t>VOLUSIA</t>
  </si>
  <si>
    <t>PO BOX 2118</t>
  </si>
  <si>
    <t>DELAND</t>
  </si>
  <si>
    <t>32721</t>
  </si>
  <si>
    <t>2118</t>
  </si>
  <si>
    <t>1201950</t>
  </si>
  <si>
    <t>65</t>
  </si>
  <si>
    <t>WAKULLA</t>
  </si>
  <si>
    <t>PO BOX 100</t>
  </si>
  <si>
    <t>CRAWFORDVILLE</t>
  </si>
  <si>
    <t>32326</t>
  </si>
  <si>
    <t>0100</t>
  </si>
  <si>
    <t>1201980</t>
  </si>
  <si>
    <t>66</t>
  </si>
  <si>
    <t>WALTON</t>
  </si>
  <si>
    <t>145 S PARK ST STE 2</t>
  </si>
  <si>
    <t>DEFUNIAK SPRINGS</t>
  </si>
  <si>
    <t>32435</t>
  </si>
  <si>
    <t>2909</t>
  </si>
  <si>
    <t>1202010</t>
  </si>
  <si>
    <t>67</t>
  </si>
  <si>
    <t>WASHINGTON</t>
  </si>
  <si>
    <t>652 THIRD ST</t>
  </si>
  <si>
    <t>Florida School Districts</t>
  </si>
  <si>
    <t>NA</t>
  </si>
  <si>
    <t xml:space="preserve">* All Local Educational Agencies (LEAs) listed on this page are eligible for the SRSA program for Fiscal Year 2011.  </t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</si>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</sst>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000000"/>
    <numFmt numFmtId="169" formatCode="000"/>
    <numFmt numFmtId="170" formatCode="00000"/>
    <numFmt numFmtId="171" formatCode="0000"/>
    <numFmt numFmtId="172" formatCode="&quot;$&quot;#,##0.00"/>
    <numFmt numFmtId="173" formatCode="&quot;$&quot;#,##0"/>
    <numFmt numFmtId="174" formatCode="[&lt;=9999999]###\-####;\(###\)\ ###\-####"/>
  </numFmts>
  <fonts count="28"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.25"/>
      <color indexed="20"/>
      <name val="Calibri"/>
      <family val="2"/>
    </font>
    <font>
      <sz val="8"/>
      <name val="Verdan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/>
      <top style="medium"/>
      <bottom style="medium"/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hair"/>
      <top>
        <color indexed="63"/>
      </top>
      <bottom style="hair">
        <color indexed="63"/>
      </bottom>
    </border>
    <border>
      <left style="hair">
        <color indexed="63"/>
      </left>
      <right style="hair"/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/>
      <right style="medium">
        <color indexed="63"/>
      </right>
      <top style="hair"/>
      <bottom>
        <color indexed="63"/>
      </bottom>
    </border>
    <border>
      <left style="hair"/>
      <right style="medium">
        <color indexed="63"/>
      </right>
      <top style="medium"/>
      <bottom style="medium"/>
    </border>
    <border>
      <left>
        <color indexed="63"/>
      </left>
      <right style="medium">
        <color indexed="63"/>
      </right>
      <top style="hair"/>
      <bottom>
        <color indexed="63"/>
      </bottom>
    </border>
    <border>
      <left>
        <color indexed="63"/>
      </left>
      <right style="medium">
        <color indexed="63"/>
      </right>
      <top style="medium"/>
      <bottom style="medium"/>
    </border>
    <border>
      <left style="hair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thin"/>
      <right style="medium">
        <color indexed="63"/>
      </right>
      <top style="hair"/>
      <bottom>
        <color indexed="63"/>
      </bottom>
    </border>
    <border>
      <left style="medium">
        <color indexed="63"/>
      </left>
      <right style="medium">
        <color indexed="63"/>
      </right>
      <top style="medium"/>
      <bottom style="medium"/>
    </border>
    <border>
      <left style="medium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medium">
        <color indexed="63"/>
      </left>
      <right style="hair"/>
      <top style="hair"/>
      <bottom>
        <color indexed="63"/>
      </bottom>
    </border>
    <border>
      <left style="medium">
        <color indexed="63"/>
      </left>
      <right style="hair"/>
      <top style="medium"/>
      <bottom style="medium"/>
    </border>
    <border>
      <left style="medium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thin"/>
      <top style="hair"/>
      <bottom>
        <color indexed="63"/>
      </bottom>
    </border>
    <border>
      <left style="medium">
        <color indexed="63"/>
      </left>
      <right>
        <color indexed="63"/>
      </right>
      <top style="medium"/>
      <bottom style="medium"/>
    </border>
    <border>
      <left style="medium">
        <color indexed="63"/>
      </left>
      <right style="medium"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168" fontId="1" fillId="0" borderId="0" xfId="0" applyNumberFormat="1" applyFont="1" applyFill="1" applyBorder="1" applyAlignment="1">
      <alignment/>
    </xf>
    <xf numFmtId="16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168" fontId="1" fillId="20" borderId="0" xfId="0" applyNumberFormat="1" applyFont="1" applyFill="1" applyBorder="1" applyAlignment="1">
      <alignment horizontal="center" wrapText="1"/>
    </xf>
    <xf numFmtId="169" fontId="1" fillId="20" borderId="0" xfId="0" applyNumberFormat="1" applyFont="1" applyFill="1" applyBorder="1" applyAlignment="1">
      <alignment horizontal="center" wrapText="1"/>
    </xf>
    <xf numFmtId="0" fontId="1" fillId="20" borderId="0" xfId="0" applyFont="1" applyFill="1" applyBorder="1" applyAlignment="1">
      <alignment horizontal="center" wrapText="1"/>
    </xf>
    <xf numFmtId="2" fontId="1" fillId="20" borderId="0" xfId="0" applyNumberFormat="1" applyFont="1" applyFill="1" applyBorder="1" applyAlignment="1">
      <alignment horizontal="center" wrapText="1"/>
    </xf>
    <xf numFmtId="170" fontId="1" fillId="20" borderId="0" xfId="0" applyNumberFormat="1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left" textRotation="75" wrapText="1"/>
    </xf>
    <xf numFmtId="14" fontId="1" fillId="24" borderId="11" xfId="0" applyNumberFormat="1" applyFont="1" applyFill="1" applyBorder="1" applyAlignment="1" applyProtection="1">
      <alignment horizontal="left" textRotation="75" wrapText="1"/>
      <protection/>
    </xf>
    <xf numFmtId="0" fontId="1" fillId="24" borderId="12" xfId="0" applyFont="1" applyFill="1" applyBorder="1" applyAlignment="1" applyProtection="1">
      <alignment horizontal="left" textRotation="75" wrapText="1"/>
      <protection/>
    </xf>
    <xf numFmtId="0" fontId="1" fillId="11" borderId="10" xfId="0" applyFont="1" applyFill="1" applyBorder="1" applyAlignment="1">
      <alignment horizontal="left" textRotation="75" wrapText="1"/>
    </xf>
    <xf numFmtId="2" fontId="1" fillId="0" borderId="11" xfId="0" applyNumberFormat="1" applyFont="1" applyFill="1" applyBorder="1" applyAlignment="1">
      <alignment horizontal="left" textRotation="75" wrapText="1"/>
    </xf>
    <xf numFmtId="2" fontId="1" fillId="0" borderId="13" xfId="0" applyNumberFormat="1" applyFont="1" applyFill="1" applyBorder="1" applyAlignment="1">
      <alignment horizontal="left" textRotation="75" wrapText="1"/>
    </xf>
    <xf numFmtId="0" fontId="1" fillId="0" borderId="10" xfId="0" applyFont="1" applyFill="1" applyBorder="1" applyAlignment="1" applyProtection="1">
      <alignment horizontal="left" textRotation="75" wrapText="1"/>
      <protection/>
    </xf>
    <xf numFmtId="0" fontId="1" fillId="15" borderId="10" xfId="0" applyFont="1" applyFill="1" applyBorder="1" applyAlignment="1" applyProtection="1">
      <alignment horizontal="left" textRotation="75" wrapText="1"/>
      <protection/>
    </xf>
    <xf numFmtId="0" fontId="1" fillId="0" borderId="11" xfId="0" applyFont="1" applyFill="1" applyBorder="1" applyAlignment="1" applyProtection="1">
      <alignment horizontal="left" textRotation="75" wrapText="1"/>
      <protection locked="0"/>
    </xf>
    <xf numFmtId="0" fontId="1" fillId="0" borderId="10" xfId="0" applyFont="1" applyFill="1" applyBorder="1" applyAlignment="1" applyProtection="1">
      <alignment horizontal="left" textRotation="75" wrapText="1"/>
      <protection locked="0"/>
    </xf>
    <xf numFmtId="0" fontId="1" fillId="0" borderId="12" xfId="0" applyFont="1" applyFill="1" applyBorder="1" applyAlignment="1" applyProtection="1">
      <alignment horizontal="left" textRotation="75" wrapText="1"/>
      <protection locked="0"/>
    </xf>
    <xf numFmtId="0" fontId="1" fillId="21" borderId="14" xfId="0" applyFont="1" applyFill="1" applyBorder="1" applyAlignment="1" applyProtection="1">
      <alignment horizontal="center" textRotation="75" wrapText="1"/>
      <protection locked="0"/>
    </xf>
    <xf numFmtId="0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2" fontId="1" fillId="0" borderId="17" xfId="0" applyNumberFormat="1" applyFont="1" applyFill="1" applyBorder="1" applyAlignment="1" applyProtection="1">
      <alignment horizontal="center"/>
      <protection/>
    </xf>
    <xf numFmtId="2" fontId="1" fillId="0" borderId="19" xfId="0" applyNumberFormat="1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25" borderId="17" xfId="0" applyFont="1" applyFill="1" applyBorder="1" applyAlignment="1" applyProtection="1">
      <alignment horizontal="center"/>
      <protection/>
    </xf>
    <xf numFmtId="0" fontId="3" fillId="20" borderId="20" xfId="0" applyFont="1" applyFill="1" applyBorder="1" applyAlignment="1">
      <alignment/>
    </xf>
    <xf numFmtId="0" fontId="3" fillId="20" borderId="21" xfId="0" applyFont="1" applyFill="1" applyBorder="1" applyAlignment="1">
      <alignment/>
    </xf>
    <xf numFmtId="0" fontId="3" fillId="20" borderId="22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23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3" fillId="20" borderId="21" xfId="0" applyFont="1" applyFill="1" applyBorder="1" applyAlignment="1">
      <alignment horizontal="center"/>
    </xf>
    <xf numFmtId="0" fontId="3" fillId="20" borderId="24" xfId="0" applyFont="1" applyFill="1" applyBorder="1" applyAlignment="1">
      <alignment/>
    </xf>
    <xf numFmtId="171" fontId="3" fillId="20" borderId="24" xfId="0" applyNumberFormat="1" applyFont="1" applyFill="1" applyBorder="1" applyAlignment="1">
      <alignment/>
    </xf>
    <xf numFmtId="0" fontId="3" fillId="20" borderId="24" xfId="0" applyFont="1" applyFill="1" applyBorder="1" applyAlignment="1">
      <alignment horizontal="center"/>
    </xf>
    <xf numFmtId="2" fontId="3" fillId="0" borderId="24" xfId="0" applyNumberFormat="1" applyFont="1" applyFill="1" applyBorder="1" applyAlignment="1" applyProtection="1">
      <alignment/>
      <protection locked="0"/>
    </xf>
    <xf numFmtId="0" fontId="3" fillId="0" borderId="24" xfId="0" applyFont="1" applyFill="1" applyBorder="1" applyAlignment="1" applyProtection="1">
      <alignment horizontal="center"/>
      <protection locked="0"/>
    </xf>
    <xf numFmtId="173" fontId="3" fillId="0" borderId="24" xfId="0" applyNumberFormat="1" applyFont="1" applyFill="1" applyBorder="1" applyAlignment="1" applyProtection="1">
      <alignment/>
      <protection locked="0"/>
    </xf>
    <xf numFmtId="173" fontId="3" fillId="15" borderId="24" xfId="0" applyNumberFormat="1" applyFont="1" applyFill="1" applyBorder="1" applyAlignment="1" applyProtection="1">
      <alignment/>
      <protection locked="0"/>
    </xf>
    <xf numFmtId="0" fontId="3" fillId="20" borderId="25" xfId="0" applyFont="1" applyFill="1" applyBorder="1" applyAlignment="1">
      <alignment/>
    </xf>
    <xf numFmtId="171" fontId="3" fillId="20" borderId="21" xfId="0" applyNumberFormat="1" applyFont="1" applyFill="1" applyBorder="1" applyAlignment="1">
      <alignment/>
    </xf>
    <xf numFmtId="2" fontId="3" fillId="0" borderId="21" xfId="0" applyNumberFormat="1" applyFont="1" applyFill="1" applyBorder="1" applyAlignment="1" applyProtection="1">
      <alignment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173" fontId="3" fillId="0" borderId="21" xfId="0" applyNumberFormat="1" applyFont="1" applyFill="1" applyBorder="1" applyAlignment="1" applyProtection="1">
      <alignment/>
      <protection locked="0"/>
    </xf>
    <xf numFmtId="173" fontId="3" fillId="15" borderId="21" xfId="0" applyNumberFormat="1" applyFont="1" applyFill="1" applyBorder="1" applyAlignment="1" applyProtection="1">
      <alignment/>
      <protection locked="0"/>
    </xf>
    <xf numFmtId="0" fontId="3" fillId="20" borderId="26" xfId="0" applyFont="1" applyFill="1" applyBorder="1" applyAlignment="1">
      <alignment/>
    </xf>
    <xf numFmtId="0" fontId="3" fillId="20" borderId="27" xfId="0" applyFont="1" applyFill="1" applyBorder="1" applyAlignment="1">
      <alignment/>
    </xf>
    <xf numFmtId="1" fontId="1" fillId="0" borderId="16" xfId="0" applyNumberFormat="1" applyFont="1" applyBorder="1" applyAlignment="1">
      <alignment horizontal="center"/>
    </xf>
    <xf numFmtId="170" fontId="3" fillId="20" borderId="27" xfId="0" applyNumberFormat="1" applyFont="1" applyFill="1" applyBorder="1" applyAlignment="1">
      <alignment/>
    </xf>
    <xf numFmtId="170" fontId="3" fillId="20" borderId="20" xfId="0" applyNumberFormat="1" applyFont="1" applyFill="1" applyBorder="1" applyAlignment="1">
      <alignment/>
    </xf>
    <xf numFmtId="4" fontId="3" fillId="0" borderId="27" xfId="0" applyNumberFormat="1" applyFont="1" applyFill="1" applyBorder="1" applyAlignment="1" applyProtection="1">
      <alignment/>
      <protection locked="0"/>
    </xf>
    <xf numFmtId="4" fontId="3" fillId="0" borderId="20" xfId="0" applyNumberFormat="1" applyFont="1" applyFill="1" applyBorder="1" applyAlignment="1" applyProtection="1">
      <alignment/>
      <protection locked="0"/>
    </xf>
    <xf numFmtId="0" fontId="1" fillId="24" borderId="28" xfId="0" applyFont="1" applyFill="1" applyBorder="1" applyAlignment="1" applyProtection="1">
      <alignment horizontal="left" textRotation="75" wrapText="1"/>
      <protection/>
    </xf>
    <xf numFmtId="0" fontId="1" fillId="0" borderId="29" xfId="0" applyFont="1" applyFill="1" applyBorder="1" applyAlignment="1" applyProtection="1">
      <alignment horizontal="center"/>
      <protection/>
    </xf>
    <xf numFmtId="0" fontId="1" fillId="11" borderId="30" xfId="0" applyFont="1" applyFill="1" applyBorder="1" applyAlignment="1" applyProtection="1">
      <alignment horizontal="left" textRotation="75" wrapText="1"/>
      <protection/>
    </xf>
    <xf numFmtId="0" fontId="1" fillId="0" borderId="31" xfId="0" applyFont="1" applyBorder="1" applyAlignment="1" applyProtection="1">
      <alignment horizontal="center"/>
      <protection/>
    </xf>
    <xf numFmtId="0" fontId="3" fillId="20" borderId="32" xfId="0" applyFont="1" applyFill="1" applyBorder="1" applyAlignment="1">
      <alignment horizontal="center"/>
    </xf>
    <xf numFmtId="0" fontId="3" fillId="20" borderId="33" xfId="0" applyFont="1" applyFill="1" applyBorder="1" applyAlignment="1">
      <alignment horizontal="center"/>
    </xf>
    <xf numFmtId="0" fontId="1" fillId="15" borderId="28" xfId="0" applyFont="1" applyFill="1" applyBorder="1" applyAlignment="1" applyProtection="1">
      <alignment horizontal="left" textRotation="75" wrapText="1"/>
      <protection/>
    </xf>
    <xf numFmtId="0" fontId="1" fillId="25" borderId="29" xfId="0" applyFont="1" applyFill="1" applyBorder="1" applyAlignment="1" applyProtection="1">
      <alignment horizontal="center"/>
      <protection/>
    </xf>
    <xf numFmtId="173" fontId="3" fillId="15" borderId="32" xfId="0" applyNumberFormat="1" applyFont="1" applyFill="1" applyBorder="1" applyAlignment="1" applyProtection="1">
      <alignment/>
      <protection locked="0"/>
    </xf>
    <xf numFmtId="173" fontId="3" fillId="15" borderId="33" xfId="0" applyNumberFormat="1" applyFont="1" applyFill="1" applyBorder="1" applyAlignment="1" applyProtection="1">
      <alignment/>
      <protection locked="0"/>
    </xf>
    <xf numFmtId="0" fontId="1" fillId="10" borderId="34" xfId="0" applyFont="1" applyFill="1" applyBorder="1" applyAlignment="1" applyProtection="1">
      <alignment horizontal="left" textRotation="75" wrapText="1"/>
      <protection/>
    </xf>
    <xf numFmtId="0" fontId="1" fillId="0" borderId="31" xfId="0" applyFont="1" applyFill="1" applyBorder="1" applyAlignment="1" applyProtection="1">
      <alignment horizontal="center"/>
      <protection/>
    </xf>
    <xf numFmtId="3" fontId="3" fillId="0" borderId="32" xfId="0" applyNumberFormat="1" applyFont="1" applyFill="1" applyBorder="1" applyAlignment="1" applyProtection="1">
      <alignment/>
      <protection locked="0"/>
    </xf>
    <xf numFmtId="3" fontId="3" fillId="0" borderId="33" xfId="0" applyNumberFormat="1" applyFont="1" applyFill="1" applyBorder="1" applyAlignment="1" applyProtection="1">
      <alignment/>
      <protection locked="0"/>
    </xf>
    <xf numFmtId="0" fontId="1" fillId="0" borderId="35" xfId="0" applyNumberFormat="1" applyFont="1" applyBorder="1" applyAlignment="1">
      <alignment horizontal="center"/>
    </xf>
    <xf numFmtId="168" fontId="3" fillId="20" borderId="36" xfId="0" applyNumberFormat="1" applyFont="1" applyFill="1" applyBorder="1" applyAlignment="1">
      <alignment/>
    </xf>
    <xf numFmtId="168" fontId="3" fillId="20" borderId="22" xfId="0" applyNumberFormat="1" applyFont="1" applyFill="1" applyBorder="1" applyAlignment="1">
      <alignment/>
    </xf>
    <xf numFmtId="0" fontId="3" fillId="20" borderId="36" xfId="0" applyFont="1" applyFill="1" applyBorder="1" applyAlignment="1">
      <alignment/>
    </xf>
    <xf numFmtId="0" fontId="3" fillId="20" borderId="22" xfId="0" applyFont="1" applyFill="1" applyBorder="1" applyAlignment="1">
      <alignment/>
    </xf>
    <xf numFmtId="2" fontId="1" fillId="0" borderId="35" xfId="0" applyNumberFormat="1" applyFont="1" applyBorder="1" applyAlignment="1">
      <alignment horizontal="center"/>
    </xf>
    <xf numFmtId="0" fontId="1" fillId="20" borderId="37" xfId="0" applyFont="1" applyFill="1" applyBorder="1" applyAlignment="1">
      <alignment horizontal="left" textRotation="75" wrapText="1"/>
    </xf>
    <xf numFmtId="0" fontId="1" fillId="0" borderId="38" xfId="0" applyFont="1" applyBorder="1" applyAlignment="1">
      <alignment horizontal="center"/>
    </xf>
    <xf numFmtId="0" fontId="3" fillId="20" borderId="39" xfId="0" applyFont="1" applyFill="1" applyBorder="1" applyAlignment="1">
      <alignment horizontal="left"/>
    </xf>
    <xf numFmtId="0" fontId="3" fillId="20" borderId="40" xfId="0" applyFont="1" applyFill="1" applyBorder="1" applyAlignment="1">
      <alignment horizontal="left"/>
    </xf>
    <xf numFmtId="0" fontId="1" fillId="11" borderId="37" xfId="0" applyFont="1" applyFill="1" applyBorder="1" applyAlignment="1">
      <alignment horizontal="center" textRotation="75" wrapText="1"/>
    </xf>
    <xf numFmtId="0" fontId="1" fillId="0" borderId="38" xfId="0" applyFont="1" applyBorder="1" applyAlignment="1" applyProtection="1">
      <alignment horizontal="center"/>
      <protection/>
    </xf>
    <xf numFmtId="2" fontId="3" fillId="20" borderId="39" xfId="0" applyNumberFormat="1" applyFont="1" applyFill="1" applyBorder="1" applyAlignment="1">
      <alignment horizontal="center"/>
    </xf>
    <xf numFmtId="2" fontId="3" fillId="20" borderId="40" xfId="0" applyNumberFormat="1" applyFont="1" applyFill="1" applyBorder="1" applyAlignment="1">
      <alignment horizontal="center"/>
    </xf>
    <xf numFmtId="0" fontId="1" fillId="0" borderId="37" xfId="0" applyFont="1" applyFill="1" applyBorder="1" applyAlignment="1" applyProtection="1">
      <alignment horizontal="left" textRotation="75" wrapText="1"/>
      <protection/>
    </xf>
    <xf numFmtId="0" fontId="1" fillId="0" borderId="38" xfId="0" applyFont="1" applyFill="1" applyBorder="1" applyAlignment="1" applyProtection="1">
      <alignment horizontal="center"/>
      <protection/>
    </xf>
    <xf numFmtId="173" fontId="3" fillId="0" borderId="39" xfId="0" applyNumberFormat="1" applyFont="1" applyFill="1" applyBorder="1" applyAlignment="1" applyProtection="1">
      <alignment/>
      <protection locked="0"/>
    </xf>
    <xf numFmtId="173" fontId="3" fillId="0" borderId="40" xfId="0" applyNumberFormat="1" applyFont="1" applyFill="1" applyBorder="1" applyAlignment="1" applyProtection="1">
      <alignment/>
      <protection locked="0"/>
    </xf>
    <xf numFmtId="0" fontId="1" fillId="10" borderId="41" xfId="0" applyFont="1" applyFill="1" applyBorder="1" applyAlignment="1" applyProtection="1">
      <alignment horizontal="left" textRotation="75" wrapText="1"/>
      <protection/>
    </xf>
    <xf numFmtId="0" fontId="1" fillId="0" borderId="42" xfId="0" applyFont="1" applyFill="1" applyBorder="1" applyAlignment="1" applyProtection="1">
      <alignment horizontal="center"/>
      <protection/>
    </xf>
    <xf numFmtId="3" fontId="3" fillId="0" borderId="39" xfId="0" applyNumberFormat="1" applyFont="1" applyFill="1" applyBorder="1" applyAlignment="1" applyProtection="1">
      <alignment/>
      <protection locked="0"/>
    </xf>
    <xf numFmtId="3" fontId="3" fillId="0" borderId="40" xfId="0" applyNumberFormat="1" applyFont="1" applyFill="1" applyBorder="1" applyAlignment="1" applyProtection="1">
      <alignment/>
      <protection locked="0"/>
    </xf>
    <xf numFmtId="0" fontId="1" fillId="24" borderId="43" xfId="0" applyFont="1" applyFill="1" applyBorder="1" applyAlignment="1" applyProtection="1">
      <alignment horizontal="left" textRotation="75" wrapText="1"/>
      <protection locked="0"/>
    </xf>
    <xf numFmtId="0" fontId="3" fillId="20" borderId="36" xfId="0" applyFont="1" applyFill="1" applyBorder="1" applyAlignment="1">
      <alignment horizontal="center"/>
    </xf>
    <xf numFmtId="0" fontId="1" fillId="11" borderId="43" xfId="0" applyFont="1" applyFill="1" applyBorder="1" applyAlignment="1" applyProtection="1">
      <alignment horizontal="left" textRotation="75" wrapText="1"/>
      <protection locked="0"/>
    </xf>
    <xf numFmtId="0" fontId="3" fillId="0" borderId="32" xfId="0" applyFont="1" applyFill="1" applyBorder="1" applyAlignment="1" applyProtection="1">
      <alignment horizontal="center"/>
      <protection locked="0"/>
    </xf>
    <xf numFmtId="0" fontId="3" fillId="0" borderId="33" xfId="0" applyFont="1" applyFill="1" applyBorder="1" applyAlignment="1" applyProtection="1">
      <alignment horizontal="center"/>
      <protection locked="0"/>
    </xf>
    <xf numFmtId="168" fontId="3" fillId="0" borderId="36" xfId="0" applyNumberFormat="1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170" fontId="3" fillId="0" borderId="27" xfId="0" applyNumberFormat="1" applyFont="1" applyFill="1" applyBorder="1" applyAlignment="1">
      <alignment/>
    </xf>
    <xf numFmtId="171" fontId="3" fillId="0" borderId="24" xfId="0" applyNumberFormat="1" applyFont="1" applyFill="1" applyBorder="1" applyAlignment="1">
      <alignment/>
    </xf>
    <xf numFmtId="0" fontId="3" fillId="0" borderId="39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center"/>
    </xf>
    <xf numFmtId="2" fontId="3" fillId="0" borderId="39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173" fontId="3" fillId="0" borderId="32" xfId="0" applyNumberFormat="1" applyFont="1" applyFill="1" applyBorder="1" applyAlignment="1" applyProtection="1">
      <alignment/>
      <protection locked="0"/>
    </xf>
    <xf numFmtId="0" fontId="3" fillId="0" borderId="36" xfId="0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0" fontId="0" fillId="25" borderId="0" xfId="0" applyFill="1" applyBorder="1" applyAlignment="1">
      <alignment/>
    </xf>
    <xf numFmtId="168" fontId="3" fillId="25" borderId="22" xfId="0" applyNumberFormat="1" applyFont="1" applyFill="1" applyBorder="1" applyAlignment="1">
      <alignment/>
    </xf>
    <xf numFmtId="0" fontId="3" fillId="25" borderId="22" xfId="0" applyFont="1" applyFill="1" applyBorder="1" applyAlignment="1">
      <alignment/>
    </xf>
    <xf numFmtId="0" fontId="3" fillId="25" borderId="20" xfId="0" applyFont="1" applyFill="1" applyBorder="1" applyAlignment="1">
      <alignment/>
    </xf>
    <xf numFmtId="0" fontId="3" fillId="25" borderId="21" xfId="0" applyFont="1" applyFill="1" applyBorder="1" applyAlignment="1">
      <alignment/>
    </xf>
    <xf numFmtId="170" fontId="3" fillId="25" borderId="20" xfId="0" applyNumberFormat="1" applyFont="1" applyFill="1" applyBorder="1" applyAlignment="1">
      <alignment/>
    </xf>
    <xf numFmtId="171" fontId="3" fillId="25" borderId="21" xfId="0" applyNumberFormat="1" applyFont="1" applyFill="1" applyBorder="1" applyAlignment="1">
      <alignment/>
    </xf>
    <xf numFmtId="0" fontId="3" fillId="25" borderId="40" xfId="0" applyFont="1" applyFill="1" applyBorder="1" applyAlignment="1">
      <alignment horizontal="left"/>
    </xf>
    <xf numFmtId="0" fontId="3" fillId="25" borderId="21" xfId="0" applyFont="1" applyFill="1" applyBorder="1" applyAlignment="1">
      <alignment horizontal="center"/>
    </xf>
    <xf numFmtId="0" fontId="3" fillId="25" borderId="33" xfId="0" applyFont="1" applyFill="1" applyBorder="1" applyAlignment="1" applyProtection="1">
      <alignment horizontal="center"/>
      <protection locked="0"/>
    </xf>
    <xf numFmtId="4" fontId="3" fillId="25" borderId="20" xfId="0" applyNumberFormat="1" applyFont="1" applyFill="1" applyBorder="1" applyAlignment="1" applyProtection="1">
      <alignment/>
      <protection locked="0"/>
    </xf>
    <xf numFmtId="0" fontId="3" fillId="25" borderId="21" xfId="0" applyFont="1" applyFill="1" applyBorder="1" applyAlignment="1" applyProtection="1">
      <alignment horizontal="center"/>
      <protection locked="0"/>
    </xf>
    <xf numFmtId="2" fontId="3" fillId="25" borderId="40" xfId="0" applyNumberFormat="1" applyFont="1" applyFill="1" applyBorder="1" applyAlignment="1">
      <alignment horizontal="center"/>
    </xf>
    <xf numFmtId="2" fontId="3" fillId="25" borderId="21" xfId="0" applyNumberFormat="1" applyFont="1" applyFill="1" applyBorder="1" applyAlignment="1" applyProtection="1">
      <alignment/>
      <protection locked="0"/>
    </xf>
    <xf numFmtId="0" fontId="3" fillId="25" borderId="33" xfId="0" applyFont="1" applyFill="1" applyBorder="1" applyAlignment="1">
      <alignment horizontal="center"/>
    </xf>
    <xf numFmtId="173" fontId="3" fillId="25" borderId="40" xfId="0" applyNumberFormat="1" applyFont="1" applyFill="1" applyBorder="1" applyAlignment="1" applyProtection="1">
      <alignment/>
      <protection locked="0"/>
    </xf>
    <xf numFmtId="173" fontId="3" fillId="25" borderId="21" xfId="0" applyNumberFormat="1" applyFont="1" applyFill="1" applyBorder="1" applyAlignment="1" applyProtection="1">
      <alignment/>
      <protection locked="0"/>
    </xf>
    <xf numFmtId="173" fontId="3" fillId="25" borderId="33" xfId="0" applyNumberFormat="1" applyFont="1" applyFill="1" applyBorder="1" applyAlignment="1" applyProtection="1">
      <alignment/>
      <protection locked="0"/>
    </xf>
    <xf numFmtId="3" fontId="3" fillId="25" borderId="40" xfId="0" applyNumberFormat="1" applyFont="1" applyFill="1" applyBorder="1" applyAlignment="1" applyProtection="1">
      <alignment/>
      <protection locked="0"/>
    </xf>
    <xf numFmtId="3" fontId="3" fillId="25" borderId="33" xfId="0" applyNumberFormat="1" applyFont="1" applyFill="1" applyBorder="1" applyAlignment="1" applyProtection="1">
      <alignment/>
      <protection locked="0"/>
    </xf>
    <xf numFmtId="0" fontId="3" fillId="25" borderId="22" xfId="0" applyFont="1" applyFill="1" applyBorder="1" applyAlignment="1">
      <alignment horizontal="center"/>
    </xf>
    <xf numFmtId="0" fontId="3" fillId="25" borderId="26" xfId="0" applyFont="1" applyFill="1" applyBorder="1" applyAlignment="1">
      <alignment/>
    </xf>
    <xf numFmtId="174" fontId="3" fillId="0" borderId="24" xfId="0" applyNumberFormat="1" applyFont="1" applyFill="1" applyBorder="1" applyAlignment="1">
      <alignment/>
    </xf>
    <xf numFmtId="174" fontId="3" fillId="25" borderId="21" xfId="0" applyNumberFormat="1" applyFont="1" applyFill="1" applyBorder="1" applyAlignment="1">
      <alignment/>
    </xf>
    <xf numFmtId="174" fontId="3" fillId="20" borderId="24" xfId="0" applyNumberFormat="1" applyFont="1" applyFill="1" applyBorder="1" applyAlignment="1">
      <alignment/>
    </xf>
    <xf numFmtId="174" fontId="3" fillId="20" borderId="21" xfId="0" applyNumberFormat="1" applyFont="1" applyFill="1" applyBorder="1" applyAlignment="1">
      <alignment/>
    </xf>
    <xf numFmtId="0" fontId="3" fillId="0" borderId="0" xfId="53" applyFont="1" applyAlignment="1" applyProtection="1">
      <alignment vertical="center" wrapText="1"/>
      <protection/>
    </xf>
    <xf numFmtId="0" fontId="0" fillId="0" borderId="0" xfId="53" applyFont="1" applyAlignment="1" applyProtection="1">
      <alignment/>
      <protection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53" applyAlignment="1" applyProtection="1">
      <alignment/>
      <protection/>
    </xf>
    <xf numFmtId="0" fontId="0" fillId="0" borderId="0" xfId="53" applyFont="1" applyAlignment="1" applyProtection="1">
      <alignment vertical="top"/>
      <protection/>
    </xf>
    <xf numFmtId="0" fontId="8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3" applyFont="1" applyAlignment="1" applyProtection="1">
      <alignment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"/>
  <sheetViews>
    <sheetView tabSelected="1" zoomScale="75" zoomScaleNormal="75" zoomScalePageLayoutView="0" workbookViewId="0" topLeftCell="A1">
      <selection activeCell="AO9" sqref="AO9"/>
    </sheetView>
  </sheetViews>
  <sheetFormatPr defaultColWidth="8.8515625" defaultRowHeight="15"/>
  <cols>
    <col min="1" max="1" width="8.8515625" style="0" customWidth="1"/>
    <col min="2" max="2" width="9.421875" style="0" bestFit="1" customWidth="1"/>
    <col min="3" max="3" width="8.8515625" style="0" customWidth="1"/>
    <col min="4" max="4" width="13.421875" style="0" bestFit="1" customWidth="1"/>
    <col min="5" max="5" width="13.710937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3.421875" style="0" bestFit="1" customWidth="1"/>
    <col min="10" max="12" width="6.421875" style="0" bestFit="1" customWidth="1"/>
    <col min="13" max="13" width="8.140625" style="0" bestFit="1" customWidth="1"/>
    <col min="14" max="14" width="6.421875" style="0" bestFit="1" customWidth="1"/>
    <col min="15" max="17" width="6.421875" style="0" hidden="1" customWidth="1"/>
    <col min="18" max="18" width="0" style="0" hidden="1" customWidth="1"/>
    <col min="19" max="19" width="6.421875" style="0" hidden="1" customWidth="1"/>
    <col min="20" max="21" width="8.421875" style="0" bestFit="1" customWidth="1"/>
    <col min="22" max="23" width="8.8515625" style="0" customWidth="1"/>
    <col min="24" max="25" width="6.421875" style="0" bestFit="1" customWidth="1"/>
    <col min="26" max="29" width="5.28125" style="0" hidden="1" customWidth="1"/>
    <col min="30" max="30" width="6.421875" style="0" customWidth="1"/>
    <col min="31" max="33" width="5.28125" style="0" hidden="1" customWidth="1"/>
    <col min="34" max="34" width="6.421875" style="0" hidden="1" customWidth="1"/>
    <col min="35" max="35" width="6.28125" style="0" hidden="1" customWidth="1"/>
    <col min="36" max="36" width="4.00390625" style="0" hidden="1" customWidth="1"/>
    <col min="37" max="37" width="0" style="0" hidden="1" customWidth="1"/>
  </cols>
  <sheetData>
    <row r="1" spans="1:25" ht="18" customHeight="1">
      <c r="A1" s="154" t="s">
        <v>519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</row>
    <row r="2" spans="1:25" ht="13.5">
      <c r="A2" s="153" t="s">
        <v>589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</row>
    <row r="3" spans="1:25" ht="13.5">
      <c r="A3" s="156" t="s">
        <v>590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</row>
    <row r="4" spans="1:25" ht="15.75" customHeight="1">
      <c r="A4" s="157" t="s">
        <v>591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</row>
    <row r="5" spans="1:25" ht="49.5" customHeight="1">
      <c r="A5" s="158" t="s">
        <v>412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</row>
    <row r="6" spans="1:25" ht="13.5">
      <c r="A6" s="160" t="s">
        <v>517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</row>
    <row r="7" spans="1:25" ht="13.5">
      <c r="A7" s="151" t="s">
        <v>518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</row>
    <row r="8" spans="1:35" s="43" customFormat="1" ht="16.5">
      <c r="A8" s="8" t="s">
        <v>587</v>
      </c>
      <c r="B8" s="2"/>
      <c r="C8" s="3"/>
      <c r="D8" s="3"/>
      <c r="E8" s="3"/>
      <c r="F8" s="4"/>
      <c r="G8" s="3"/>
      <c r="H8" s="4"/>
      <c r="I8" s="3"/>
      <c r="J8" s="5"/>
      <c r="K8" s="3"/>
      <c r="L8" s="3"/>
      <c r="M8" s="41"/>
      <c r="N8" s="3"/>
      <c r="O8" s="6"/>
      <c r="P8" s="44"/>
      <c r="Q8" s="4"/>
      <c r="R8" s="4"/>
      <c r="S8" s="45"/>
      <c r="T8" s="3"/>
      <c r="U8" s="42"/>
      <c r="V8" s="7"/>
      <c r="W8" s="7"/>
      <c r="X8" s="7"/>
      <c r="Y8" s="7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6" ht="159.75" customHeight="1" thickBot="1">
      <c r="A9" s="9" t="s">
        <v>79</v>
      </c>
      <c r="B9" s="10" t="s">
        <v>80</v>
      </c>
      <c r="C9" s="11" t="s">
        <v>81</v>
      </c>
      <c r="D9" s="11" t="s">
        <v>82</v>
      </c>
      <c r="E9" s="11" t="s">
        <v>83</v>
      </c>
      <c r="F9" s="12" t="s">
        <v>84</v>
      </c>
      <c r="G9" s="13" t="s">
        <v>85</v>
      </c>
      <c r="H9" s="12" t="s">
        <v>86</v>
      </c>
      <c r="I9" s="11" t="s">
        <v>87</v>
      </c>
      <c r="J9" s="91" t="s">
        <v>88</v>
      </c>
      <c r="K9" s="14" t="s">
        <v>89</v>
      </c>
      <c r="L9" s="71" t="s">
        <v>90</v>
      </c>
      <c r="M9" s="15" t="s">
        <v>91</v>
      </c>
      <c r="N9" s="16" t="s">
        <v>92</v>
      </c>
      <c r="O9" s="95" t="s">
        <v>93</v>
      </c>
      <c r="P9" s="17" t="s">
        <v>94</v>
      </c>
      <c r="Q9" s="18" t="s">
        <v>95</v>
      </c>
      <c r="R9" s="19" t="s">
        <v>96</v>
      </c>
      <c r="S9" s="73" t="s">
        <v>97</v>
      </c>
      <c r="T9" s="99" t="s">
        <v>98</v>
      </c>
      <c r="U9" s="20" t="s">
        <v>99</v>
      </c>
      <c r="V9" s="21" t="s">
        <v>100</v>
      </c>
      <c r="W9" s="77" t="s">
        <v>101</v>
      </c>
      <c r="X9" s="103" t="s">
        <v>102</v>
      </c>
      <c r="Y9" s="81" t="s">
        <v>103</v>
      </c>
      <c r="Z9" s="22" t="s">
        <v>104</v>
      </c>
      <c r="AA9" s="23" t="s">
        <v>105</v>
      </c>
      <c r="AB9" s="23" t="s">
        <v>106</v>
      </c>
      <c r="AC9" s="24" t="s">
        <v>107</v>
      </c>
      <c r="AD9" s="107" t="s">
        <v>108</v>
      </c>
      <c r="AE9" s="22" t="s">
        <v>109</v>
      </c>
      <c r="AF9" s="23" t="s">
        <v>110</v>
      </c>
      <c r="AG9" s="24" t="s">
        <v>111</v>
      </c>
      <c r="AH9" s="109" t="s">
        <v>112</v>
      </c>
      <c r="AI9" s="22" t="s">
        <v>113</v>
      </c>
      <c r="AJ9" s="25" t="s">
        <v>114</v>
      </c>
    </row>
    <row r="10" spans="1:36" s="49" customFormat="1" ht="15" thickBot="1">
      <c r="A10" s="85">
        <v>1</v>
      </c>
      <c r="B10" s="85">
        <v>2</v>
      </c>
      <c r="C10" s="27">
        <v>3</v>
      </c>
      <c r="D10" s="28">
        <v>4</v>
      </c>
      <c r="E10" s="28">
        <v>5</v>
      </c>
      <c r="F10" s="90"/>
      <c r="G10" s="66">
        <v>6</v>
      </c>
      <c r="H10" s="29"/>
      <c r="I10" s="30">
        <v>7</v>
      </c>
      <c r="J10" s="92">
        <v>8</v>
      </c>
      <c r="K10" s="28">
        <v>9</v>
      </c>
      <c r="L10" s="72">
        <v>10</v>
      </c>
      <c r="M10" s="31">
        <v>11</v>
      </c>
      <c r="N10" s="32">
        <v>12</v>
      </c>
      <c r="O10" s="96">
        <v>13</v>
      </c>
      <c r="P10" s="33">
        <v>14</v>
      </c>
      <c r="Q10" s="34" t="s">
        <v>115</v>
      </c>
      <c r="R10" s="35" t="s">
        <v>116</v>
      </c>
      <c r="S10" s="74">
        <v>15</v>
      </c>
      <c r="T10" s="100">
        <v>16</v>
      </c>
      <c r="U10" s="36">
        <v>17</v>
      </c>
      <c r="V10" s="37">
        <v>18</v>
      </c>
      <c r="W10" s="78">
        <v>19</v>
      </c>
      <c r="X10" s="104">
        <v>20</v>
      </c>
      <c r="Y10" s="82">
        <v>21</v>
      </c>
      <c r="Z10" s="47" t="s">
        <v>117</v>
      </c>
      <c r="AA10" s="26" t="s">
        <v>117</v>
      </c>
      <c r="AB10" s="26" t="s">
        <v>117</v>
      </c>
      <c r="AC10" s="26" t="s">
        <v>117</v>
      </c>
      <c r="AD10" s="85">
        <v>22</v>
      </c>
      <c r="AE10" s="47" t="s">
        <v>117</v>
      </c>
      <c r="AF10" s="26" t="s">
        <v>117</v>
      </c>
      <c r="AG10" s="26" t="s">
        <v>117</v>
      </c>
      <c r="AH10" s="85">
        <v>23</v>
      </c>
      <c r="AI10" s="47" t="s">
        <v>117</v>
      </c>
      <c r="AJ10" s="48"/>
    </row>
    <row r="11" spans="1:37" s="3" customFormat="1" ht="12.75" customHeight="1">
      <c r="A11" s="112" t="s">
        <v>424</v>
      </c>
      <c r="B11" s="113" t="s">
        <v>425</v>
      </c>
      <c r="C11" s="114" t="s">
        <v>426</v>
      </c>
      <c r="D11" s="115" t="s">
        <v>427</v>
      </c>
      <c r="E11" s="115" t="s">
        <v>428</v>
      </c>
      <c r="F11" s="113" t="s">
        <v>2</v>
      </c>
      <c r="G11" s="116" t="s">
        <v>429</v>
      </c>
      <c r="H11" s="117" t="s">
        <v>430</v>
      </c>
      <c r="I11" s="147">
        <v>8506432275</v>
      </c>
      <c r="J11" s="118" t="s">
        <v>254</v>
      </c>
      <c r="K11" s="119" t="s">
        <v>15</v>
      </c>
      <c r="L11" s="110" t="s">
        <v>588</v>
      </c>
      <c r="M11" s="69">
        <v>1390</v>
      </c>
      <c r="N11" s="55" t="s">
        <v>15</v>
      </c>
      <c r="O11" s="120">
        <v>24.29831595829992</v>
      </c>
      <c r="P11" s="119" t="s">
        <v>15</v>
      </c>
      <c r="Q11" s="54"/>
      <c r="R11" s="55"/>
      <c r="S11" s="121" t="s">
        <v>15</v>
      </c>
      <c r="T11" s="101">
        <v>71913</v>
      </c>
      <c r="U11" s="56">
        <v>137041.9</v>
      </c>
      <c r="V11" s="56"/>
      <c r="W11" s="122"/>
      <c r="X11" s="105" t="s">
        <v>6</v>
      </c>
      <c r="Y11" s="83" t="s">
        <v>6</v>
      </c>
      <c r="Z11" s="114">
        <f>IF(OR(K11="YES",TRIM(L11)="YES"),1,0)</f>
        <v>1</v>
      </c>
      <c r="AA11" s="115">
        <f>IF(OR(AND(ISNUMBER(M11),AND(M11&gt;0,M11&lt;600)),AND(ISNUMBER(M11),AND(M11&gt;0,N11="YES"))),1,0)</f>
        <v>1</v>
      </c>
      <c r="AB11" s="115">
        <f>IF(AND(OR(K11="YES",TRIM(L11)="YES"),(Z11=0)),"Trouble",0)</f>
        <v>0</v>
      </c>
      <c r="AC11" s="115">
        <f>IF(AND(OR(AND(ISNUMBER(M11),AND(M11&gt;0,M11&lt;600)),AND(ISNUMBER(M11),AND(M11&gt;0,N11="YES"))),(AA11=0)),"Trouble",0)</f>
        <v>0</v>
      </c>
      <c r="AD11" s="123" t="str">
        <f>IF(AND(Z11=1,AA11=1),"SRSA","-")</f>
        <v>SRSA</v>
      </c>
      <c r="AE11" s="114">
        <f>IF(S11="YES",1,0)</f>
        <v>1</v>
      </c>
      <c r="AF11" s="115">
        <f>IF(OR(AND(ISNUMBER(Q11),Q11&gt;=20),(AND(ISNUMBER(Q11)=FALSE,AND(ISNUMBER(O11),O11&gt;=20)))),1,0)</f>
        <v>1</v>
      </c>
      <c r="AG11" s="115" t="str">
        <f>IF(AND(AE11=1,AF11=1),"Initial",0)</f>
        <v>Initial</v>
      </c>
      <c r="AH11" s="123" t="str">
        <f>IF(AND(AND(AG11="Initial",AI11=0),AND(ISNUMBER(M11),M11&gt;0)),"RLIS","-")</f>
        <v>-</v>
      </c>
      <c r="AI11" s="114" t="str">
        <f>IF(AND(AD11="SRSA",AG11="Initial"),"SRSA",0)</f>
        <v>SRSA</v>
      </c>
      <c r="AJ11" s="124"/>
      <c r="AK11" s="3" t="s">
        <v>424</v>
      </c>
    </row>
    <row r="12" spans="1:37" s="3" customFormat="1" ht="12.75" customHeight="1">
      <c r="A12" s="126" t="s">
        <v>555</v>
      </c>
      <c r="B12" s="127" t="s">
        <v>556</v>
      </c>
      <c r="C12" s="128" t="s">
        <v>557</v>
      </c>
      <c r="D12" s="129" t="s">
        <v>558</v>
      </c>
      <c r="E12" s="129" t="s">
        <v>559</v>
      </c>
      <c r="F12" s="127" t="s">
        <v>2</v>
      </c>
      <c r="G12" s="130" t="s">
        <v>560</v>
      </c>
      <c r="H12" s="131" t="s">
        <v>561</v>
      </c>
      <c r="I12" s="148">
        <v>3864962045</v>
      </c>
      <c r="J12" s="132" t="s">
        <v>254</v>
      </c>
      <c r="K12" s="133" t="s">
        <v>15</v>
      </c>
      <c r="L12" s="134" t="s">
        <v>588</v>
      </c>
      <c r="M12" s="135">
        <v>235</v>
      </c>
      <c r="N12" s="136" t="s">
        <v>588</v>
      </c>
      <c r="O12" s="137">
        <v>23.200000000000003</v>
      </c>
      <c r="P12" s="133" t="s">
        <v>15</v>
      </c>
      <c r="Q12" s="138"/>
      <c r="R12" s="136"/>
      <c r="S12" s="139" t="s">
        <v>15</v>
      </c>
      <c r="T12" s="140">
        <v>114114</v>
      </c>
      <c r="U12" s="141">
        <v>0</v>
      </c>
      <c r="V12" s="141"/>
      <c r="W12" s="142"/>
      <c r="X12" s="143" t="s">
        <v>6</v>
      </c>
      <c r="Y12" s="144" t="s">
        <v>6</v>
      </c>
      <c r="Z12" s="128">
        <f>IF(OR(K12="YES",TRIM(L12)="YES"),1,0)</f>
        <v>1</v>
      </c>
      <c r="AA12" s="129">
        <f>IF(OR(AND(ISNUMBER(M12),AND(M12&gt;0,M12&lt;600)),AND(ISNUMBER(M12),AND(M12&gt;0,N12="YES"))),1,0)</f>
        <v>1</v>
      </c>
      <c r="AB12" s="129">
        <f>IF(AND(OR(K12="YES",TRIM(L12)="YES"),(Z12=0)),"Trouble",0)</f>
        <v>0</v>
      </c>
      <c r="AC12" s="129">
        <f>IF(AND(OR(AND(ISNUMBER(M12),AND(M12&gt;0,M12&lt;600)),AND(ISNUMBER(M12),AND(M12&gt;0,N12="YES"))),(AA12=0)),"Trouble",0)</f>
        <v>0</v>
      </c>
      <c r="AD12" s="145" t="str">
        <f>IF(AND(Z12=1,AA12=1),"SRSA","-")</f>
        <v>SRSA</v>
      </c>
      <c r="AE12" s="128">
        <f>IF(S12="YES",1,0)</f>
        <v>1</v>
      </c>
      <c r="AF12" s="129">
        <f>IF(OR(AND(ISNUMBER(Q12),Q12&gt;=20),(AND(ISNUMBER(Q12)=FALSE,AND(ISNUMBER(O12),O12&gt;=20)))),1,0)</f>
        <v>1</v>
      </c>
      <c r="AG12" s="129" t="str">
        <f>IF(AND(AE12=1,AF12=1),"Initial",0)</f>
        <v>Initial</v>
      </c>
      <c r="AH12" s="145" t="str">
        <f>IF(AND(AND(AG12="Initial",AI12=0),AND(ISNUMBER(M12),M12&gt;0)),"RLIS","-")</f>
        <v>-</v>
      </c>
      <c r="AI12" s="128" t="str">
        <f>IF(AND(AD12="SRSA",AG12="Initial"),"SRSA",0)</f>
        <v>SRSA</v>
      </c>
      <c r="AJ12" s="146"/>
      <c r="AK12" s="125" t="e">
        <v>#N/A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  <hyperlink ref="A3:Y3" r:id="rId5" display="* Only YELLOW HIGHLIGHTED LEAs need to APPLY using the e-Grants system at http://www.G5.gov."/>
  </hyperlinks>
  <printOptions horizontalCentered="1"/>
  <pageMargins left="0.25" right="0.25" top="0.5" bottom="0.65" header="0.25" footer="0.25"/>
  <pageSetup fitToHeight="0" fitToWidth="1" horizontalDpi="600" verticalDpi="600" orientation="landscape"/>
  <headerFooter alignWithMargins="0">
    <oddFooter>&amp;L&amp;"Arial,Bold"&amp;12Fiscal Year 2011&amp;C&amp;P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1"/>
  <sheetViews>
    <sheetView zoomScale="75" zoomScaleNormal="75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7.7109375" style="43" customWidth="1"/>
    <col min="2" max="2" width="9.421875" style="43" bestFit="1" customWidth="1"/>
    <col min="3" max="3" width="15.7109375" style="43" bestFit="1" customWidth="1"/>
    <col min="4" max="4" width="33.7109375" style="43" bestFit="1" customWidth="1"/>
    <col min="5" max="5" width="22.8515625" style="43" bestFit="1" customWidth="1"/>
    <col min="6" max="6" width="6.8515625" style="43" hidden="1" customWidth="1"/>
    <col min="7" max="7" width="6.8515625" style="43" customWidth="1"/>
    <col min="8" max="8" width="5.8515625" style="43" hidden="1" customWidth="1"/>
    <col min="9" max="9" width="13.421875" style="43" customWidth="1"/>
    <col min="10" max="10" width="8.28125" style="43" bestFit="1" customWidth="1"/>
    <col min="11" max="12" width="6.421875" style="43" bestFit="1" customWidth="1"/>
    <col min="13" max="13" width="10.140625" style="46" bestFit="1" customWidth="1"/>
    <col min="14" max="15" width="6.421875" style="43" bestFit="1" customWidth="1"/>
    <col min="16" max="16" width="6.421875" style="43" customWidth="1"/>
    <col min="17" max="17" width="6.421875" style="43" hidden="1" customWidth="1"/>
    <col min="18" max="18" width="9.140625" style="43" hidden="1" customWidth="1"/>
    <col min="19" max="19" width="6.421875" style="43" bestFit="1" customWidth="1"/>
    <col min="20" max="20" width="11.140625" style="43" bestFit="1" customWidth="1"/>
    <col min="21" max="21" width="8.421875" style="46" bestFit="1" customWidth="1"/>
    <col min="22" max="23" width="9.140625" style="43" customWidth="1"/>
    <col min="24" max="25" width="6.421875" style="43" bestFit="1" customWidth="1"/>
    <col min="26" max="29" width="5.28125" style="43" hidden="1" customWidth="1"/>
    <col min="30" max="30" width="6.421875" style="43" customWidth="1"/>
    <col min="31" max="33" width="5.28125" style="43" hidden="1" customWidth="1"/>
    <col min="34" max="34" width="6.421875" style="43" customWidth="1"/>
    <col min="35" max="35" width="6.28125" style="43" hidden="1" customWidth="1"/>
    <col min="36" max="36" width="4.00390625" style="43" hidden="1" customWidth="1"/>
    <col min="37" max="16384" width="9.140625" style="43" customWidth="1"/>
  </cols>
  <sheetData>
    <row r="1" spans="1:35" ht="13.5">
      <c r="A1" s="1" t="s">
        <v>78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41"/>
      <c r="N1" s="3"/>
      <c r="O1" s="6"/>
      <c r="Q1" s="4"/>
      <c r="R1" s="4"/>
      <c r="S1" s="3"/>
      <c r="T1" s="3"/>
      <c r="U1" s="42"/>
      <c r="V1" s="7"/>
      <c r="W1" s="7"/>
      <c r="X1" s="7"/>
      <c r="Y1" s="7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6.5">
      <c r="A2" s="8" t="s">
        <v>587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41"/>
      <c r="N2" s="3"/>
      <c r="O2" s="6"/>
      <c r="P2" s="44"/>
      <c r="Q2" s="4"/>
      <c r="R2" s="4"/>
      <c r="S2" s="45"/>
      <c r="T2" s="3"/>
      <c r="U2" s="42"/>
      <c r="V2" s="7"/>
      <c r="W2" s="7"/>
      <c r="X2" s="7"/>
      <c r="Y2" s="7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6" ht="159.75" customHeight="1" thickBot="1">
      <c r="A3" s="9" t="s">
        <v>79</v>
      </c>
      <c r="B3" s="10" t="s">
        <v>80</v>
      </c>
      <c r="C3" s="11" t="s">
        <v>81</v>
      </c>
      <c r="D3" s="11" t="s">
        <v>82</v>
      </c>
      <c r="E3" s="11" t="s">
        <v>83</v>
      </c>
      <c r="F3" s="12" t="s">
        <v>84</v>
      </c>
      <c r="G3" s="13" t="s">
        <v>85</v>
      </c>
      <c r="H3" s="12" t="s">
        <v>86</v>
      </c>
      <c r="I3" s="11" t="s">
        <v>87</v>
      </c>
      <c r="J3" s="91" t="s">
        <v>88</v>
      </c>
      <c r="K3" s="14" t="s">
        <v>89</v>
      </c>
      <c r="L3" s="71" t="s">
        <v>90</v>
      </c>
      <c r="M3" s="15" t="s">
        <v>91</v>
      </c>
      <c r="N3" s="16" t="s">
        <v>92</v>
      </c>
      <c r="O3" s="95" t="s">
        <v>93</v>
      </c>
      <c r="P3" s="17" t="s">
        <v>94</v>
      </c>
      <c r="Q3" s="18" t="s">
        <v>95</v>
      </c>
      <c r="R3" s="19" t="s">
        <v>96</v>
      </c>
      <c r="S3" s="73" t="s">
        <v>97</v>
      </c>
      <c r="T3" s="99" t="s">
        <v>98</v>
      </c>
      <c r="U3" s="20" t="s">
        <v>99</v>
      </c>
      <c r="V3" s="21" t="s">
        <v>100</v>
      </c>
      <c r="W3" s="77" t="s">
        <v>101</v>
      </c>
      <c r="X3" s="103" t="s">
        <v>102</v>
      </c>
      <c r="Y3" s="81" t="s">
        <v>103</v>
      </c>
      <c r="Z3" s="22" t="s">
        <v>104</v>
      </c>
      <c r="AA3" s="23" t="s">
        <v>105</v>
      </c>
      <c r="AB3" s="23" t="s">
        <v>106</v>
      </c>
      <c r="AC3" s="24" t="s">
        <v>107</v>
      </c>
      <c r="AD3" s="107" t="s">
        <v>108</v>
      </c>
      <c r="AE3" s="22" t="s">
        <v>109</v>
      </c>
      <c r="AF3" s="23" t="s">
        <v>110</v>
      </c>
      <c r="AG3" s="24" t="s">
        <v>111</v>
      </c>
      <c r="AH3" s="109" t="s">
        <v>112</v>
      </c>
      <c r="AI3" s="22" t="s">
        <v>113</v>
      </c>
      <c r="AJ3" s="25" t="s">
        <v>114</v>
      </c>
    </row>
    <row r="4" spans="1:36" s="49" customFormat="1" ht="15" thickBot="1">
      <c r="A4" s="85">
        <v>1</v>
      </c>
      <c r="B4" s="85">
        <v>2</v>
      </c>
      <c r="C4" s="27">
        <v>3</v>
      </c>
      <c r="D4" s="28">
        <v>4</v>
      </c>
      <c r="E4" s="28">
        <v>5</v>
      </c>
      <c r="F4" s="90"/>
      <c r="G4" s="66">
        <v>6</v>
      </c>
      <c r="H4" s="29"/>
      <c r="I4" s="30">
        <v>7</v>
      </c>
      <c r="J4" s="92">
        <v>8</v>
      </c>
      <c r="K4" s="28">
        <v>9</v>
      </c>
      <c r="L4" s="72">
        <v>10</v>
      </c>
      <c r="M4" s="31">
        <v>11</v>
      </c>
      <c r="N4" s="32">
        <v>12</v>
      </c>
      <c r="O4" s="96">
        <v>13</v>
      </c>
      <c r="P4" s="33">
        <v>14</v>
      </c>
      <c r="Q4" s="34" t="s">
        <v>115</v>
      </c>
      <c r="R4" s="35" t="s">
        <v>116</v>
      </c>
      <c r="S4" s="74">
        <v>15</v>
      </c>
      <c r="T4" s="100">
        <v>16</v>
      </c>
      <c r="U4" s="36">
        <v>17</v>
      </c>
      <c r="V4" s="37">
        <v>18</v>
      </c>
      <c r="W4" s="78">
        <v>19</v>
      </c>
      <c r="X4" s="104">
        <v>20</v>
      </c>
      <c r="Y4" s="82">
        <v>21</v>
      </c>
      <c r="Z4" s="47" t="s">
        <v>117</v>
      </c>
      <c r="AA4" s="26" t="s">
        <v>117</v>
      </c>
      <c r="AB4" s="26" t="s">
        <v>117</v>
      </c>
      <c r="AC4" s="26" t="s">
        <v>117</v>
      </c>
      <c r="AD4" s="85">
        <v>22</v>
      </c>
      <c r="AE4" s="47" t="s">
        <v>117</v>
      </c>
      <c r="AF4" s="26" t="s">
        <v>117</v>
      </c>
      <c r="AG4" s="26" t="s">
        <v>117</v>
      </c>
      <c r="AH4" s="85">
        <v>23</v>
      </c>
      <c r="AI4" s="47" t="s">
        <v>117</v>
      </c>
      <c r="AJ4" s="48"/>
    </row>
    <row r="5" spans="1:36" ht="12.75" customHeight="1">
      <c r="A5" s="86" t="s">
        <v>118</v>
      </c>
      <c r="B5" s="88" t="s">
        <v>119</v>
      </c>
      <c r="C5" s="65" t="s">
        <v>120</v>
      </c>
      <c r="D5" s="51" t="s">
        <v>0</v>
      </c>
      <c r="E5" s="51" t="s">
        <v>1</v>
      </c>
      <c r="F5" s="88" t="s">
        <v>2</v>
      </c>
      <c r="G5" s="67" t="s">
        <v>3</v>
      </c>
      <c r="H5" s="52" t="s">
        <v>4</v>
      </c>
      <c r="I5" s="149">
        <v>3529557880</v>
      </c>
      <c r="J5" s="93" t="s">
        <v>5</v>
      </c>
      <c r="K5" s="53" t="s">
        <v>6</v>
      </c>
      <c r="L5" s="110" t="s">
        <v>588</v>
      </c>
      <c r="M5" s="69">
        <v>25604</v>
      </c>
      <c r="N5" s="55" t="s">
        <v>588</v>
      </c>
      <c r="O5" s="97">
        <v>18.0494667277367</v>
      </c>
      <c r="P5" s="53" t="s">
        <v>6</v>
      </c>
      <c r="Q5" s="54"/>
      <c r="R5" s="55"/>
      <c r="S5" s="75" t="s">
        <v>6</v>
      </c>
      <c r="T5" s="101">
        <v>1619689</v>
      </c>
      <c r="U5" s="56">
        <v>102887.01</v>
      </c>
      <c r="V5" s="57"/>
      <c r="W5" s="79"/>
      <c r="X5" s="105" t="s">
        <v>6</v>
      </c>
      <c r="Y5" s="83" t="s">
        <v>6</v>
      </c>
      <c r="Z5" s="65">
        <f aca="true" t="shared" si="0" ref="Z5:Z36">IF(OR(K5="YES",TRIM(L5)="YES"),1,0)</f>
        <v>0</v>
      </c>
      <c r="AA5" s="51">
        <f aca="true" t="shared" si="1" ref="AA5:AA36">IF(OR(AND(ISNUMBER(M5),AND(M5&gt;0,M5&lt;600)),AND(ISNUMBER(M5),AND(M5&gt;0,N5="YES"))),1,0)</f>
        <v>0</v>
      </c>
      <c r="AB5" s="51">
        <f aca="true" t="shared" si="2" ref="AB5:AB36">IF(AND(OR(K5="YES",TRIM(L5)="YES"),(Z5=0)),"Trouble",0)</f>
        <v>0</v>
      </c>
      <c r="AC5" s="51">
        <f aca="true" t="shared" si="3" ref="AC5:AC36">IF(AND(OR(AND(ISNUMBER(M5),AND(M5&gt;0,M5&lt;600)),AND(ISNUMBER(M5),AND(M5&gt;0,N5="YES"))),(AA5=0)),"Trouble",0)</f>
        <v>0</v>
      </c>
      <c r="AD5" s="108" t="str">
        <f aca="true" t="shared" si="4" ref="AD5:AD36">IF(AND(Z5=1,AA5=1),"SRSA","-")</f>
        <v>-</v>
      </c>
      <c r="AE5" s="65">
        <f aca="true" t="shared" si="5" ref="AE5:AE36">IF(S5="YES",1,0)</f>
        <v>0</v>
      </c>
      <c r="AF5" s="51">
        <f aca="true" t="shared" si="6" ref="AF5:AF36">IF(OR(AND(ISNUMBER(Q5),Q5&gt;=20),(AND(ISNUMBER(Q5)=FALSE,AND(ISNUMBER(O5),O5&gt;=20)))),1,0)</f>
        <v>0</v>
      </c>
      <c r="AG5" s="51">
        <f aca="true" t="shared" si="7" ref="AG5:AG36">IF(AND(AE5=1,AF5=1),"Initial",0)</f>
        <v>0</v>
      </c>
      <c r="AH5" s="108" t="str">
        <f aca="true" t="shared" si="8" ref="AH5:AH36">IF(AND(AND(AG5="Initial",AI5=0),AND(ISNUMBER(M5),M5&gt;0)),"RLIS","-")</f>
        <v>-</v>
      </c>
      <c r="AI5" s="65">
        <f aca="true" t="shared" si="9" ref="AI5:AI36">IF(AND(AD5="SRSA",AG5="Initial"),"SRSA",0)</f>
        <v>0</v>
      </c>
      <c r="AJ5" s="58"/>
    </row>
    <row r="6" spans="1:36" ht="12.75" customHeight="1">
      <c r="A6" s="87" t="s">
        <v>7</v>
      </c>
      <c r="B6" s="89" t="s">
        <v>8</v>
      </c>
      <c r="C6" s="38" t="s">
        <v>9</v>
      </c>
      <c r="D6" s="39" t="s">
        <v>10</v>
      </c>
      <c r="E6" s="39" t="s">
        <v>11</v>
      </c>
      <c r="F6" s="89" t="s">
        <v>2</v>
      </c>
      <c r="G6" s="68" t="s">
        <v>12</v>
      </c>
      <c r="H6" s="59" t="s">
        <v>13</v>
      </c>
      <c r="I6" s="150">
        <v>9042590401</v>
      </c>
      <c r="J6" s="94" t="s">
        <v>14</v>
      </c>
      <c r="K6" s="50" t="s">
        <v>6</v>
      </c>
      <c r="L6" s="111" t="s">
        <v>588</v>
      </c>
      <c r="M6" s="70">
        <v>4721</v>
      </c>
      <c r="N6" s="61" t="s">
        <v>588</v>
      </c>
      <c r="O6" s="98">
        <v>21.662468513853906</v>
      </c>
      <c r="P6" s="50" t="s">
        <v>15</v>
      </c>
      <c r="Q6" s="60"/>
      <c r="R6" s="61"/>
      <c r="S6" s="76" t="s">
        <v>6</v>
      </c>
      <c r="T6" s="102">
        <v>235881</v>
      </c>
      <c r="U6" s="62">
        <v>141208.82</v>
      </c>
      <c r="V6" s="63"/>
      <c r="W6" s="80"/>
      <c r="X6" s="106" t="s">
        <v>6</v>
      </c>
      <c r="Y6" s="84" t="s">
        <v>6</v>
      </c>
      <c r="Z6" s="38">
        <f t="shared" si="0"/>
        <v>0</v>
      </c>
      <c r="AA6" s="39">
        <f t="shared" si="1"/>
        <v>0</v>
      </c>
      <c r="AB6" s="39">
        <f t="shared" si="2"/>
        <v>0</v>
      </c>
      <c r="AC6" s="39">
        <f t="shared" si="3"/>
        <v>0</v>
      </c>
      <c r="AD6" s="40" t="str">
        <f t="shared" si="4"/>
        <v>-</v>
      </c>
      <c r="AE6" s="38">
        <f t="shared" si="5"/>
        <v>0</v>
      </c>
      <c r="AF6" s="39">
        <f t="shared" si="6"/>
        <v>1</v>
      </c>
      <c r="AG6" s="39">
        <f t="shared" si="7"/>
        <v>0</v>
      </c>
      <c r="AH6" s="40" t="str">
        <f t="shared" si="8"/>
        <v>-</v>
      </c>
      <c r="AI6" s="38">
        <f t="shared" si="9"/>
        <v>0</v>
      </c>
      <c r="AJ6" s="64"/>
    </row>
    <row r="7" spans="1:36" ht="12.75" customHeight="1">
      <c r="A7" s="87" t="s">
        <v>16</v>
      </c>
      <c r="B7" s="89" t="s">
        <v>17</v>
      </c>
      <c r="C7" s="38" t="s">
        <v>18</v>
      </c>
      <c r="D7" s="39" t="s">
        <v>19</v>
      </c>
      <c r="E7" s="39" t="s">
        <v>20</v>
      </c>
      <c r="F7" s="89" t="s">
        <v>2</v>
      </c>
      <c r="G7" s="68" t="s">
        <v>21</v>
      </c>
      <c r="H7" s="59" t="s">
        <v>22</v>
      </c>
      <c r="I7" s="150">
        <v>8508727700</v>
      </c>
      <c r="J7" s="94" t="s">
        <v>5</v>
      </c>
      <c r="K7" s="50" t="s">
        <v>6</v>
      </c>
      <c r="L7" s="111" t="s">
        <v>588</v>
      </c>
      <c r="M7" s="70">
        <v>23863</v>
      </c>
      <c r="N7" s="61" t="s">
        <v>588</v>
      </c>
      <c r="O7" s="98">
        <v>22.012190417406064</v>
      </c>
      <c r="P7" s="50" t="s">
        <v>15</v>
      </c>
      <c r="Q7" s="60"/>
      <c r="R7" s="61"/>
      <c r="S7" s="76" t="s">
        <v>6</v>
      </c>
      <c r="T7" s="102">
        <v>1394902</v>
      </c>
      <c r="U7" s="62">
        <v>141165.52</v>
      </c>
      <c r="V7" s="63"/>
      <c r="W7" s="80"/>
      <c r="X7" s="106" t="s">
        <v>6</v>
      </c>
      <c r="Y7" s="84" t="s">
        <v>6</v>
      </c>
      <c r="Z7" s="38">
        <f t="shared" si="0"/>
        <v>0</v>
      </c>
      <c r="AA7" s="39">
        <f t="shared" si="1"/>
        <v>0</v>
      </c>
      <c r="AB7" s="39">
        <f t="shared" si="2"/>
        <v>0</v>
      </c>
      <c r="AC7" s="39">
        <f t="shared" si="3"/>
        <v>0</v>
      </c>
      <c r="AD7" s="40" t="str">
        <f t="shared" si="4"/>
        <v>-</v>
      </c>
      <c r="AE7" s="38">
        <f t="shared" si="5"/>
        <v>0</v>
      </c>
      <c r="AF7" s="39">
        <f t="shared" si="6"/>
        <v>1</v>
      </c>
      <c r="AG7" s="39">
        <f t="shared" si="7"/>
        <v>0</v>
      </c>
      <c r="AH7" s="40" t="str">
        <f t="shared" si="8"/>
        <v>-</v>
      </c>
      <c r="AI7" s="38">
        <f t="shared" si="9"/>
        <v>0</v>
      </c>
      <c r="AJ7" s="64"/>
    </row>
    <row r="8" spans="1:36" ht="12.75" customHeight="1">
      <c r="A8" s="87" t="s">
        <v>23</v>
      </c>
      <c r="B8" s="89" t="s">
        <v>24</v>
      </c>
      <c r="C8" s="38" t="s">
        <v>25</v>
      </c>
      <c r="D8" s="39" t="s">
        <v>26</v>
      </c>
      <c r="E8" s="39" t="s">
        <v>27</v>
      </c>
      <c r="F8" s="89" t="s">
        <v>2</v>
      </c>
      <c r="G8" s="68" t="s">
        <v>28</v>
      </c>
      <c r="H8" s="59" t="s">
        <v>29</v>
      </c>
      <c r="I8" s="150">
        <v>9049666018</v>
      </c>
      <c r="J8" s="94" t="s">
        <v>30</v>
      </c>
      <c r="K8" s="50" t="s">
        <v>6</v>
      </c>
      <c r="L8" s="111" t="s">
        <v>588</v>
      </c>
      <c r="M8" s="70">
        <v>2801</v>
      </c>
      <c r="N8" s="61" t="s">
        <v>588</v>
      </c>
      <c r="O8" s="98">
        <v>24.47329740323371</v>
      </c>
      <c r="P8" s="50" t="s">
        <v>15</v>
      </c>
      <c r="Q8" s="60"/>
      <c r="R8" s="61"/>
      <c r="S8" s="76" t="s">
        <v>15</v>
      </c>
      <c r="T8" s="102">
        <v>262953</v>
      </c>
      <c r="U8" s="62">
        <v>0</v>
      </c>
      <c r="V8" s="63"/>
      <c r="W8" s="80"/>
      <c r="X8" s="106" t="s">
        <v>6</v>
      </c>
      <c r="Y8" s="84" t="s">
        <v>6</v>
      </c>
      <c r="Z8" s="38">
        <f t="shared" si="0"/>
        <v>0</v>
      </c>
      <c r="AA8" s="39">
        <f t="shared" si="1"/>
        <v>0</v>
      </c>
      <c r="AB8" s="39">
        <f t="shared" si="2"/>
        <v>0</v>
      </c>
      <c r="AC8" s="39">
        <f t="shared" si="3"/>
        <v>0</v>
      </c>
      <c r="AD8" s="40" t="str">
        <f t="shared" si="4"/>
        <v>-</v>
      </c>
      <c r="AE8" s="38">
        <f t="shared" si="5"/>
        <v>1</v>
      </c>
      <c r="AF8" s="39">
        <f t="shared" si="6"/>
        <v>1</v>
      </c>
      <c r="AG8" s="39" t="str">
        <f t="shared" si="7"/>
        <v>Initial</v>
      </c>
      <c r="AH8" s="40" t="str">
        <f t="shared" si="8"/>
        <v>RLIS</v>
      </c>
      <c r="AI8" s="38">
        <f t="shared" si="9"/>
        <v>0</v>
      </c>
      <c r="AJ8" s="64"/>
    </row>
    <row r="9" spans="1:36" ht="12.75" customHeight="1">
      <c r="A9" s="87" t="s">
        <v>31</v>
      </c>
      <c r="B9" s="89" t="s">
        <v>32</v>
      </c>
      <c r="C9" s="38" t="s">
        <v>33</v>
      </c>
      <c r="D9" s="39" t="s">
        <v>34</v>
      </c>
      <c r="E9" s="39" t="s">
        <v>35</v>
      </c>
      <c r="F9" s="89" t="s">
        <v>2</v>
      </c>
      <c r="G9" s="68" t="s">
        <v>36</v>
      </c>
      <c r="H9" s="59" t="s">
        <v>37</v>
      </c>
      <c r="I9" s="150">
        <v>3216311911</v>
      </c>
      <c r="J9" s="94" t="s">
        <v>5</v>
      </c>
      <c r="K9" s="50" t="s">
        <v>6</v>
      </c>
      <c r="L9" s="111" t="s">
        <v>588</v>
      </c>
      <c r="M9" s="70">
        <v>68604</v>
      </c>
      <c r="N9" s="61" t="s">
        <v>588</v>
      </c>
      <c r="O9" s="98">
        <v>14.714616468693375</v>
      </c>
      <c r="P9" s="50" t="s">
        <v>6</v>
      </c>
      <c r="Q9" s="60"/>
      <c r="R9" s="61"/>
      <c r="S9" s="76" t="s">
        <v>6</v>
      </c>
      <c r="T9" s="102">
        <v>3086267</v>
      </c>
      <c r="U9" s="62">
        <v>0</v>
      </c>
      <c r="V9" s="63"/>
      <c r="W9" s="80"/>
      <c r="X9" s="106" t="s">
        <v>6</v>
      </c>
      <c r="Y9" s="84" t="s">
        <v>6</v>
      </c>
      <c r="Z9" s="38">
        <f t="shared" si="0"/>
        <v>0</v>
      </c>
      <c r="AA9" s="39">
        <f t="shared" si="1"/>
        <v>0</v>
      </c>
      <c r="AB9" s="39">
        <f t="shared" si="2"/>
        <v>0</v>
      </c>
      <c r="AC9" s="39">
        <f t="shared" si="3"/>
        <v>0</v>
      </c>
      <c r="AD9" s="40" t="str">
        <f t="shared" si="4"/>
        <v>-</v>
      </c>
      <c r="AE9" s="38">
        <f t="shared" si="5"/>
        <v>0</v>
      </c>
      <c r="AF9" s="39">
        <f t="shared" si="6"/>
        <v>0</v>
      </c>
      <c r="AG9" s="39">
        <f t="shared" si="7"/>
        <v>0</v>
      </c>
      <c r="AH9" s="40" t="str">
        <f t="shared" si="8"/>
        <v>-</v>
      </c>
      <c r="AI9" s="38">
        <f t="shared" si="9"/>
        <v>0</v>
      </c>
      <c r="AJ9" s="64"/>
    </row>
    <row r="10" spans="1:36" ht="12.75" customHeight="1">
      <c r="A10" s="87" t="s">
        <v>38</v>
      </c>
      <c r="B10" s="89" t="s">
        <v>39</v>
      </c>
      <c r="C10" s="38" t="s">
        <v>161</v>
      </c>
      <c r="D10" s="39" t="s">
        <v>162</v>
      </c>
      <c r="E10" s="39" t="s">
        <v>163</v>
      </c>
      <c r="F10" s="89" t="s">
        <v>2</v>
      </c>
      <c r="G10" s="68" t="s">
        <v>164</v>
      </c>
      <c r="H10" s="59" t="s">
        <v>165</v>
      </c>
      <c r="I10" s="150">
        <v>7543212600</v>
      </c>
      <c r="J10" s="94" t="s">
        <v>166</v>
      </c>
      <c r="K10" s="50" t="s">
        <v>6</v>
      </c>
      <c r="L10" s="111" t="s">
        <v>588</v>
      </c>
      <c r="M10" s="70">
        <v>237757</v>
      </c>
      <c r="N10" s="61" t="s">
        <v>588</v>
      </c>
      <c r="O10" s="98">
        <v>14.94871340807236</v>
      </c>
      <c r="P10" s="50" t="s">
        <v>6</v>
      </c>
      <c r="Q10" s="60"/>
      <c r="R10" s="61"/>
      <c r="S10" s="76" t="s">
        <v>6</v>
      </c>
      <c r="T10" s="102">
        <v>11030068</v>
      </c>
      <c r="U10" s="62">
        <v>141205.80791584126</v>
      </c>
      <c r="V10" s="63"/>
      <c r="W10" s="80"/>
      <c r="X10" s="106" t="s">
        <v>6</v>
      </c>
      <c r="Y10" s="84" t="s">
        <v>6</v>
      </c>
      <c r="Z10" s="38">
        <f t="shared" si="0"/>
        <v>0</v>
      </c>
      <c r="AA10" s="39">
        <f t="shared" si="1"/>
        <v>0</v>
      </c>
      <c r="AB10" s="39">
        <f t="shared" si="2"/>
        <v>0</v>
      </c>
      <c r="AC10" s="39">
        <f t="shared" si="3"/>
        <v>0</v>
      </c>
      <c r="AD10" s="40" t="str">
        <f t="shared" si="4"/>
        <v>-</v>
      </c>
      <c r="AE10" s="38">
        <f t="shared" si="5"/>
        <v>0</v>
      </c>
      <c r="AF10" s="39">
        <f t="shared" si="6"/>
        <v>0</v>
      </c>
      <c r="AG10" s="39">
        <f t="shared" si="7"/>
        <v>0</v>
      </c>
      <c r="AH10" s="40" t="str">
        <f t="shared" si="8"/>
        <v>-</v>
      </c>
      <c r="AI10" s="38">
        <f t="shared" si="9"/>
        <v>0</v>
      </c>
      <c r="AJ10" s="64"/>
    </row>
    <row r="11" spans="1:36" ht="12.75" customHeight="1">
      <c r="A11" s="87" t="s">
        <v>167</v>
      </c>
      <c r="B11" s="89" t="s">
        <v>168</v>
      </c>
      <c r="C11" s="38" t="s">
        <v>169</v>
      </c>
      <c r="D11" s="39" t="s">
        <v>170</v>
      </c>
      <c r="E11" s="39" t="s">
        <v>171</v>
      </c>
      <c r="F11" s="89" t="s">
        <v>2</v>
      </c>
      <c r="G11" s="68" t="s">
        <v>172</v>
      </c>
      <c r="H11" s="59" t="s">
        <v>173</v>
      </c>
      <c r="I11" s="150">
        <v>8506745927</v>
      </c>
      <c r="J11" s="94" t="s">
        <v>30</v>
      </c>
      <c r="K11" s="50" t="s">
        <v>6</v>
      </c>
      <c r="L11" s="111" t="s">
        <v>588</v>
      </c>
      <c r="M11" s="70">
        <v>2091</v>
      </c>
      <c r="N11" s="61" t="s">
        <v>588</v>
      </c>
      <c r="O11" s="98">
        <v>25.122428991185114</v>
      </c>
      <c r="P11" s="50" t="s">
        <v>15</v>
      </c>
      <c r="Q11" s="60"/>
      <c r="R11" s="61"/>
      <c r="S11" s="76" t="s">
        <v>15</v>
      </c>
      <c r="T11" s="102">
        <v>142179</v>
      </c>
      <c r="U11" s="62">
        <v>0</v>
      </c>
      <c r="V11" s="63"/>
      <c r="W11" s="80"/>
      <c r="X11" s="106" t="s">
        <v>6</v>
      </c>
      <c r="Y11" s="84" t="s">
        <v>6</v>
      </c>
      <c r="Z11" s="38">
        <f t="shared" si="0"/>
        <v>0</v>
      </c>
      <c r="AA11" s="39">
        <f t="shared" si="1"/>
        <v>0</v>
      </c>
      <c r="AB11" s="39">
        <f t="shared" si="2"/>
        <v>0</v>
      </c>
      <c r="AC11" s="39">
        <f t="shared" si="3"/>
        <v>0</v>
      </c>
      <c r="AD11" s="40" t="str">
        <f t="shared" si="4"/>
        <v>-</v>
      </c>
      <c r="AE11" s="38">
        <f t="shared" si="5"/>
        <v>1</v>
      </c>
      <c r="AF11" s="39">
        <f t="shared" si="6"/>
        <v>1</v>
      </c>
      <c r="AG11" s="39" t="str">
        <f t="shared" si="7"/>
        <v>Initial</v>
      </c>
      <c r="AH11" s="40" t="str">
        <f t="shared" si="8"/>
        <v>RLIS</v>
      </c>
      <c r="AI11" s="38">
        <f t="shared" si="9"/>
        <v>0</v>
      </c>
      <c r="AJ11" s="64"/>
    </row>
    <row r="12" spans="1:36" ht="12.75" customHeight="1">
      <c r="A12" s="87" t="s">
        <v>174</v>
      </c>
      <c r="B12" s="89" t="s">
        <v>175</v>
      </c>
      <c r="C12" s="38" t="s">
        <v>176</v>
      </c>
      <c r="D12" s="39" t="s">
        <v>177</v>
      </c>
      <c r="E12" s="39" t="s">
        <v>178</v>
      </c>
      <c r="F12" s="89" t="s">
        <v>2</v>
      </c>
      <c r="G12" s="68" t="s">
        <v>179</v>
      </c>
      <c r="H12" s="59" t="s">
        <v>180</v>
      </c>
      <c r="I12" s="150">
        <v>8509222121</v>
      </c>
      <c r="J12" s="94"/>
      <c r="K12" s="50"/>
      <c r="L12" s="111" t="s">
        <v>588</v>
      </c>
      <c r="M12" s="70">
        <v>0</v>
      </c>
      <c r="N12" s="61" t="s">
        <v>588</v>
      </c>
      <c r="O12" s="98" t="s">
        <v>181</v>
      </c>
      <c r="P12" s="50" t="s">
        <v>6</v>
      </c>
      <c r="Q12" s="60"/>
      <c r="R12" s="61"/>
      <c r="S12" s="76" t="s">
        <v>588</v>
      </c>
      <c r="T12" s="102">
        <v>0</v>
      </c>
      <c r="U12" s="62">
        <v>0</v>
      </c>
      <c r="V12" s="63"/>
      <c r="W12" s="80"/>
      <c r="X12" s="106" t="s">
        <v>6</v>
      </c>
      <c r="Y12" s="84" t="s">
        <v>6</v>
      </c>
      <c r="Z12" s="38">
        <f t="shared" si="0"/>
        <v>0</v>
      </c>
      <c r="AA12" s="39">
        <f t="shared" si="1"/>
        <v>0</v>
      </c>
      <c r="AB12" s="39">
        <f t="shared" si="2"/>
        <v>0</v>
      </c>
      <c r="AC12" s="39">
        <f t="shared" si="3"/>
        <v>0</v>
      </c>
      <c r="AD12" s="40" t="str">
        <f t="shared" si="4"/>
        <v>-</v>
      </c>
      <c r="AE12" s="38">
        <f t="shared" si="5"/>
        <v>0</v>
      </c>
      <c r="AF12" s="39">
        <f t="shared" si="6"/>
        <v>0</v>
      </c>
      <c r="AG12" s="39">
        <f t="shared" si="7"/>
        <v>0</v>
      </c>
      <c r="AH12" s="40" t="str">
        <f t="shared" si="8"/>
        <v>-</v>
      </c>
      <c r="AI12" s="38">
        <f t="shared" si="9"/>
        <v>0</v>
      </c>
      <c r="AJ12" s="64"/>
    </row>
    <row r="13" spans="1:36" ht="12.75" customHeight="1">
      <c r="A13" s="87" t="s">
        <v>182</v>
      </c>
      <c r="B13" s="89" t="s">
        <v>183</v>
      </c>
      <c r="C13" s="38" t="s">
        <v>184</v>
      </c>
      <c r="D13" s="39" t="s">
        <v>185</v>
      </c>
      <c r="E13" s="39" t="s">
        <v>186</v>
      </c>
      <c r="F13" s="89" t="s">
        <v>2</v>
      </c>
      <c r="G13" s="68" t="s">
        <v>187</v>
      </c>
      <c r="H13" s="59" t="s">
        <v>188</v>
      </c>
      <c r="I13" s="150">
        <v>9412550808</v>
      </c>
      <c r="J13" s="94" t="s">
        <v>5</v>
      </c>
      <c r="K13" s="50" t="s">
        <v>6</v>
      </c>
      <c r="L13" s="111" t="s">
        <v>588</v>
      </c>
      <c r="M13" s="70">
        <v>15458</v>
      </c>
      <c r="N13" s="61" t="s">
        <v>588</v>
      </c>
      <c r="O13" s="98">
        <v>18.438722484965258</v>
      </c>
      <c r="P13" s="50" t="s">
        <v>6</v>
      </c>
      <c r="Q13" s="60"/>
      <c r="R13" s="61"/>
      <c r="S13" s="76" t="s">
        <v>6</v>
      </c>
      <c r="T13" s="102">
        <v>744803</v>
      </c>
      <c r="U13" s="62">
        <v>140588.6</v>
      </c>
      <c r="V13" s="63"/>
      <c r="W13" s="80"/>
      <c r="X13" s="106" t="s">
        <v>6</v>
      </c>
      <c r="Y13" s="84" t="s">
        <v>6</v>
      </c>
      <c r="Z13" s="38">
        <f t="shared" si="0"/>
        <v>0</v>
      </c>
      <c r="AA13" s="39">
        <f t="shared" si="1"/>
        <v>0</v>
      </c>
      <c r="AB13" s="39">
        <f t="shared" si="2"/>
        <v>0</v>
      </c>
      <c r="AC13" s="39">
        <f t="shared" si="3"/>
        <v>0</v>
      </c>
      <c r="AD13" s="40" t="str">
        <f t="shared" si="4"/>
        <v>-</v>
      </c>
      <c r="AE13" s="38">
        <f t="shared" si="5"/>
        <v>0</v>
      </c>
      <c r="AF13" s="39">
        <f t="shared" si="6"/>
        <v>0</v>
      </c>
      <c r="AG13" s="39">
        <f t="shared" si="7"/>
        <v>0</v>
      </c>
      <c r="AH13" s="40" t="str">
        <f t="shared" si="8"/>
        <v>-</v>
      </c>
      <c r="AI13" s="38">
        <f t="shared" si="9"/>
        <v>0</v>
      </c>
      <c r="AJ13" s="64"/>
    </row>
    <row r="14" spans="1:36" ht="12.75" customHeight="1">
      <c r="A14" s="87" t="s">
        <v>189</v>
      </c>
      <c r="B14" s="89" t="s">
        <v>190</v>
      </c>
      <c r="C14" s="38" t="s">
        <v>191</v>
      </c>
      <c r="D14" s="39" t="s">
        <v>192</v>
      </c>
      <c r="E14" s="39" t="s">
        <v>193</v>
      </c>
      <c r="F14" s="89" t="s">
        <v>2</v>
      </c>
      <c r="G14" s="68" t="s">
        <v>194</v>
      </c>
      <c r="H14" s="59" t="s">
        <v>195</v>
      </c>
      <c r="I14" s="150">
        <v>3527261931</v>
      </c>
      <c r="J14" s="94" t="s">
        <v>30</v>
      </c>
      <c r="K14" s="50" t="s">
        <v>6</v>
      </c>
      <c r="L14" s="111" t="s">
        <v>588</v>
      </c>
      <c r="M14" s="70">
        <v>14980</v>
      </c>
      <c r="N14" s="61" t="s">
        <v>588</v>
      </c>
      <c r="O14" s="98">
        <v>22.888797218457185</v>
      </c>
      <c r="P14" s="50" t="s">
        <v>15</v>
      </c>
      <c r="Q14" s="60"/>
      <c r="R14" s="61"/>
      <c r="S14" s="76" t="s">
        <v>15</v>
      </c>
      <c r="T14" s="102">
        <v>861328</v>
      </c>
      <c r="U14" s="62">
        <v>124965.29</v>
      </c>
      <c r="V14" s="63"/>
      <c r="W14" s="80"/>
      <c r="X14" s="106" t="s">
        <v>6</v>
      </c>
      <c r="Y14" s="84" t="s">
        <v>6</v>
      </c>
      <c r="Z14" s="38">
        <f t="shared" si="0"/>
        <v>0</v>
      </c>
      <c r="AA14" s="39">
        <f t="shared" si="1"/>
        <v>0</v>
      </c>
      <c r="AB14" s="39">
        <f t="shared" si="2"/>
        <v>0</v>
      </c>
      <c r="AC14" s="39">
        <f t="shared" si="3"/>
        <v>0</v>
      </c>
      <c r="AD14" s="40" t="str">
        <f t="shared" si="4"/>
        <v>-</v>
      </c>
      <c r="AE14" s="38">
        <f t="shared" si="5"/>
        <v>1</v>
      </c>
      <c r="AF14" s="39">
        <f t="shared" si="6"/>
        <v>1</v>
      </c>
      <c r="AG14" s="39" t="str">
        <f t="shared" si="7"/>
        <v>Initial</v>
      </c>
      <c r="AH14" s="40" t="str">
        <f t="shared" si="8"/>
        <v>RLIS</v>
      </c>
      <c r="AI14" s="38">
        <f t="shared" si="9"/>
        <v>0</v>
      </c>
      <c r="AJ14" s="64"/>
    </row>
    <row r="15" spans="1:36" ht="12.75" customHeight="1">
      <c r="A15" s="87" t="s">
        <v>196</v>
      </c>
      <c r="B15" s="89" t="s">
        <v>197</v>
      </c>
      <c r="C15" s="38" t="s">
        <v>198</v>
      </c>
      <c r="D15" s="39" t="s">
        <v>199</v>
      </c>
      <c r="E15" s="39" t="s">
        <v>200</v>
      </c>
      <c r="F15" s="89" t="s">
        <v>2</v>
      </c>
      <c r="G15" s="68" t="s">
        <v>201</v>
      </c>
      <c r="H15" s="59" t="s">
        <v>202</v>
      </c>
      <c r="I15" s="150">
        <v>9042846500</v>
      </c>
      <c r="J15" s="94" t="s">
        <v>14</v>
      </c>
      <c r="K15" s="50" t="s">
        <v>6</v>
      </c>
      <c r="L15" s="111" t="s">
        <v>588</v>
      </c>
      <c r="M15" s="70">
        <v>34011</v>
      </c>
      <c r="N15" s="61" t="s">
        <v>588</v>
      </c>
      <c r="O15" s="98">
        <v>11.166653229057486</v>
      </c>
      <c r="P15" s="50" t="s">
        <v>6</v>
      </c>
      <c r="Q15" s="60"/>
      <c r="R15" s="61"/>
      <c r="S15" s="76" t="s">
        <v>6</v>
      </c>
      <c r="T15" s="102">
        <v>969481</v>
      </c>
      <c r="U15" s="62">
        <v>137415.77</v>
      </c>
      <c r="V15" s="63"/>
      <c r="W15" s="80"/>
      <c r="X15" s="106" t="s">
        <v>6</v>
      </c>
      <c r="Y15" s="84" t="s">
        <v>6</v>
      </c>
      <c r="Z15" s="38">
        <f t="shared" si="0"/>
        <v>0</v>
      </c>
      <c r="AA15" s="39">
        <f t="shared" si="1"/>
        <v>0</v>
      </c>
      <c r="AB15" s="39">
        <f t="shared" si="2"/>
        <v>0</v>
      </c>
      <c r="AC15" s="39">
        <f t="shared" si="3"/>
        <v>0</v>
      </c>
      <c r="AD15" s="40" t="str">
        <f t="shared" si="4"/>
        <v>-</v>
      </c>
      <c r="AE15" s="38">
        <f t="shared" si="5"/>
        <v>0</v>
      </c>
      <c r="AF15" s="39">
        <f t="shared" si="6"/>
        <v>0</v>
      </c>
      <c r="AG15" s="39">
        <f t="shared" si="7"/>
        <v>0</v>
      </c>
      <c r="AH15" s="40" t="str">
        <f t="shared" si="8"/>
        <v>-</v>
      </c>
      <c r="AI15" s="38">
        <f t="shared" si="9"/>
        <v>0</v>
      </c>
      <c r="AJ15" s="64"/>
    </row>
    <row r="16" spans="1:36" ht="12.75" customHeight="1">
      <c r="A16" s="87" t="s">
        <v>203</v>
      </c>
      <c r="B16" s="89" t="s">
        <v>204</v>
      </c>
      <c r="C16" s="38" t="s">
        <v>205</v>
      </c>
      <c r="D16" s="39" t="s">
        <v>206</v>
      </c>
      <c r="E16" s="39" t="s">
        <v>207</v>
      </c>
      <c r="F16" s="89" t="s">
        <v>2</v>
      </c>
      <c r="G16" s="68" t="s">
        <v>208</v>
      </c>
      <c r="H16" s="59" t="s">
        <v>209</v>
      </c>
      <c r="I16" s="150">
        <v>2393770212</v>
      </c>
      <c r="J16" s="94" t="s">
        <v>5</v>
      </c>
      <c r="K16" s="50" t="s">
        <v>6</v>
      </c>
      <c r="L16" s="111" t="s">
        <v>588</v>
      </c>
      <c r="M16" s="70">
        <v>40696</v>
      </c>
      <c r="N16" s="61" t="s">
        <v>588</v>
      </c>
      <c r="O16" s="98">
        <v>16.874228654773926</v>
      </c>
      <c r="P16" s="50" t="s">
        <v>6</v>
      </c>
      <c r="Q16" s="60"/>
      <c r="R16" s="61"/>
      <c r="S16" s="76" t="s">
        <v>6</v>
      </c>
      <c r="T16" s="102">
        <v>1624594</v>
      </c>
      <c r="U16" s="62">
        <v>141208.82</v>
      </c>
      <c r="V16" s="63"/>
      <c r="W16" s="80"/>
      <c r="X16" s="106" t="s">
        <v>6</v>
      </c>
      <c r="Y16" s="84" t="s">
        <v>6</v>
      </c>
      <c r="Z16" s="38">
        <f t="shared" si="0"/>
        <v>0</v>
      </c>
      <c r="AA16" s="39">
        <f t="shared" si="1"/>
        <v>0</v>
      </c>
      <c r="AB16" s="39">
        <f t="shared" si="2"/>
        <v>0</v>
      </c>
      <c r="AC16" s="39">
        <f t="shared" si="3"/>
        <v>0</v>
      </c>
      <c r="AD16" s="40" t="str">
        <f t="shared" si="4"/>
        <v>-</v>
      </c>
      <c r="AE16" s="38">
        <f t="shared" si="5"/>
        <v>0</v>
      </c>
      <c r="AF16" s="39">
        <f t="shared" si="6"/>
        <v>0</v>
      </c>
      <c r="AG16" s="39">
        <f t="shared" si="7"/>
        <v>0</v>
      </c>
      <c r="AH16" s="40" t="str">
        <f t="shared" si="8"/>
        <v>-</v>
      </c>
      <c r="AI16" s="38">
        <f t="shared" si="9"/>
        <v>0</v>
      </c>
      <c r="AJ16" s="64"/>
    </row>
    <row r="17" spans="1:36" ht="12.75" customHeight="1">
      <c r="A17" s="87" t="s">
        <v>210</v>
      </c>
      <c r="B17" s="89" t="s">
        <v>211</v>
      </c>
      <c r="C17" s="38" t="s">
        <v>212</v>
      </c>
      <c r="D17" s="39" t="s">
        <v>213</v>
      </c>
      <c r="E17" s="39" t="s">
        <v>214</v>
      </c>
      <c r="F17" s="89" t="s">
        <v>2</v>
      </c>
      <c r="G17" s="68" t="s">
        <v>215</v>
      </c>
      <c r="H17" s="59" t="s">
        <v>216</v>
      </c>
      <c r="I17" s="150">
        <v>3867558003</v>
      </c>
      <c r="J17" s="94" t="s">
        <v>30</v>
      </c>
      <c r="K17" s="50" t="s">
        <v>6</v>
      </c>
      <c r="L17" s="111" t="s">
        <v>588</v>
      </c>
      <c r="M17" s="70">
        <v>9330</v>
      </c>
      <c r="N17" s="61" t="s">
        <v>588</v>
      </c>
      <c r="O17" s="98">
        <v>25.17000794842356</v>
      </c>
      <c r="P17" s="50" t="s">
        <v>15</v>
      </c>
      <c r="Q17" s="60"/>
      <c r="R17" s="61"/>
      <c r="S17" s="76" t="s">
        <v>15</v>
      </c>
      <c r="T17" s="102">
        <v>653717</v>
      </c>
      <c r="U17" s="62">
        <v>0</v>
      </c>
      <c r="V17" s="63"/>
      <c r="W17" s="80"/>
      <c r="X17" s="106" t="s">
        <v>6</v>
      </c>
      <c r="Y17" s="84" t="s">
        <v>6</v>
      </c>
      <c r="Z17" s="38">
        <f t="shared" si="0"/>
        <v>0</v>
      </c>
      <c r="AA17" s="39">
        <f t="shared" si="1"/>
        <v>0</v>
      </c>
      <c r="AB17" s="39">
        <f t="shared" si="2"/>
        <v>0</v>
      </c>
      <c r="AC17" s="39">
        <f t="shared" si="3"/>
        <v>0</v>
      </c>
      <c r="AD17" s="40" t="str">
        <f t="shared" si="4"/>
        <v>-</v>
      </c>
      <c r="AE17" s="38">
        <f t="shared" si="5"/>
        <v>1</v>
      </c>
      <c r="AF17" s="39">
        <f t="shared" si="6"/>
        <v>1</v>
      </c>
      <c r="AG17" s="39" t="str">
        <f t="shared" si="7"/>
        <v>Initial</v>
      </c>
      <c r="AH17" s="40" t="str">
        <f t="shared" si="8"/>
        <v>RLIS</v>
      </c>
      <c r="AI17" s="38">
        <f t="shared" si="9"/>
        <v>0</v>
      </c>
      <c r="AJ17" s="64"/>
    </row>
    <row r="18" spans="1:36" ht="12.75" customHeight="1">
      <c r="A18" s="87" t="s">
        <v>217</v>
      </c>
      <c r="B18" s="89" t="s">
        <v>218</v>
      </c>
      <c r="C18" s="38" t="s">
        <v>219</v>
      </c>
      <c r="D18" s="39" t="s">
        <v>220</v>
      </c>
      <c r="E18" s="39" t="s">
        <v>221</v>
      </c>
      <c r="F18" s="89" t="s">
        <v>2</v>
      </c>
      <c r="G18" s="68" t="s">
        <v>222</v>
      </c>
      <c r="H18" s="59" t="s">
        <v>223</v>
      </c>
      <c r="I18" s="150">
        <v>4078576588</v>
      </c>
      <c r="J18" s="94"/>
      <c r="K18" s="50"/>
      <c r="L18" s="111" t="s">
        <v>588</v>
      </c>
      <c r="M18" s="70">
        <v>0</v>
      </c>
      <c r="N18" s="61" t="s">
        <v>588</v>
      </c>
      <c r="O18" s="98" t="s">
        <v>181</v>
      </c>
      <c r="P18" s="50" t="s">
        <v>6</v>
      </c>
      <c r="Q18" s="60"/>
      <c r="R18" s="61"/>
      <c r="S18" s="76" t="s">
        <v>588</v>
      </c>
      <c r="T18" s="102">
        <v>0</v>
      </c>
      <c r="U18" s="62">
        <v>0</v>
      </c>
      <c r="V18" s="63"/>
      <c r="W18" s="80"/>
      <c r="X18" s="106" t="s">
        <v>6</v>
      </c>
      <c r="Y18" s="84" t="s">
        <v>6</v>
      </c>
      <c r="Z18" s="38">
        <f t="shared" si="0"/>
        <v>0</v>
      </c>
      <c r="AA18" s="39">
        <f t="shared" si="1"/>
        <v>0</v>
      </c>
      <c r="AB18" s="39">
        <f t="shared" si="2"/>
        <v>0</v>
      </c>
      <c r="AC18" s="39">
        <f t="shared" si="3"/>
        <v>0</v>
      </c>
      <c r="AD18" s="40" t="str">
        <f t="shared" si="4"/>
        <v>-</v>
      </c>
      <c r="AE18" s="38">
        <f t="shared" si="5"/>
        <v>0</v>
      </c>
      <c r="AF18" s="39">
        <f t="shared" si="6"/>
        <v>0</v>
      </c>
      <c r="AG18" s="39">
        <f t="shared" si="7"/>
        <v>0</v>
      </c>
      <c r="AH18" s="40" t="str">
        <f t="shared" si="8"/>
        <v>-</v>
      </c>
      <c r="AI18" s="38">
        <f t="shared" si="9"/>
        <v>0</v>
      </c>
      <c r="AJ18" s="64"/>
    </row>
    <row r="19" spans="1:36" ht="12.75" customHeight="1">
      <c r="A19" s="87" t="s">
        <v>224</v>
      </c>
      <c r="B19" s="89" t="s">
        <v>225</v>
      </c>
      <c r="C19" s="38" t="s">
        <v>226</v>
      </c>
      <c r="D19" s="39" t="s">
        <v>227</v>
      </c>
      <c r="E19" s="39" t="s">
        <v>228</v>
      </c>
      <c r="F19" s="89" t="s">
        <v>2</v>
      </c>
      <c r="G19" s="68" t="s">
        <v>229</v>
      </c>
      <c r="H19" s="59" t="s">
        <v>230</v>
      </c>
      <c r="I19" s="150">
        <v>3059951430</v>
      </c>
      <c r="J19" s="94" t="s">
        <v>231</v>
      </c>
      <c r="K19" s="50" t="s">
        <v>6</v>
      </c>
      <c r="L19" s="111" t="s">
        <v>588</v>
      </c>
      <c r="M19" s="70">
        <v>327532</v>
      </c>
      <c r="N19" s="61" t="s">
        <v>588</v>
      </c>
      <c r="O19" s="98">
        <v>22.323862768008123</v>
      </c>
      <c r="P19" s="50" t="s">
        <v>15</v>
      </c>
      <c r="Q19" s="60"/>
      <c r="R19" s="61"/>
      <c r="S19" s="76" t="s">
        <v>6</v>
      </c>
      <c r="T19" s="102">
        <v>22506221</v>
      </c>
      <c r="U19" s="62">
        <v>141208.82</v>
      </c>
      <c r="V19" s="63"/>
      <c r="W19" s="80"/>
      <c r="X19" s="106" t="s">
        <v>6</v>
      </c>
      <c r="Y19" s="84" t="s">
        <v>6</v>
      </c>
      <c r="Z19" s="38">
        <f t="shared" si="0"/>
        <v>0</v>
      </c>
      <c r="AA19" s="39">
        <f t="shared" si="1"/>
        <v>0</v>
      </c>
      <c r="AB19" s="39">
        <f t="shared" si="2"/>
        <v>0</v>
      </c>
      <c r="AC19" s="39">
        <f t="shared" si="3"/>
        <v>0</v>
      </c>
      <c r="AD19" s="40" t="str">
        <f t="shared" si="4"/>
        <v>-</v>
      </c>
      <c r="AE19" s="38">
        <f t="shared" si="5"/>
        <v>0</v>
      </c>
      <c r="AF19" s="39">
        <f t="shared" si="6"/>
        <v>1</v>
      </c>
      <c r="AG19" s="39">
        <f t="shared" si="7"/>
        <v>0</v>
      </c>
      <c r="AH19" s="40" t="str">
        <f t="shared" si="8"/>
        <v>-</v>
      </c>
      <c r="AI19" s="38">
        <f t="shared" si="9"/>
        <v>0</v>
      </c>
      <c r="AJ19" s="64"/>
    </row>
    <row r="20" spans="1:36" ht="12.75" customHeight="1">
      <c r="A20" s="87" t="s">
        <v>232</v>
      </c>
      <c r="B20" s="89" t="s">
        <v>233</v>
      </c>
      <c r="C20" s="38" t="s">
        <v>234</v>
      </c>
      <c r="D20" s="39" t="s">
        <v>235</v>
      </c>
      <c r="E20" s="39" t="s">
        <v>236</v>
      </c>
      <c r="F20" s="89" t="s">
        <v>2</v>
      </c>
      <c r="G20" s="68" t="s">
        <v>237</v>
      </c>
      <c r="H20" s="59" t="s">
        <v>238</v>
      </c>
      <c r="I20" s="150">
        <v>9048272210</v>
      </c>
      <c r="J20" s="94" t="s">
        <v>239</v>
      </c>
      <c r="K20" s="50" t="s">
        <v>6</v>
      </c>
      <c r="L20" s="111" t="s">
        <v>588</v>
      </c>
      <c r="M20" s="70">
        <v>129</v>
      </c>
      <c r="N20" s="61" t="s">
        <v>588</v>
      </c>
      <c r="O20" s="98" t="s">
        <v>181</v>
      </c>
      <c r="P20" s="50" t="s">
        <v>6</v>
      </c>
      <c r="Q20" s="60"/>
      <c r="R20" s="61"/>
      <c r="S20" s="76" t="s">
        <v>6</v>
      </c>
      <c r="T20" s="102">
        <v>59428</v>
      </c>
      <c r="U20" s="62">
        <v>0</v>
      </c>
      <c r="V20" s="63"/>
      <c r="W20" s="80"/>
      <c r="X20" s="106" t="s">
        <v>6</v>
      </c>
      <c r="Y20" s="84" t="s">
        <v>6</v>
      </c>
      <c r="Z20" s="38">
        <f t="shared" si="0"/>
        <v>0</v>
      </c>
      <c r="AA20" s="39">
        <f t="shared" si="1"/>
        <v>1</v>
      </c>
      <c r="AB20" s="39">
        <f t="shared" si="2"/>
        <v>0</v>
      </c>
      <c r="AC20" s="39">
        <f t="shared" si="3"/>
        <v>0</v>
      </c>
      <c r="AD20" s="40" t="str">
        <f t="shared" si="4"/>
        <v>-</v>
      </c>
      <c r="AE20" s="38">
        <f t="shared" si="5"/>
        <v>0</v>
      </c>
      <c r="AF20" s="39">
        <f t="shared" si="6"/>
        <v>0</v>
      </c>
      <c r="AG20" s="39">
        <f t="shared" si="7"/>
        <v>0</v>
      </c>
      <c r="AH20" s="40" t="str">
        <f t="shared" si="8"/>
        <v>-</v>
      </c>
      <c r="AI20" s="38">
        <f t="shared" si="9"/>
        <v>0</v>
      </c>
      <c r="AJ20" s="64"/>
    </row>
    <row r="21" spans="1:36" ht="12.75" customHeight="1">
      <c r="A21" s="87" t="s">
        <v>240</v>
      </c>
      <c r="B21" s="89" t="s">
        <v>241</v>
      </c>
      <c r="C21" s="38" t="s">
        <v>242</v>
      </c>
      <c r="D21" s="39" t="s">
        <v>243</v>
      </c>
      <c r="E21" s="39" t="s">
        <v>244</v>
      </c>
      <c r="F21" s="89" t="s">
        <v>2</v>
      </c>
      <c r="G21" s="68" t="s">
        <v>245</v>
      </c>
      <c r="H21" s="59" t="s">
        <v>246</v>
      </c>
      <c r="I21" s="150">
        <v>8634944222</v>
      </c>
      <c r="J21" s="94" t="s">
        <v>30</v>
      </c>
      <c r="K21" s="50" t="s">
        <v>6</v>
      </c>
      <c r="L21" s="111" t="s">
        <v>588</v>
      </c>
      <c r="M21" s="70">
        <v>4704</v>
      </c>
      <c r="N21" s="61" t="s">
        <v>588</v>
      </c>
      <c r="O21" s="98">
        <v>31.86459909228442</v>
      </c>
      <c r="P21" s="50" t="s">
        <v>15</v>
      </c>
      <c r="Q21" s="60"/>
      <c r="R21" s="61"/>
      <c r="S21" s="76" t="s">
        <v>15</v>
      </c>
      <c r="T21" s="102">
        <v>341048</v>
      </c>
      <c r="U21" s="62">
        <v>135513.78</v>
      </c>
      <c r="V21" s="63"/>
      <c r="W21" s="80"/>
      <c r="X21" s="106" t="s">
        <v>6</v>
      </c>
      <c r="Y21" s="84" t="s">
        <v>6</v>
      </c>
      <c r="Z21" s="38">
        <f t="shared" si="0"/>
        <v>0</v>
      </c>
      <c r="AA21" s="39">
        <f t="shared" si="1"/>
        <v>0</v>
      </c>
      <c r="AB21" s="39">
        <f t="shared" si="2"/>
        <v>0</v>
      </c>
      <c r="AC21" s="39">
        <f t="shared" si="3"/>
        <v>0</v>
      </c>
      <c r="AD21" s="40" t="str">
        <f t="shared" si="4"/>
        <v>-</v>
      </c>
      <c r="AE21" s="38">
        <f t="shared" si="5"/>
        <v>1</v>
      </c>
      <c r="AF21" s="39">
        <f t="shared" si="6"/>
        <v>1</v>
      </c>
      <c r="AG21" s="39" t="str">
        <f t="shared" si="7"/>
        <v>Initial</v>
      </c>
      <c r="AH21" s="40" t="str">
        <f t="shared" si="8"/>
        <v>RLIS</v>
      </c>
      <c r="AI21" s="38">
        <f t="shared" si="9"/>
        <v>0</v>
      </c>
      <c r="AJ21" s="64"/>
    </row>
    <row r="22" spans="1:36" ht="12.75" customHeight="1">
      <c r="A22" s="87" t="s">
        <v>247</v>
      </c>
      <c r="B22" s="89" t="s">
        <v>248</v>
      </c>
      <c r="C22" s="38" t="s">
        <v>249</v>
      </c>
      <c r="D22" s="39" t="s">
        <v>250</v>
      </c>
      <c r="E22" s="39" t="s">
        <v>251</v>
      </c>
      <c r="F22" s="89" t="s">
        <v>2</v>
      </c>
      <c r="G22" s="68" t="s">
        <v>252</v>
      </c>
      <c r="H22" s="59" t="s">
        <v>253</v>
      </c>
      <c r="I22" s="150">
        <v>3524986131</v>
      </c>
      <c r="J22" s="94" t="s">
        <v>254</v>
      </c>
      <c r="K22" s="50" t="s">
        <v>15</v>
      </c>
      <c r="L22" s="111" t="s">
        <v>588</v>
      </c>
      <c r="M22" s="70">
        <v>1985</v>
      </c>
      <c r="N22" s="61" t="s">
        <v>588</v>
      </c>
      <c r="O22" s="98">
        <v>32.5503355704698</v>
      </c>
      <c r="P22" s="50" t="s">
        <v>15</v>
      </c>
      <c r="Q22" s="60"/>
      <c r="R22" s="61"/>
      <c r="S22" s="76" t="s">
        <v>15</v>
      </c>
      <c r="T22" s="102">
        <v>170906</v>
      </c>
      <c r="U22" s="62">
        <v>0</v>
      </c>
      <c r="V22" s="63"/>
      <c r="W22" s="80"/>
      <c r="X22" s="106" t="s">
        <v>6</v>
      </c>
      <c r="Y22" s="84" t="s">
        <v>6</v>
      </c>
      <c r="Z22" s="38">
        <f t="shared" si="0"/>
        <v>1</v>
      </c>
      <c r="AA22" s="39">
        <f t="shared" si="1"/>
        <v>0</v>
      </c>
      <c r="AB22" s="39">
        <f t="shared" si="2"/>
        <v>0</v>
      </c>
      <c r="AC22" s="39">
        <f t="shared" si="3"/>
        <v>0</v>
      </c>
      <c r="AD22" s="40" t="str">
        <f t="shared" si="4"/>
        <v>-</v>
      </c>
      <c r="AE22" s="38">
        <f t="shared" si="5"/>
        <v>1</v>
      </c>
      <c r="AF22" s="39">
        <f t="shared" si="6"/>
        <v>1</v>
      </c>
      <c r="AG22" s="39" t="str">
        <f t="shared" si="7"/>
        <v>Initial</v>
      </c>
      <c r="AH22" s="40" t="str">
        <f t="shared" si="8"/>
        <v>RLIS</v>
      </c>
      <c r="AI22" s="38">
        <f t="shared" si="9"/>
        <v>0</v>
      </c>
      <c r="AJ22" s="64"/>
    </row>
    <row r="23" spans="1:36" ht="12.75" customHeight="1">
      <c r="A23" s="87" t="s">
        <v>255</v>
      </c>
      <c r="B23" s="89" t="s">
        <v>256</v>
      </c>
      <c r="C23" s="38" t="s">
        <v>257</v>
      </c>
      <c r="D23" s="39" t="s">
        <v>258</v>
      </c>
      <c r="E23" s="39" t="s">
        <v>259</v>
      </c>
      <c r="F23" s="89" t="s">
        <v>2</v>
      </c>
      <c r="G23" s="68" t="s">
        <v>260</v>
      </c>
      <c r="H23" s="59" t="s">
        <v>261</v>
      </c>
      <c r="I23" s="150">
        <v>8506386222</v>
      </c>
      <c r="J23" s="94" t="s">
        <v>30</v>
      </c>
      <c r="K23" s="50" t="s">
        <v>6</v>
      </c>
      <c r="L23" s="111" t="s">
        <v>588</v>
      </c>
      <c r="M23" s="70">
        <v>310</v>
      </c>
      <c r="N23" s="61" t="s">
        <v>588</v>
      </c>
      <c r="O23" s="98" t="s">
        <v>181</v>
      </c>
      <c r="P23" s="50" t="s">
        <v>6</v>
      </c>
      <c r="Q23" s="60"/>
      <c r="R23" s="61"/>
      <c r="S23" s="76" t="s">
        <v>15</v>
      </c>
      <c r="T23" s="102">
        <v>19390</v>
      </c>
      <c r="U23" s="62">
        <v>0</v>
      </c>
      <c r="V23" s="63"/>
      <c r="W23" s="80"/>
      <c r="X23" s="106" t="s">
        <v>6</v>
      </c>
      <c r="Y23" s="84" t="s">
        <v>6</v>
      </c>
      <c r="Z23" s="38">
        <f t="shared" si="0"/>
        <v>0</v>
      </c>
      <c r="AA23" s="39">
        <f t="shared" si="1"/>
        <v>1</v>
      </c>
      <c r="AB23" s="39">
        <f t="shared" si="2"/>
        <v>0</v>
      </c>
      <c r="AC23" s="39">
        <f t="shared" si="3"/>
        <v>0</v>
      </c>
      <c r="AD23" s="40" t="str">
        <f t="shared" si="4"/>
        <v>-</v>
      </c>
      <c r="AE23" s="38">
        <f t="shared" si="5"/>
        <v>1</v>
      </c>
      <c r="AF23" s="39">
        <f t="shared" si="6"/>
        <v>0</v>
      </c>
      <c r="AG23" s="39">
        <f t="shared" si="7"/>
        <v>0</v>
      </c>
      <c r="AH23" s="40" t="str">
        <f t="shared" si="8"/>
        <v>-</v>
      </c>
      <c r="AI23" s="38">
        <f t="shared" si="9"/>
        <v>0</v>
      </c>
      <c r="AJ23" s="64"/>
    </row>
    <row r="24" spans="1:36" ht="12.75" customHeight="1">
      <c r="A24" s="87" t="s">
        <v>262</v>
      </c>
      <c r="B24" s="89" t="s">
        <v>263</v>
      </c>
      <c r="C24" s="38" t="s">
        <v>264</v>
      </c>
      <c r="D24" s="39" t="s">
        <v>40</v>
      </c>
      <c r="E24" s="39" t="s">
        <v>41</v>
      </c>
      <c r="F24" s="89" t="s">
        <v>2</v>
      </c>
      <c r="G24" s="68" t="s">
        <v>42</v>
      </c>
      <c r="H24" s="59" t="s">
        <v>43</v>
      </c>
      <c r="I24" s="150">
        <v>9043902115</v>
      </c>
      <c r="J24" s="94" t="s">
        <v>44</v>
      </c>
      <c r="K24" s="50" t="s">
        <v>6</v>
      </c>
      <c r="L24" s="111" t="s">
        <v>588</v>
      </c>
      <c r="M24" s="70">
        <v>116667</v>
      </c>
      <c r="N24" s="61" t="s">
        <v>588</v>
      </c>
      <c r="O24" s="98">
        <v>20.508648682187644</v>
      </c>
      <c r="P24" s="50" t="s">
        <v>15</v>
      </c>
      <c r="Q24" s="60"/>
      <c r="R24" s="61"/>
      <c r="S24" s="76" t="s">
        <v>6</v>
      </c>
      <c r="T24" s="102">
        <v>6523614</v>
      </c>
      <c r="U24" s="62">
        <v>141208.82</v>
      </c>
      <c r="V24" s="63"/>
      <c r="W24" s="80"/>
      <c r="X24" s="106" t="s">
        <v>6</v>
      </c>
      <c r="Y24" s="84" t="s">
        <v>6</v>
      </c>
      <c r="Z24" s="38">
        <f t="shared" si="0"/>
        <v>0</v>
      </c>
      <c r="AA24" s="39">
        <f t="shared" si="1"/>
        <v>0</v>
      </c>
      <c r="AB24" s="39">
        <f t="shared" si="2"/>
        <v>0</v>
      </c>
      <c r="AC24" s="39">
        <f t="shared" si="3"/>
        <v>0</v>
      </c>
      <c r="AD24" s="40" t="str">
        <f t="shared" si="4"/>
        <v>-</v>
      </c>
      <c r="AE24" s="38">
        <f t="shared" si="5"/>
        <v>0</v>
      </c>
      <c r="AF24" s="39">
        <f t="shared" si="6"/>
        <v>1</v>
      </c>
      <c r="AG24" s="39">
        <f t="shared" si="7"/>
        <v>0</v>
      </c>
      <c r="AH24" s="40" t="str">
        <f t="shared" si="8"/>
        <v>-</v>
      </c>
      <c r="AI24" s="38">
        <f t="shared" si="9"/>
        <v>0</v>
      </c>
      <c r="AJ24" s="64"/>
    </row>
    <row r="25" spans="1:36" ht="12.75" customHeight="1">
      <c r="A25" s="87" t="s">
        <v>45</v>
      </c>
      <c r="B25" s="89" t="s">
        <v>46</v>
      </c>
      <c r="C25" s="38" t="s">
        <v>47</v>
      </c>
      <c r="D25" s="39" t="s">
        <v>48</v>
      </c>
      <c r="E25" s="39" t="s">
        <v>49</v>
      </c>
      <c r="F25" s="89" t="s">
        <v>2</v>
      </c>
      <c r="G25" s="68" t="s">
        <v>50</v>
      </c>
      <c r="H25" s="59" t="s">
        <v>51</v>
      </c>
      <c r="I25" s="150">
        <v>8504696130</v>
      </c>
      <c r="J25" s="94" t="s">
        <v>5</v>
      </c>
      <c r="K25" s="50" t="s">
        <v>6</v>
      </c>
      <c r="L25" s="111" t="s">
        <v>588</v>
      </c>
      <c r="M25" s="70">
        <v>38126</v>
      </c>
      <c r="N25" s="61" t="s">
        <v>588</v>
      </c>
      <c r="O25" s="98">
        <v>25.714909408426106</v>
      </c>
      <c r="P25" s="50" t="s">
        <v>15</v>
      </c>
      <c r="Q25" s="60"/>
      <c r="R25" s="61"/>
      <c r="S25" s="76" t="s">
        <v>6</v>
      </c>
      <c r="T25" s="102">
        <v>2826660</v>
      </c>
      <c r="U25" s="62">
        <v>140952.95</v>
      </c>
      <c r="V25" s="63"/>
      <c r="W25" s="80"/>
      <c r="X25" s="106" t="s">
        <v>6</v>
      </c>
      <c r="Y25" s="84" t="s">
        <v>6</v>
      </c>
      <c r="Z25" s="38">
        <f t="shared" si="0"/>
        <v>0</v>
      </c>
      <c r="AA25" s="39">
        <f t="shared" si="1"/>
        <v>0</v>
      </c>
      <c r="AB25" s="39">
        <f t="shared" si="2"/>
        <v>0</v>
      </c>
      <c r="AC25" s="39">
        <f t="shared" si="3"/>
        <v>0</v>
      </c>
      <c r="AD25" s="40" t="str">
        <f t="shared" si="4"/>
        <v>-</v>
      </c>
      <c r="AE25" s="38">
        <f t="shared" si="5"/>
        <v>0</v>
      </c>
      <c r="AF25" s="39">
        <f t="shared" si="6"/>
        <v>1</v>
      </c>
      <c r="AG25" s="39">
        <f t="shared" si="7"/>
        <v>0</v>
      </c>
      <c r="AH25" s="40" t="str">
        <f t="shared" si="8"/>
        <v>-</v>
      </c>
      <c r="AI25" s="38">
        <f t="shared" si="9"/>
        <v>0</v>
      </c>
      <c r="AJ25" s="64"/>
    </row>
    <row r="26" spans="1:36" ht="12.75" customHeight="1">
      <c r="A26" s="87" t="s">
        <v>52</v>
      </c>
      <c r="B26" s="89" t="s">
        <v>53</v>
      </c>
      <c r="C26" s="38" t="s">
        <v>54</v>
      </c>
      <c r="D26" s="39" t="s">
        <v>55</v>
      </c>
      <c r="E26" s="39" t="s">
        <v>178</v>
      </c>
      <c r="F26" s="89" t="s">
        <v>2</v>
      </c>
      <c r="G26" s="68" t="s">
        <v>56</v>
      </c>
      <c r="H26" s="59" t="s">
        <v>57</v>
      </c>
      <c r="I26" s="150">
        <v>8505993325</v>
      </c>
      <c r="J26" s="94" t="s">
        <v>58</v>
      </c>
      <c r="K26" s="50" t="s">
        <v>6</v>
      </c>
      <c r="L26" s="111" t="s">
        <v>588</v>
      </c>
      <c r="M26" s="70">
        <v>529</v>
      </c>
      <c r="N26" s="61" t="s">
        <v>588</v>
      </c>
      <c r="O26" s="98" t="s">
        <v>181</v>
      </c>
      <c r="P26" s="50" t="s">
        <v>6</v>
      </c>
      <c r="Q26" s="60"/>
      <c r="R26" s="61"/>
      <c r="S26" s="76" t="s">
        <v>6</v>
      </c>
      <c r="T26" s="102">
        <v>35611</v>
      </c>
      <c r="U26" s="62">
        <v>0</v>
      </c>
      <c r="V26" s="63"/>
      <c r="W26" s="80"/>
      <c r="X26" s="106" t="s">
        <v>6</v>
      </c>
      <c r="Y26" s="84" t="s">
        <v>6</v>
      </c>
      <c r="Z26" s="38">
        <f t="shared" si="0"/>
        <v>0</v>
      </c>
      <c r="AA26" s="39">
        <f t="shared" si="1"/>
        <v>1</v>
      </c>
      <c r="AB26" s="39">
        <f t="shared" si="2"/>
        <v>0</v>
      </c>
      <c r="AC26" s="39">
        <f t="shared" si="3"/>
        <v>0</v>
      </c>
      <c r="AD26" s="40" t="str">
        <f t="shared" si="4"/>
        <v>-</v>
      </c>
      <c r="AE26" s="38">
        <f t="shared" si="5"/>
        <v>0</v>
      </c>
      <c r="AF26" s="39">
        <f t="shared" si="6"/>
        <v>0</v>
      </c>
      <c r="AG26" s="39">
        <f t="shared" si="7"/>
        <v>0</v>
      </c>
      <c r="AH26" s="40" t="str">
        <f t="shared" si="8"/>
        <v>-</v>
      </c>
      <c r="AI26" s="38">
        <f t="shared" si="9"/>
        <v>0</v>
      </c>
      <c r="AJ26" s="64"/>
    </row>
    <row r="27" spans="1:36" ht="12.75" customHeight="1">
      <c r="A27" s="87" t="s">
        <v>59</v>
      </c>
      <c r="B27" s="89" t="s">
        <v>60</v>
      </c>
      <c r="C27" s="38" t="s">
        <v>61</v>
      </c>
      <c r="D27" s="39" t="s">
        <v>62</v>
      </c>
      <c r="E27" s="39" t="s">
        <v>63</v>
      </c>
      <c r="F27" s="89" t="s">
        <v>2</v>
      </c>
      <c r="G27" s="68" t="s">
        <v>64</v>
      </c>
      <c r="H27" s="59" t="s">
        <v>65</v>
      </c>
      <c r="I27" s="150">
        <v>5612973564</v>
      </c>
      <c r="J27" s="94" t="s">
        <v>58</v>
      </c>
      <c r="K27" s="50" t="s">
        <v>6</v>
      </c>
      <c r="L27" s="111" t="s">
        <v>588</v>
      </c>
      <c r="M27" s="70">
        <v>2018</v>
      </c>
      <c r="N27" s="61" t="s">
        <v>588</v>
      </c>
      <c r="O27" s="98" t="s">
        <v>181</v>
      </c>
      <c r="P27" s="50" t="s">
        <v>6</v>
      </c>
      <c r="Q27" s="60"/>
      <c r="R27" s="61"/>
      <c r="S27" s="76" t="s">
        <v>6</v>
      </c>
      <c r="T27" s="102">
        <v>68989</v>
      </c>
      <c r="U27" s="62">
        <v>0</v>
      </c>
      <c r="V27" s="63"/>
      <c r="W27" s="80"/>
      <c r="X27" s="106" t="s">
        <v>6</v>
      </c>
      <c r="Y27" s="84" t="s">
        <v>6</v>
      </c>
      <c r="Z27" s="38">
        <f t="shared" si="0"/>
        <v>0</v>
      </c>
      <c r="AA27" s="39">
        <f t="shared" si="1"/>
        <v>0</v>
      </c>
      <c r="AB27" s="39">
        <f t="shared" si="2"/>
        <v>0</v>
      </c>
      <c r="AC27" s="39">
        <f t="shared" si="3"/>
        <v>0</v>
      </c>
      <c r="AD27" s="40" t="str">
        <f t="shared" si="4"/>
        <v>-</v>
      </c>
      <c r="AE27" s="38">
        <f t="shared" si="5"/>
        <v>0</v>
      </c>
      <c r="AF27" s="39">
        <f t="shared" si="6"/>
        <v>0</v>
      </c>
      <c r="AG27" s="39">
        <f t="shared" si="7"/>
        <v>0</v>
      </c>
      <c r="AH27" s="40" t="str">
        <f t="shared" si="8"/>
        <v>-</v>
      </c>
      <c r="AI27" s="38">
        <f t="shared" si="9"/>
        <v>0</v>
      </c>
      <c r="AJ27" s="64"/>
    </row>
    <row r="28" spans="1:36" ht="12.75" customHeight="1">
      <c r="A28" s="87" t="s">
        <v>66</v>
      </c>
      <c r="B28" s="89" t="s">
        <v>67</v>
      </c>
      <c r="C28" s="38" t="s">
        <v>68</v>
      </c>
      <c r="D28" s="39" t="s">
        <v>69</v>
      </c>
      <c r="E28" s="39" t="s">
        <v>221</v>
      </c>
      <c r="F28" s="89" t="s">
        <v>2</v>
      </c>
      <c r="G28" s="68" t="s">
        <v>70</v>
      </c>
      <c r="H28" s="59" t="s">
        <v>71</v>
      </c>
      <c r="I28" s="150">
        <v>4075133587</v>
      </c>
      <c r="J28" s="94"/>
      <c r="K28" s="50"/>
      <c r="L28" s="111" t="s">
        <v>588</v>
      </c>
      <c r="M28" s="70">
        <v>101</v>
      </c>
      <c r="N28" s="61" t="s">
        <v>588</v>
      </c>
      <c r="O28" s="98" t="s">
        <v>181</v>
      </c>
      <c r="P28" s="50" t="s">
        <v>6</v>
      </c>
      <c r="Q28" s="60"/>
      <c r="R28" s="61"/>
      <c r="S28" s="76" t="s">
        <v>588</v>
      </c>
      <c r="T28" s="102">
        <v>0</v>
      </c>
      <c r="U28" s="62">
        <v>0</v>
      </c>
      <c r="V28" s="63"/>
      <c r="W28" s="80"/>
      <c r="X28" s="106" t="s">
        <v>6</v>
      </c>
      <c r="Y28" s="84" t="s">
        <v>6</v>
      </c>
      <c r="Z28" s="38">
        <f t="shared" si="0"/>
        <v>0</v>
      </c>
      <c r="AA28" s="39">
        <f t="shared" si="1"/>
        <v>1</v>
      </c>
      <c r="AB28" s="39">
        <f t="shared" si="2"/>
        <v>0</v>
      </c>
      <c r="AC28" s="39">
        <f t="shared" si="3"/>
        <v>0</v>
      </c>
      <c r="AD28" s="40" t="str">
        <f t="shared" si="4"/>
        <v>-</v>
      </c>
      <c r="AE28" s="38">
        <f t="shared" si="5"/>
        <v>0</v>
      </c>
      <c r="AF28" s="39">
        <f t="shared" si="6"/>
        <v>0</v>
      </c>
      <c r="AG28" s="39">
        <f t="shared" si="7"/>
        <v>0</v>
      </c>
      <c r="AH28" s="40" t="str">
        <f t="shared" si="8"/>
        <v>-</v>
      </c>
      <c r="AI28" s="38">
        <f t="shared" si="9"/>
        <v>0</v>
      </c>
      <c r="AJ28" s="64"/>
    </row>
    <row r="29" spans="1:36" ht="12.75" customHeight="1">
      <c r="A29" s="87" t="s">
        <v>72</v>
      </c>
      <c r="B29" s="89" t="s">
        <v>73</v>
      </c>
      <c r="C29" s="38" t="s">
        <v>74</v>
      </c>
      <c r="D29" s="39" t="s">
        <v>75</v>
      </c>
      <c r="E29" s="39" t="s">
        <v>76</v>
      </c>
      <c r="F29" s="89" t="s">
        <v>2</v>
      </c>
      <c r="G29" s="68" t="s">
        <v>77</v>
      </c>
      <c r="H29" s="59" t="s">
        <v>306</v>
      </c>
      <c r="I29" s="150">
        <v>3864377526</v>
      </c>
      <c r="J29" s="94" t="s">
        <v>307</v>
      </c>
      <c r="K29" s="50" t="s">
        <v>6</v>
      </c>
      <c r="L29" s="111" t="s">
        <v>588</v>
      </c>
      <c r="M29" s="70">
        <v>1429</v>
      </c>
      <c r="N29" s="61" t="s">
        <v>588</v>
      </c>
      <c r="O29" s="98">
        <v>18.43223554408863</v>
      </c>
      <c r="P29" s="50" t="s">
        <v>6</v>
      </c>
      <c r="Q29" s="60"/>
      <c r="R29" s="61"/>
      <c r="S29" s="76" t="s">
        <v>6</v>
      </c>
      <c r="T29" s="102">
        <v>374575</v>
      </c>
      <c r="U29" s="62">
        <v>0</v>
      </c>
      <c r="V29" s="63"/>
      <c r="W29" s="80"/>
      <c r="X29" s="106" t="s">
        <v>6</v>
      </c>
      <c r="Y29" s="84" t="s">
        <v>6</v>
      </c>
      <c r="Z29" s="38">
        <f t="shared" si="0"/>
        <v>0</v>
      </c>
      <c r="AA29" s="39">
        <f t="shared" si="1"/>
        <v>0</v>
      </c>
      <c r="AB29" s="39">
        <f t="shared" si="2"/>
        <v>0</v>
      </c>
      <c r="AC29" s="39">
        <f t="shared" si="3"/>
        <v>0</v>
      </c>
      <c r="AD29" s="40" t="str">
        <f t="shared" si="4"/>
        <v>-</v>
      </c>
      <c r="AE29" s="38">
        <f t="shared" si="5"/>
        <v>0</v>
      </c>
      <c r="AF29" s="39">
        <f t="shared" si="6"/>
        <v>0</v>
      </c>
      <c r="AG29" s="39">
        <f t="shared" si="7"/>
        <v>0</v>
      </c>
      <c r="AH29" s="40" t="str">
        <f t="shared" si="8"/>
        <v>-</v>
      </c>
      <c r="AI29" s="38">
        <f t="shared" si="9"/>
        <v>0</v>
      </c>
      <c r="AJ29" s="64"/>
    </row>
    <row r="30" spans="1:36" ht="12.75" customHeight="1">
      <c r="A30" s="87" t="s">
        <v>308</v>
      </c>
      <c r="B30" s="89" t="s">
        <v>309</v>
      </c>
      <c r="C30" s="38" t="s">
        <v>310</v>
      </c>
      <c r="D30" s="39" t="s">
        <v>311</v>
      </c>
      <c r="E30" s="39" t="s">
        <v>41</v>
      </c>
      <c r="F30" s="89" t="s">
        <v>2</v>
      </c>
      <c r="G30" s="68" t="s">
        <v>312</v>
      </c>
      <c r="H30" s="59" t="s">
        <v>313</v>
      </c>
      <c r="I30" s="150">
        <v>9047210035</v>
      </c>
      <c r="J30" s="94"/>
      <c r="K30" s="50"/>
      <c r="L30" s="111" t="s">
        <v>588</v>
      </c>
      <c r="M30" s="70">
        <v>0</v>
      </c>
      <c r="N30" s="61" t="s">
        <v>588</v>
      </c>
      <c r="O30" s="98" t="s">
        <v>181</v>
      </c>
      <c r="P30" s="50" t="s">
        <v>6</v>
      </c>
      <c r="Q30" s="60"/>
      <c r="R30" s="61"/>
      <c r="S30" s="76" t="s">
        <v>588</v>
      </c>
      <c r="T30" s="102">
        <v>0</v>
      </c>
      <c r="U30" s="62">
        <v>0</v>
      </c>
      <c r="V30" s="63"/>
      <c r="W30" s="80"/>
      <c r="X30" s="106" t="s">
        <v>6</v>
      </c>
      <c r="Y30" s="84" t="s">
        <v>6</v>
      </c>
      <c r="Z30" s="38">
        <f t="shared" si="0"/>
        <v>0</v>
      </c>
      <c r="AA30" s="39">
        <f t="shared" si="1"/>
        <v>0</v>
      </c>
      <c r="AB30" s="39">
        <f t="shared" si="2"/>
        <v>0</v>
      </c>
      <c r="AC30" s="39">
        <f t="shared" si="3"/>
        <v>0</v>
      </c>
      <c r="AD30" s="40" t="str">
        <f t="shared" si="4"/>
        <v>-</v>
      </c>
      <c r="AE30" s="38">
        <f t="shared" si="5"/>
        <v>0</v>
      </c>
      <c r="AF30" s="39">
        <f t="shared" si="6"/>
        <v>0</v>
      </c>
      <c r="AG30" s="39">
        <f t="shared" si="7"/>
        <v>0</v>
      </c>
      <c r="AH30" s="40" t="str">
        <f t="shared" si="8"/>
        <v>-</v>
      </c>
      <c r="AI30" s="38">
        <f t="shared" si="9"/>
        <v>0</v>
      </c>
      <c r="AJ30" s="64"/>
    </row>
    <row r="31" spans="1:36" ht="12.75" customHeight="1">
      <c r="A31" s="87" t="s">
        <v>314</v>
      </c>
      <c r="B31" s="89" t="s">
        <v>315</v>
      </c>
      <c r="C31" s="38" t="s">
        <v>316</v>
      </c>
      <c r="D31" s="39" t="s">
        <v>317</v>
      </c>
      <c r="E31" s="39" t="s">
        <v>318</v>
      </c>
      <c r="F31" s="89" t="s">
        <v>2</v>
      </c>
      <c r="G31" s="68" t="s">
        <v>319</v>
      </c>
      <c r="H31" s="59" t="s">
        <v>320</v>
      </c>
      <c r="I31" s="150">
        <v>8506702810</v>
      </c>
      <c r="J31" s="94" t="s">
        <v>254</v>
      </c>
      <c r="K31" s="50" t="s">
        <v>15</v>
      </c>
      <c r="L31" s="111" t="s">
        <v>588</v>
      </c>
      <c r="M31" s="70">
        <v>1149</v>
      </c>
      <c r="N31" s="61" t="s">
        <v>588</v>
      </c>
      <c r="O31" s="98">
        <v>30.643910007757952</v>
      </c>
      <c r="P31" s="50" t="s">
        <v>15</v>
      </c>
      <c r="Q31" s="60"/>
      <c r="R31" s="61"/>
      <c r="S31" s="76" t="s">
        <v>15</v>
      </c>
      <c r="T31" s="102">
        <v>105186</v>
      </c>
      <c r="U31" s="62">
        <v>0</v>
      </c>
      <c r="V31" s="63"/>
      <c r="W31" s="80"/>
      <c r="X31" s="106" t="s">
        <v>6</v>
      </c>
      <c r="Y31" s="84" t="s">
        <v>6</v>
      </c>
      <c r="Z31" s="38">
        <f t="shared" si="0"/>
        <v>1</v>
      </c>
      <c r="AA31" s="39">
        <f t="shared" si="1"/>
        <v>0</v>
      </c>
      <c r="AB31" s="39">
        <f t="shared" si="2"/>
        <v>0</v>
      </c>
      <c r="AC31" s="39">
        <f t="shared" si="3"/>
        <v>0</v>
      </c>
      <c r="AD31" s="40" t="str">
        <f t="shared" si="4"/>
        <v>-</v>
      </c>
      <c r="AE31" s="38">
        <f t="shared" si="5"/>
        <v>1</v>
      </c>
      <c r="AF31" s="39">
        <f t="shared" si="6"/>
        <v>1</v>
      </c>
      <c r="AG31" s="39" t="str">
        <f t="shared" si="7"/>
        <v>Initial</v>
      </c>
      <c r="AH31" s="40" t="str">
        <f t="shared" si="8"/>
        <v>RLIS</v>
      </c>
      <c r="AI31" s="38">
        <f t="shared" si="9"/>
        <v>0</v>
      </c>
      <c r="AJ31" s="64"/>
    </row>
    <row r="32" spans="1:36" ht="12.75" customHeight="1">
      <c r="A32" s="87" t="s">
        <v>321</v>
      </c>
      <c r="B32" s="89" t="s">
        <v>322</v>
      </c>
      <c r="C32" s="38" t="s">
        <v>323</v>
      </c>
      <c r="D32" s="39" t="s">
        <v>324</v>
      </c>
      <c r="E32" s="39" t="s">
        <v>178</v>
      </c>
      <c r="F32" s="89" t="s">
        <v>2</v>
      </c>
      <c r="G32" s="68" t="s">
        <v>325</v>
      </c>
      <c r="H32" s="59" t="s">
        <v>326</v>
      </c>
      <c r="I32" s="150">
        <v>8502453700</v>
      </c>
      <c r="J32" s="94" t="s">
        <v>327</v>
      </c>
      <c r="K32" s="50" t="s">
        <v>6</v>
      </c>
      <c r="L32" s="111" t="s">
        <v>588</v>
      </c>
      <c r="M32" s="70">
        <v>2280</v>
      </c>
      <c r="N32" s="61" t="s">
        <v>588</v>
      </c>
      <c r="O32" s="98" t="s">
        <v>181</v>
      </c>
      <c r="P32" s="50" t="s">
        <v>6</v>
      </c>
      <c r="Q32" s="60"/>
      <c r="R32" s="61"/>
      <c r="S32" s="76" t="s">
        <v>6</v>
      </c>
      <c r="T32" s="102">
        <v>66192</v>
      </c>
      <c r="U32" s="62">
        <v>0</v>
      </c>
      <c r="V32" s="63"/>
      <c r="W32" s="80"/>
      <c r="X32" s="106" t="s">
        <v>6</v>
      </c>
      <c r="Y32" s="84" t="s">
        <v>6</v>
      </c>
      <c r="Z32" s="38">
        <f t="shared" si="0"/>
        <v>0</v>
      </c>
      <c r="AA32" s="39">
        <f t="shared" si="1"/>
        <v>0</v>
      </c>
      <c r="AB32" s="39">
        <f t="shared" si="2"/>
        <v>0</v>
      </c>
      <c r="AC32" s="39">
        <f t="shared" si="3"/>
        <v>0</v>
      </c>
      <c r="AD32" s="40" t="str">
        <f t="shared" si="4"/>
        <v>-</v>
      </c>
      <c r="AE32" s="38">
        <f t="shared" si="5"/>
        <v>0</v>
      </c>
      <c r="AF32" s="39">
        <f t="shared" si="6"/>
        <v>0</v>
      </c>
      <c r="AG32" s="39">
        <f t="shared" si="7"/>
        <v>0</v>
      </c>
      <c r="AH32" s="40" t="str">
        <f t="shared" si="8"/>
        <v>-</v>
      </c>
      <c r="AI32" s="38">
        <f t="shared" si="9"/>
        <v>0</v>
      </c>
      <c r="AJ32" s="64"/>
    </row>
    <row r="33" spans="1:36" ht="12.75" customHeight="1">
      <c r="A33" s="87" t="s">
        <v>328</v>
      </c>
      <c r="B33" s="89" t="s">
        <v>329</v>
      </c>
      <c r="C33" s="38" t="s">
        <v>330</v>
      </c>
      <c r="D33" s="39" t="s">
        <v>331</v>
      </c>
      <c r="E33" s="39" t="s">
        <v>332</v>
      </c>
      <c r="F33" s="89" t="s">
        <v>2</v>
      </c>
      <c r="G33" s="68" t="s">
        <v>333</v>
      </c>
      <c r="H33" s="59" t="s">
        <v>334</v>
      </c>
      <c r="I33" s="150">
        <v>8506279651</v>
      </c>
      <c r="J33" s="94" t="s">
        <v>335</v>
      </c>
      <c r="K33" s="50" t="s">
        <v>6</v>
      </c>
      <c r="L33" s="111" t="s">
        <v>588</v>
      </c>
      <c r="M33" s="70">
        <v>5902</v>
      </c>
      <c r="N33" s="61" t="s">
        <v>588</v>
      </c>
      <c r="O33" s="98">
        <v>35.36952256376717</v>
      </c>
      <c r="P33" s="50" t="s">
        <v>15</v>
      </c>
      <c r="Q33" s="60"/>
      <c r="R33" s="61"/>
      <c r="S33" s="76" t="s">
        <v>6</v>
      </c>
      <c r="T33" s="102">
        <v>635778</v>
      </c>
      <c r="U33" s="62">
        <v>141208.82365484582</v>
      </c>
      <c r="V33" s="63"/>
      <c r="W33" s="80"/>
      <c r="X33" s="106" t="s">
        <v>6</v>
      </c>
      <c r="Y33" s="84" t="s">
        <v>6</v>
      </c>
      <c r="Z33" s="38">
        <f t="shared" si="0"/>
        <v>0</v>
      </c>
      <c r="AA33" s="39">
        <f t="shared" si="1"/>
        <v>0</v>
      </c>
      <c r="AB33" s="39">
        <f t="shared" si="2"/>
        <v>0</v>
      </c>
      <c r="AC33" s="39">
        <f t="shared" si="3"/>
        <v>0</v>
      </c>
      <c r="AD33" s="40" t="str">
        <f t="shared" si="4"/>
        <v>-</v>
      </c>
      <c r="AE33" s="38">
        <f t="shared" si="5"/>
        <v>0</v>
      </c>
      <c r="AF33" s="39">
        <f t="shared" si="6"/>
        <v>1</v>
      </c>
      <c r="AG33" s="39">
        <f t="shared" si="7"/>
        <v>0</v>
      </c>
      <c r="AH33" s="40" t="str">
        <f t="shared" si="8"/>
        <v>-</v>
      </c>
      <c r="AI33" s="38">
        <f t="shared" si="9"/>
        <v>0</v>
      </c>
      <c r="AJ33" s="64"/>
    </row>
    <row r="34" spans="1:36" ht="12.75" customHeight="1">
      <c r="A34" s="87" t="s">
        <v>336</v>
      </c>
      <c r="B34" s="89" t="s">
        <v>337</v>
      </c>
      <c r="C34" s="38" t="s">
        <v>338</v>
      </c>
      <c r="D34" s="39" t="s">
        <v>339</v>
      </c>
      <c r="E34" s="39" t="s">
        <v>340</v>
      </c>
      <c r="F34" s="89" t="s">
        <v>2</v>
      </c>
      <c r="G34" s="68" t="s">
        <v>341</v>
      </c>
      <c r="H34" s="59" t="s">
        <v>342</v>
      </c>
      <c r="I34" s="150">
        <v>3524633200</v>
      </c>
      <c r="J34" s="94" t="s">
        <v>343</v>
      </c>
      <c r="K34" s="50" t="s">
        <v>15</v>
      </c>
      <c r="L34" s="111" t="s">
        <v>588</v>
      </c>
      <c r="M34" s="70">
        <v>2566</v>
      </c>
      <c r="N34" s="61" t="s">
        <v>588</v>
      </c>
      <c r="O34" s="98">
        <v>21.465968586387437</v>
      </c>
      <c r="P34" s="50" t="s">
        <v>15</v>
      </c>
      <c r="Q34" s="60"/>
      <c r="R34" s="61"/>
      <c r="S34" s="76" t="s">
        <v>15</v>
      </c>
      <c r="T34" s="102">
        <v>150498</v>
      </c>
      <c r="U34" s="62">
        <v>141208.82</v>
      </c>
      <c r="V34" s="63"/>
      <c r="W34" s="80"/>
      <c r="X34" s="106" t="s">
        <v>6</v>
      </c>
      <c r="Y34" s="84" t="s">
        <v>6</v>
      </c>
      <c r="Z34" s="38">
        <f t="shared" si="0"/>
        <v>1</v>
      </c>
      <c r="AA34" s="39">
        <f t="shared" si="1"/>
        <v>0</v>
      </c>
      <c r="AB34" s="39">
        <f t="shared" si="2"/>
        <v>0</v>
      </c>
      <c r="AC34" s="39">
        <f t="shared" si="3"/>
        <v>0</v>
      </c>
      <c r="AD34" s="40" t="str">
        <f t="shared" si="4"/>
        <v>-</v>
      </c>
      <c r="AE34" s="38">
        <f t="shared" si="5"/>
        <v>1</v>
      </c>
      <c r="AF34" s="39">
        <f t="shared" si="6"/>
        <v>1</v>
      </c>
      <c r="AG34" s="39" t="str">
        <f t="shared" si="7"/>
        <v>Initial</v>
      </c>
      <c r="AH34" s="40" t="str">
        <f t="shared" si="8"/>
        <v>RLIS</v>
      </c>
      <c r="AI34" s="38">
        <f t="shared" si="9"/>
        <v>0</v>
      </c>
      <c r="AJ34" s="64"/>
    </row>
    <row r="35" spans="1:36" ht="12.75" customHeight="1">
      <c r="A35" s="87" t="s">
        <v>344</v>
      </c>
      <c r="B35" s="89" t="s">
        <v>345</v>
      </c>
      <c r="C35" s="38" t="s">
        <v>346</v>
      </c>
      <c r="D35" s="39" t="s">
        <v>347</v>
      </c>
      <c r="E35" s="39" t="s">
        <v>348</v>
      </c>
      <c r="F35" s="89" t="s">
        <v>2</v>
      </c>
      <c r="G35" s="68" t="s">
        <v>349</v>
      </c>
      <c r="H35" s="59" t="s">
        <v>350</v>
      </c>
      <c r="I35" s="150">
        <v>8639462083</v>
      </c>
      <c r="J35" s="94" t="s">
        <v>254</v>
      </c>
      <c r="K35" s="50" t="s">
        <v>15</v>
      </c>
      <c r="L35" s="111" t="s">
        <v>588</v>
      </c>
      <c r="M35" s="70">
        <v>1333</v>
      </c>
      <c r="N35" s="61" t="s">
        <v>588</v>
      </c>
      <c r="O35" s="98">
        <v>26.301369863013697</v>
      </c>
      <c r="P35" s="50" t="s">
        <v>15</v>
      </c>
      <c r="Q35" s="60"/>
      <c r="R35" s="61"/>
      <c r="S35" s="76" t="s">
        <v>15</v>
      </c>
      <c r="T35" s="102">
        <v>83509</v>
      </c>
      <c r="U35" s="62">
        <v>96195.5</v>
      </c>
      <c r="V35" s="63"/>
      <c r="W35" s="80"/>
      <c r="X35" s="106" t="s">
        <v>6</v>
      </c>
      <c r="Y35" s="84" t="s">
        <v>6</v>
      </c>
      <c r="Z35" s="38">
        <f t="shared" si="0"/>
        <v>1</v>
      </c>
      <c r="AA35" s="39">
        <f t="shared" si="1"/>
        <v>0</v>
      </c>
      <c r="AB35" s="39">
        <f t="shared" si="2"/>
        <v>0</v>
      </c>
      <c r="AC35" s="39">
        <f t="shared" si="3"/>
        <v>0</v>
      </c>
      <c r="AD35" s="40" t="str">
        <f t="shared" si="4"/>
        <v>-</v>
      </c>
      <c r="AE35" s="38">
        <f t="shared" si="5"/>
        <v>1</v>
      </c>
      <c r="AF35" s="39">
        <f t="shared" si="6"/>
        <v>1</v>
      </c>
      <c r="AG35" s="39" t="str">
        <f t="shared" si="7"/>
        <v>Initial</v>
      </c>
      <c r="AH35" s="40" t="str">
        <f t="shared" si="8"/>
        <v>RLIS</v>
      </c>
      <c r="AI35" s="38">
        <f t="shared" si="9"/>
        <v>0</v>
      </c>
      <c r="AJ35" s="64"/>
    </row>
    <row r="36" spans="1:36" ht="12.75" customHeight="1">
      <c r="A36" s="87" t="s">
        <v>351</v>
      </c>
      <c r="B36" s="89" t="s">
        <v>352</v>
      </c>
      <c r="C36" s="38" t="s">
        <v>353</v>
      </c>
      <c r="D36" s="39" t="s">
        <v>354</v>
      </c>
      <c r="E36" s="39" t="s">
        <v>355</v>
      </c>
      <c r="F36" s="89" t="s">
        <v>2</v>
      </c>
      <c r="G36" s="68" t="s">
        <v>356</v>
      </c>
      <c r="H36" s="59" t="s">
        <v>357</v>
      </c>
      <c r="I36" s="150">
        <v>8502298256</v>
      </c>
      <c r="J36" s="94" t="s">
        <v>30</v>
      </c>
      <c r="K36" s="50" t="s">
        <v>6</v>
      </c>
      <c r="L36" s="111" t="s">
        <v>588</v>
      </c>
      <c r="M36" s="70">
        <v>1915</v>
      </c>
      <c r="N36" s="61" t="s">
        <v>588</v>
      </c>
      <c r="O36" s="98">
        <v>24.56989247311828</v>
      </c>
      <c r="P36" s="50" t="s">
        <v>15</v>
      </c>
      <c r="Q36" s="60"/>
      <c r="R36" s="61"/>
      <c r="S36" s="76" t="s">
        <v>15</v>
      </c>
      <c r="T36" s="102">
        <v>131598</v>
      </c>
      <c r="U36" s="62">
        <v>0</v>
      </c>
      <c r="V36" s="63"/>
      <c r="W36" s="80"/>
      <c r="X36" s="106" t="s">
        <v>6</v>
      </c>
      <c r="Y36" s="84" t="s">
        <v>6</v>
      </c>
      <c r="Z36" s="38">
        <f t="shared" si="0"/>
        <v>0</v>
      </c>
      <c r="AA36" s="39">
        <f t="shared" si="1"/>
        <v>0</v>
      </c>
      <c r="AB36" s="39">
        <f t="shared" si="2"/>
        <v>0</v>
      </c>
      <c r="AC36" s="39">
        <f t="shared" si="3"/>
        <v>0</v>
      </c>
      <c r="AD36" s="40" t="str">
        <f t="shared" si="4"/>
        <v>-</v>
      </c>
      <c r="AE36" s="38">
        <f t="shared" si="5"/>
        <v>1</v>
      </c>
      <c r="AF36" s="39">
        <f t="shared" si="6"/>
        <v>1</v>
      </c>
      <c r="AG36" s="39" t="str">
        <f t="shared" si="7"/>
        <v>Initial</v>
      </c>
      <c r="AH36" s="40" t="str">
        <f t="shared" si="8"/>
        <v>RLIS</v>
      </c>
      <c r="AI36" s="38">
        <f t="shared" si="9"/>
        <v>0</v>
      </c>
      <c r="AJ36" s="64"/>
    </row>
    <row r="37" spans="1:36" ht="12.75" customHeight="1">
      <c r="A37" s="87" t="s">
        <v>358</v>
      </c>
      <c r="B37" s="89" t="s">
        <v>359</v>
      </c>
      <c r="C37" s="38" t="s">
        <v>360</v>
      </c>
      <c r="D37" s="39" t="s">
        <v>361</v>
      </c>
      <c r="E37" s="39" t="s">
        <v>362</v>
      </c>
      <c r="F37" s="89" t="s">
        <v>2</v>
      </c>
      <c r="G37" s="68" t="s">
        <v>363</v>
      </c>
      <c r="H37" s="59" t="s">
        <v>364</v>
      </c>
      <c r="I37" s="150">
        <v>3867921228</v>
      </c>
      <c r="J37" s="94" t="s">
        <v>254</v>
      </c>
      <c r="K37" s="50" t="s">
        <v>15</v>
      </c>
      <c r="L37" s="111" t="s">
        <v>588</v>
      </c>
      <c r="M37" s="70">
        <v>1584</v>
      </c>
      <c r="N37" s="61" t="s">
        <v>588</v>
      </c>
      <c r="O37" s="98">
        <v>34.36776285317277</v>
      </c>
      <c r="P37" s="50" t="s">
        <v>15</v>
      </c>
      <c r="Q37" s="60"/>
      <c r="R37" s="61"/>
      <c r="S37" s="76" t="s">
        <v>15</v>
      </c>
      <c r="T37" s="102">
        <v>176496</v>
      </c>
      <c r="U37" s="62">
        <v>0</v>
      </c>
      <c r="V37" s="63"/>
      <c r="W37" s="80"/>
      <c r="X37" s="106" t="s">
        <v>6</v>
      </c>
      <c r="Y37" s="84" t="s">
        <v>6</v>
      </c>
      <c r="Z37" s="38">
        <f aca="true" t="shared" si="10" ref="Z37:Z68">IF(OR(K37="YES",TRIM(L37)="YES"),1,0)</f>
        <v>1</v>
      </c>
      <c r="AA37" s="39">
        <f aca="true" t="shared" si="11" ref="AA37:AA68">IF(OR(AND(ISNUMBER(M37),AND(M37&gt;0,M37&lt;600)),AND(ISNUMBER(M37),AND(M37&gt;0,N37="YES"))),1,0)</f>
        <v>0</v>
      </c>
      <c r="AB37" s="39">
        <f aca="true" t="shared" si="12" ref="AB37:AB68">IF(AND(OR(K37="YES",TRIM(L37)="YES"),(Z37=0)),"Trouble",0)</f>
        <v>0</v>
      </c>
      <c r="AC37" s="39">
        <f aca="true" t="shared" si="13" ref="AC37:AC68">IF(AND(OR(AND(ISNUMBER(M37),AND(M37&gt;0,M37&lt;600)),AND(ISNUMBER(M37),AND(M37&gt;0,N37="YES"))),(AA37=0)),"Trouble",0)</f>
        <v>0</v>
      </c>
      <c r="AD37" s="40" t="str">
        <f aca="true" t="shared" si="14" ref="AD37:AD68">IF(AND(Z37=1,AA37=1),"SRSA","-")</f>
        <v>-</v>
      </c>
      <c r="AE37" s="38">
        <f aca="true" t="shared" si="15" ref="AE37:AE68">IF(S37="YES",1,0)</f>
        <v>1</v>
      </c>
      <c r="AF37" s="39">
        <f aca="true" t="shared" si="16" ref="AF37:AF68">IF(OR(AND(ISNUMBER(Q37),Q37&gt;=20),(AND(ISNUMBER(Q37)=FALSE,AND(ISNUMBER(O37),O37&gt;=20)))),1,0)</f>
        <v>1</v>
      </c>
      <c r="AG37" s="39" t="str">
        <f aca="true" t="shared" si="17" ref="AG37:AG68">IF(AND(AE37=1,AF37=1),"Initial",0)</f>
        <v>Initial</v>
      </c>
      <c r="AH37" s="40" t="str">
        <f aca="true" t="shared" si="18" ref="AH37:AH68">IF(AND(AND(AG37="Initial",AI37=0),AND(ISNUMBER(M37),M37&gt;0)),"RLIS","-")</f>
        <v>RLIS</v>
      </c>
      <c r="AI37" s="38">
        <f aca="true" t="shared" si="19" ref="AI37:AI68">IF(AND(AD37="SRSA",AG37="Initial"),"SRSA",0)</f>
        <v>0</v>
      </c>
      <c r="AJ37" s="64"/>
    </row>
    <row r="38" spans="1:36" ht="12.75" customHeight="1">
      <c r="A38" s="87" t="s">
        <v>365</v>
      </c>
      <c r="B38" s="89" t="s">
        <v>366</v>
      </c>
      <c r="C38" s="38" t="s">
        <v>367</v>
      </c>
      <c r="D38" s="39" t="s">
        <v>368</v>
      </c>
      <c r="E38" s="39" t="s">
        <v>369</v>
      </c>
      <c r="F38" s="89" t="s">
        <v>2</v>
      </c>
      <c r="G38" s="68" t="s">
        <v>370</v>
      </c>
      <c r="H38" s="59" t="s">
        <v>371</v>
      </c>
      <c r="I38" s="150">
        <v>8637739058</v>
      </c>
      <c r="J38" s="94" t="s">
        <v>30</v>
      </c>
      <c r="K38" s="50" t="s">
        <v>6</v>
      </c>
      <c r="L38" s="111" t="s">
        <v>588</v>
      </c>
      <c r="M38" s="70">
        <v>4880</v>
      </c>
      <c r="N38" s="61" t="s">
        <v>588</v>
      </c>
      <c r="O38" s="98">
        <v>31.775190978537648</v>
      </c>
      <c r="P38" s="50" t="s">
        <v>15</v>
      </c>
      <c r="Q38" s="60"/>
      <c r="R38" s="61"/>
      <c r="S38" s="76" t="s">
        <v>15</v>
      </c>
      <c r="T38" s="102">
        <v>353163</v>
      </c>
      <c r="U38" s="62">
        <v>0</v>
      </c>
      <c r="V38" s="63"/>
      <c r="W38" s="80"/>
      <c r="X38" s="106" t="s">
        <v>6</v>
      </c>
      <c r="Y38" s="84" t="s">
        <v>6</v>
      </c>
      <c r="Z38" s="38">
        <f t="shared" si="10"/>
        <v>0</v>
      </c>
      <c r="AA38" s="39">
        <f t="shared" si="11"/>
        <v>0</v>
      </c>
      <c r="AB38" s="39">
        <f t="shared" si="12"/>
        <v>0</v>
      </c>
      <c r="AC38" s="39">
        <f t="shared" si="13"/>
        <v>0</v>
      </c>
      <c r="AD38" s="40" t="str">
        <f t="shared" si="14"/>
        <v>-</v>
      </c>
      <c r="AE38" s="38">
        <f t="shared" si="15"/>
        <v>1</v>
      </c>
      <c r="AF38" s="39">
        <f t="shared" si="16"/>
        <v>1</v>
      </c>
      <c r="AG38" s="39" t="str">
        <f t="shared" si="17"/>
        <v>Initial</v>
      </c>
      <c r="AH38" s="40" t="str">
        <f t="shared" si="18"/>
        <v>RLIS</v>
      </c>
      <c r="AI38" s="38">
        <f t="shared" si="19"/>
        <v>0</v>
      </c>
      <c r="AJ38" s="64"/>
    </row>
    <row r="39" spans="1:36" ht="12.75" customHeight="1">
      <c r="A39" s="87" t="s">
        <v>372</v>
      </c>
      <c r="B39" s="89" t="s">
        <v>373</v>
      </c>
      <c r="C39" s="38" t="s">
        <v>374</v>
      </c>
      <c r="D39" s="39" t="s">
        <v>375</v>
      </c>
      <c r="E39" s="39" t="s">
        <v>376</v>
      </c>
      <c r="F39" s="89" t="s">
        <v>2</v>
      </c>
      <c r="G39" s="68" t="s">
        <v>377</v>
      </c>
      <c r="H39" s="59" t="s">
        <v>378</v>
      </c>
      <c r="I39" s="150">
        <v>8636744642</v>
      </c>
      <c r="J39" s="94" t="s">
        <v>379</v>
      </c>
      <c r="K39" s="50" t="s">
        <v>6</v>
      </c>
      <c r="L39" s="111" t="s">
        <v>588</v>
      </c>
      <c r="M39" s="70">
        <v>6421</v>
      </c>
      <c r="N39" s="61" t="s">
        <v>588</v>
      </c>
      <c r="O39" s="98">
        <v>29.56827964001565</v>
      </c>
      <c r="P39" s="50" t="s">
        <v>15</v>
      </c>
      <c r="Q39" s="60"/>
      <c r="R39" s="61"/>
      <c r="S39" s="76" t="s">
        <v>15</v>
      </c>
      <c r="T39" s="102">
        <v>498360</v>
      </c>
      <c r="U39" s="62">
        <v>0</v>
      </c>
      <c r="V39" s="63"/>
      <c r="W39" s="80"/>
      <c r="X39" s="106" t="s">
        <v>6</v>
      </c>
      <c r="Y39" s="84" t="s">
        <v>6</v>
      </c>
      <c r="Z39" s="38">
        <f t="shared" si="10"/>
        <v>0</v>
      </c>
      <c r="AA39" s="39">
        <f t="shared" si="11"/>
        <v>0</v>
      </c>
      <c r="AB39" s="39">
        <f t="shared" si="12"/>
        <v>0</v>
      </c>
      <c r="AC39" s="39">
        <f t="shared" si="13"/>
        <v>0</v>
      </c>
      <c r="AD39" s="40" t="str">
        <f t="shared" si="14"/>
        <v>-</v>
      </c>
      <c r="AE39" s="38">
        <f t="shared" si="15"/>
        <v>1</v>
      </c>
      <c r="AF39" s="39">
        <f t="shared" si="16"/>
        <v>1</v>
      </c>
      <c r="AG39" s="39" t="str">
        <f t="shared" si="17"/>
        <v>Initial</v>
      </c>
      <c r="AH39" s="40" t="str">
        <f t="shared" si="18"/>
        <v>RLIS</v>
      </c>
      <c r="AI39" s="38">
        <f t="shared" si="19"/>
        <v>0</v>
      </c>
      <c r="AJ39" s="64"/>
    </row>
    <row r="40" spans="1:36" ht="12.75" customHeight="1">
      <c r="A40" s="87" t="s">
        <v>380</v>
      </c>
      <c r="B40" s="89" t="s">
        <v>381</v>
      </c>
      <c r="C40" s="38" t="s">
        <v>382</v>
      </c>
      <c r="D40" s="39" t="s">
        <v>383</v>
      </c>
      <c r="E40" s="39" t="s">
        <v>384</v>
      </c>
      <c r="F40" s="89" t="s">
        <v>2</v>
      </c>
      <c r="G40" s="68" t="s">
        <v>385</v>
      </c>
      <c r="H40" s="59" t="s">
        <v>386</v>
      </c>
      <c r="I40" s="150">
        <v>3527977001</v>
      </c>
      <c r="J40" s="94" t="s">
        <v>14</v>
      </c>
      <c r="K40" s="50" t="s">
        <v>6</v>
      </c>
      <c r="L40" s="111" t="s">
        <v>588</v>
      </c>
      <c r="M40" s="70">
        <v>20912</v>
      </c>
      <c r="N40" s="61" t="s">
        <v>588</v>
      </c>
      <c r="O40" s="98">
        <v>19.241773962804007</v>
      </c>
      <c r="P40" s="50" t="s">
        <v>6</v>
      </c>
      <c r="Q40" s="60"/>
      <c r="R40" s="61"/>
      <c r="S40" s="76" t="s">
        <v>6</v>
      </c>
      <c r="T40" s="102">
        <v>966942</v>
      </c>
      <c r="U40" s="62">
        <v>141082.67</v>
      </c>
      <c r="V40" s="63"/>
      <c r="W40" s="80"/>
      <c r="X40" s="106" t="s">
        <v>6</v>
      </c>
      <c r="Y40" s="84" t="s">
        <v>6</v>
      </c>
      <c r="Z40" s="38">
        <f t="shared" si="10"/>
        <v>0</v>
      </c>
      <c r="AA40" s="39">
        <f t="shared" si="11"/>
        <v>0</v>
      </c>
      <c r="AB40" s="39">
        <f t="shared" si="12"/>
        <v>0</v>
      </c>
      <c r="AC40" s="39">
        <f t="shared" si="13"/>
        <v>0</v>
      </c>
      <c r="AD40" s="40" t="str">
        <f t="shared" si="14"/>
        <v>-</v>
      </c>
      <c r="AE40" s="38">
        <f t="shared" si="15"/>
        <v>0</v>
      </c>
      <c r="AF40" s="39">
        <f t="shared" si="16"/>
        <v>0</v>
      </c>
      <c r="AG40" s="39">
        <f t="shared" si="17"/>
        <v>0</v>
      </c>
      <c r="AH40" s="40" t="str">
        <f t="shared" si="18"/>
        <v>-</v>
      </c>
      <c r="AI40" s="38">
        <f t="shared" si="19"/>
        <v>0</v>
      </c>
      <c r="AJ40" s="64"/>
    </row>
    <row r="41" spans="1:36" ht="12.75" customHeight="1">
      <c r="A41" s="87" t="s">
        <v>387</v>
      </c>
      <c r="B41" s="89" t="s">
        <v>388</v>
      </c>
      <c r="C41" s="38" t="s">
        <v>389</v>
      </c>
      <c r="D41" s="39" t="s">
        <v>390</v>
      </c>
      <c r="E41" s="39" t="s">
        <v>391</v>
      </c>
      <c r="F41" s="89" t="s">
        <v>2</v>
      </c>
      <c r="G41" s="68" t="s">
        <v>392</v>
      </c>
      <c r="H41" s="59" t="s">
        <v>393</v>
      </c>
      <c r="I41" s="150">
        <v>8634715564</v>
      </c>
      <c r="J41" s="94" t="s">
        <v>30</v>
      </c>
      <c r="K41" s="50" t="s">
        <v>6</v>
      </c>
      <c r="L41" s="111" t="s">
        <v>588</v>
      </c>
      <c r="M41" s="70">
        <v>11418</v>
      </c>
      <c r="N41" s="61" t="s">
        <v>588</v>
      </c>
      <c r="O41" s="98">
        <v>29.58111195734958</v>
      </c>
      <c r="P41" s="50" t="s">
        <v>15</v>
      </c>
      <c r="Q41" s="60"/>
      <c r="R41" s="61"/>
      <c r="S41" s="76" t="s">
        <v>15</v>
      </c>
      <c r="T41" s="102">
        <v>689986</v>
      </c>
      <c r="U41" s="62">
        <v>0</v>
      </c>
      <c r="V41" s="63"/>
      <c r="W41" s="80"/>
      <c r="X41" s="106" t="s">
        <v>6</v>
      </c>
      <c r="Y41" s="84" t="s">
        <v>6</v>
      </c>
      <c r="Z41" s="38">
        <f t="shared" si="10"/>
        <v>0</v>
      </c>
      <c r="AA41" s="39">
        <f t="shared" si="11"/>
        <v>0</v>
      </c>
      <c r="AB41" s="39">
        <f t="shared" si="12"/>
        <v>0</v>
      </c>
      <c r="AC41" s="39">
        <f t="shared" si="13"/>
        <v>0</v>
      </c>
      <c r="AD41" s="40" t="str">
        <f t="shared" si="14"/>
        <v>-</v>
      </c>
      <c r="AE41" s="38">
        <f t="shared" si="15"/>
        <v>1</v>
      </c>
      <c r="AF41" s="39">
        <f t="shared" si="16"/>
        <v>1</v>
      </c>
      <c r="AG41" s="39" t="str">
        <f t="shared" si="17"/>
        <v>Initial</v>
      </c>
      <c r="AH41" s="40" t="str">
        <f t="shared" si="18"/>
        <v>RLIS</v>
      </c>
      <c r="AI41" s="38">
        <f t="shared" si="19"/>
        <v>0</v>
      </c>
      <c r="AJ41" s="64"/>
    </row>
    <row r="42" spans="1:36" ht="12.75" customHeight="1">
      <c r="A42" s="87" t="s">
        <v>394</v>
      </c>
      <c r="B42" s="89" t="s">
        <v>395</v>
      </c>
      <c r="C42" s="38" t="s">
        <v>396</v>
      </c>
      <c r="D42" s="39" t="s">
        <v>397</v>
      </c>
      <c r="E42" s="39" t="s">
        <v>398</v>
      </c>
      <c r="F42" s="89" t="s">
        <v>2</v>
      </c>
      <c r="G42" s="68" t="s">
        <v>399</v>
      </c>
      <c r="H42" s="59" t="s">
        <v>400</v>
      </c>
      <c r="I42" s="150">
        <v>8132724050</v>
      </c>
      <c r="J42" s="94" t="s">
        <v>44</v>
      </c>
      <c r="K42" s="50" t="s">
        <v>6</v>
      </c>
      <c r="L42" s="111" t="s">
        <v>588</v>
      </c>
      <c r="M42" s="70">
        <v>181110</v>
      </c>
      <c r="N42" s="61" t="s">
        <v>588</v>
      </c>
      <c r="O42" s="98">
        <v>20.989561141883257</v>
      </c>
      <c r="P42" s="50" t="s">
        <v>15</v>
      </c>
      <c r="Q42" s="60"/>
      <c r="R42" s="61"/>
      <c r="S42" s="76" t="s">
        <v>6</v>
      </c>
      <c r="T42" s="102">
        <v>8740938</v>
      </c>
      <c r="U42" s="62">
        <v>0</v>
      </c>
      <c r="V42" s="63"/>
      <c r="W42" s="80"/>
      <c r="X42" s="106" t="s">
        <v>6</v>
      </c>
      <c r="Y42" s="84" t="s">
        <v>6</v>
      </c>
      <c r="Z42" s="38">
        <f t="shared" si="10"/>
        <v>0</v>
      </c>
      <c r="AA42" s="39">
        <f t="shared" si="11"/>
        <v>0</v>
      </c>
      <c r="AB42" s="39">
        <f t="shared" si="12"/>
        <v>0</v>
      </c>
      <c r="AC42" s="39">
        <f t="shared" si="13"/>
        <v>0</v>
      </c>
      <c r="AD42" s="40" t="str">
        <f t="shared" si="14"/>
        <v>-</v>
      </c>
      <c r="AE42" s="38">
        <f t="shared" si="15"/>
        <v>0</v>
      </c>
      <c r="AF42" s="39">
        <f t="shared" si="16"/>
        <v>1</v>
      </c>
      <c r="AG42" s="39">
        <f t="shared" si="17"/>
        <v>0</v>
      </c>
      <c r="AH42" s="40" t="str">
        <f t="shared" si="18"/>
        <v>-</v>
      </c>
      <c r="AI42" s="38">
        <f t="shared" si="19"/>
        <v>0</v>
      </c>
      <c r="AJ42" s="64"/>
    </row>
    <row r="43" spans="1:36" ht="12.75" customHeight="1">
      <c r="A43" s="87" t="s">
        <v>401</v>
      </c>
      <c r="B43" s="89" t="s">
        <v>402</v>
      </c>
      <c r="C43" s="38" t="s">
        <v>403</v>
      </c>
      <c r="D43" s="39" t="s">
        <v>404</v>
      </c>
      <c r="E43" s="39" t="s">
        <v>405</v>
      </c>
      <c r="F43" s="89" t="s">
        <v>2</v>
      </c>
      <c r="G43" s="68" t="s">
        <v>406</v>
      </c>
      <c r="H43" s="59" t="s">
        <v>407</v>
      </c>
      <c r="I43" s="150">
        <v>8505479341</v>
      </c>
      <c r="J43" s="94" t="s">
        <v>30</v>
      </c>
      <c r="K43" s="50" t="s">
        <v>6</v>
      </c>
      <c r="L43" s="111" t="s">
        <v>588</v>
      </c>
      <c r="M43" s="70">
        <v>3132</v>
      </c>
      <c r="N43" s="61" t="s">
        <v>588</v>
      </c>
      <c r="O43" s="98">
        <v>30.11570247933884</v>
      </c>
      <c r="P43" s="50" t="s">
        <v>15</v>
      </c>
      <c r="Q43" s="60"/>
      <c r="R43" s="61"/>
      <c r="S43" s="76" t="s">
        <v>15</v>
      </c>
      <c r="T43" s="102">
        <v>235948</v>
      </c>
      <c r="U43" s="62">
        <v>0</v>
      </c>
      <c r="V43" s="63"/>
      <c r="W43" s="80"/>
      <c r="X43" s="106" t="s">
        <v>6</v>
      </c>
      <c r="Y43" s="84" t="s">
        <v>6</v>
      </c>
      <c r="Z43" s="38">
        <f t="shared" si="10"/>
        <v>0</v>
      </c>
      <c r="AA43" s="39">
        <f t="shared" si="11"/>
        <v>0</v>
      </c>
      <c r="AB43" s="39">
        <f t="shared" si="12"/>
        <v>0</v>
      </c>
      <c r="AC43" s="39">
        <f t="shared" si="13"/>
        <v>0</v>
      </c>
      <c r="AD43" s="40" t="str">
        <f t="shared" si="14"/>
        <v>-</v>
      </c>
      <c r="AE43" s="38">
        <f t="shared" si="15"/>
        <v>1</v>
      </c>
      <c r="AF43" s="39">
        <f t="shared" si="16"/>
        <v>1</v>
      </c>
      <c r="AG43" s="39" t="str">
        <f t="shared" si="17"/>
        <v>Initial</v>
      </c>
      <c r="AH43" s="40" t="str">
        <f t="shared" si="18"/>
        <v>RLIS</v>
      </c>
      <c r="AI43" s="38">
        <f t="shared" si="19"/>
        <v>0</v>
      </c>
      <c r="AJ43" s="64"/>
    </row>
    <row r="44" spans="1:36" ht="12.75" customHeight="1">
      <c r="A44" s="87" t="s">
        <v>408</v>
      </c>
      <c r="B44" s="89" t="s">
        <v>409</v>
      </c>
      <c r="C44" s="38" t="s">
        <v>410</v>
      </c>
      <c r="D44" s="39" t="s">
        <v>411</v>
      </c>
      <c r="E44" s="39" t="s">
        <v>121</v>
      </c>
      <c r="F44" s="89" t="s">
        <v>2</v>
      </c>
      <c r="G44" s="68" t="s">
        <v>122</v>
      </c>
      <c r="H44" s="59" t="s">
        <v>123</v>
      </c>
      <c r="I44" s="150">
        <v>7725643150</v>
      </c>
      <c r="J44" s="94" t="s">
        <v>5</v>
      </c>
      <c r="K44" s="50" t="s">
        <v>6</v>
      </c>
      <c r="L44" s="111" t="s">
        <v>588</v>
      </c>
      <c r="M44" s="70">
        <v>17127</v>
      </c>
      <c r="N44" s="61" t="s">
        <v>588</v>
      </c>
      <c r="O44" s="98">
        <v>17.45964316057774</v>
      </c>
      <c r="P44" s="50" t="s">
        <v>6</v>
      </c>
      <c r="Q44" s="60"/>
      <c r="R44" s="61"/>
      <c r="S44" s="76" t="s">
        <v>6</v>
      </c>
      <c r="T44" s="102">
        <v>722569</v>
      </c>
      <c r="U44" s="62">
        <v>0</v>
      </c>
      <c r="V44" s="63"/>
      <c r="W44" s="80"/>
      <c r="X44" s="106" t="s">
        <v>6</v>
      </c>
      <c r="Y44" s="84" t="s">
        <v>6</v>
      </c>
      <c r="Z44" s="38">
        <f t="shared" si="10"/>
        <v>0</v>
      </c>
      <c r="AA44" s="39">
        <f t="shared" si="11"/>
        <v>0</v>
      </c>
      <c r="AB44" s="39">
        <f t="shared" si="12"/>
        <v>0</v>
      </c>
      <c r="AC44" s="39">
        <f t="shared" si="13"/>
        <v>0</v>
      </c>
      <c r="AD44" s="40" t="str">
        <f t="shared" si="14"/>
        <v>-</v>
      </c>
      <c r="AE44" s="38">
        <f t="shared" si="15"/>
        <v>0</v>
      </c>
      <c r="AF44" s="39">
        <f t="shared" si="16"/>
        <v>0</v>
      </c>
      <c r="AG44" s="39">
        <f t="shared" si="17"/>
        <v>0</v>
      </c>
      <c r="AH44" s="40" t="str">
        <f t="shared" si="18"/>
        <v>-</v>
      </c>
      <c r="AI44" s="38">
        <f t="shared" si="19"/>
        <v>0</v>
      </c>
      <c r="AJ44" s="64"/>
    </row>
    <row r="45" spans="1:36" ht="12.75" customHeight="1">
      <c r="A45" s="87" t="s">
        <v>124</v>
      </c>
      <c r="B45" s="89" t="s">
        <v>125</v>
      </c>
      <c r="C45" s="38" t="s">
        <v>126</v>
      </c>
      <c r="D45" s="39" t="s">
        <v>127</v>
      </c>
      <c r="E45" s="39" t="s">
        <v>128</v>
      </c>
      <c r="F45" s="89" t="s">
        <v>2</v>
      </c>
      <c r="G45" s="68" t="s">
        <v>129</v>
      </c>
      <c r="H45" s="59" t="s">
        <v>130</v>
      </c>
      <c r="I45" s="150">
        <v>8504821200</v>
      </c>
      <c r="J45" s="94" t="s">
        <v>30</v>
      </c>
      <c r="K45" s="50" t="s">
        <v>6</v>
      </c>
      <c r="L45" s="111" t="s">
        <v>588</v>
      </c>
      <c r="M45" s="70">
        <v>6715</v>
      </c>
      <c r="N45" s="61" t="s">
        <v>588</v>
      </c>
      <c r="O45" s="98">
        <v>23.76063757935972</v>
      </c>
      <c r="P45" s="50" t="s">
        <v>15</v>
      </c>
      <c r="Q45" s="60"/>
      <c r="R45" s="61"/>
      <c r="S45" s="76" t="s">
        <v>15</v>
      </c>
      <c r="T45" s="102">
        <v>453007</v>
      </c>
      <c r="U45" s="62">
        <v>0</v>
      </c>
      <c r="V45" s="63"/>
      <c r="W45" s="80"/>
      <c r="X45" s="106" t="s">
        <v>6</v>
      </c>
      <c r="Y45" s="84" t="s">
        <v>6</v>
      </c>
      <c r="Z45" s="38">
        <f t="shared" si="10"/>
        <v>0</v>
      </c>
      <c r="AA45" s="39">
        <f t="shared" si="11"/>
        <v>0</v>
      </c>
      <c r="AB45" s="39">
        <f t="shared" si="12"/>
        <v>0</v>
      </c>
      <c r="AC45" s="39">
        <f t="shared" si="13"/>
        <v>0</v>
      </c>
      <c r="AD45" s="40" t="str">
        <f t="shared" si="14"/>
        <v>-</v>
      </c>
      <c r="AE45" s="38">
        <f t="shared" si="15"/>
        <v>1</v>
      </c>
      <c r="AF45" s="39">
        <f t="shared" si="16"/>
        <v>1</v>
      </c>
      <c r="AG45" s="39" t="str">
        <f t="shared" si="17"/>
        <v>Initial</v>
      </c>
      <c r="AH45" s="40" t="str">
        <f t="shared" si="18"/>
        <v>RLIS</v>
      </c>
      <c r="AI45" s="38">
        <f t="shared" si="19"/>
        <v>0</v>
      </c>
      <c r="AJ45" s="64"/>
    </row>
    <row r="46" spans="1:36" ht="12.75" customHeight="1">
      <c r="A46" s="87" t="s">
        <v>131</v>
      </c>
      <c r="B46" s="89" t="s">
        <v>132</v>
      </c>
      <c r="C46" s="38" t="s">
        <v>133</v>
      </c>
      <c r="D46" s="39" t="s">
        <v>134</v>
      </c>
      <c r="E46" s="39" t="s">
        <v>135</v>
      </c>
      <c r="F46" s="89" t="s">
        <v>2</v>
      </c>
      <c r="G46" s="68" t="s">
        <v>136</v>
      </c>
      <c r="H46" s="59" t="s">
        <v>137</v>
      </c>
      <c r="I46" s="150">
        <v>8503420100</v>
      </c>
      <c r="J46" s="94" t="s">
        <v>343</v>
      </c>
      <c r="K46" s="50" t="s">
        <v>15</v>
      </c>
      <c r="L46" s="111" t="s">
        <v>588</v>
      </c>
      <c r="M46" s="70">
        <v>1060</v>
      </c>
      <c r="N46" s="61" t="s">
        <v>588</v>
      </c>
      <c r="O46" s="98">
        <v>24.87935656836461</v>
      </c>
      <c r="P46" s="50" t="s">
        <v>15</v>
      </c>
      <c r="Q46" s="60"/>
      <c r="R46" s="61"/>
      <c r="S46" s="76" t="s">
        <v>15</v>
      </c>
      <c r="T46" s="102">
        <v>147980</v>
      </c>
      <c r="U46" s="62">
        <v>0</v>
      </c>
      <c r="V46" s="63"/>
      <c r="W46" s="80"/>
      <c r="X46" s="106" t="s">
        <v>6</v>
      </c>
      <c r="Y46" s="84" t="s">
        <v>6</v>
      </c>
      <c r="Z46" s="38">
        <f t="shared" si="10"/>
        <v>1</v>
      </c>
      <c r="AA46" s="39">
        <f t="shared" si="11"/>
        <v>0</v>
      </c>
      <c r="AB46" s="39">
        <f t="shared" si="12"/>
        <v>0</v>
      </c>
      <c r="AC46" s="39">
        <f t="shared" si="13"/>
        <v>0</v>
      </c>
      <c r="AD46" s="40" t="str">
        <f t="shared" si="14"/>
        <v>-</v>
      </c>
      <c r="AE46" s="38">
        <f t="shared" si="15"/>
        <v>1</v>
      </c>
      <c r="AF46" s="39">
        <f t="shared" si="16"/>
        <v>1</v>
      </c>
      <c r="AG46" s="39" t="str">
        <f t="shared" si="17"/>
        <v>Initial</v>
      </c>
      <c r="AH46" s="40" t="str">
        <f t="shared" si="18"/>
        <v>RLIS</v>
      </c>
      <c r="AI46" s="38">
        <f t="shared" si="19"/>
        <v>0</v>
      </c>
      <c r="AJ46" s="64"/>
    </row>
    <row r="47" spans="1:36" ht="12.75" customHeight="1">
      <c r="A47" s="87" t="s">
        <v>138</v>
      </c>
      <c r="B47" s="89" t="s">
        <v>139</v>
      </c>
      <c r="C47" s="38" t="s">
        <v>140</v>
      </c>
      <c r="D47" s="39" t="s">
        <v>141</v>
      </c>
      <c r="E47" s="39" t="s">
        <v>142</v>
      </c>
      <c r="F47" s="89" t="s">
        <v>2</v>
      </c>
      <c r="G47" s="68" t="s">
        <v>143</v>
      </c>
      <c r="H47" s="59" t="s">
        <v>144</v>
      </c>
      <c r="I47" s="150">
        <v>3862944107</v>
      </c>
      <c r="J47" s="94" t="s">
        <v>254</v>
      </c>
      <c r="K47" s="50" t="s">
        <v>15</v>
      </c>
      <c r="L47" s="111" t="s">
        <v>588</v>
      </c>
      <c r="M47" s="70">
        <v>1092</v>
      </c>
      <c r="N47" s="61" t="s">
        <v>588</v>
      </c>
      <c r="O47" s="98">
        <v>26.54377880184332</v>
      </c>
      <c r="P47" s="50" t="s">
        <v>15</v>
      </c>
      <c r="Q47" s="60"/>
      <c r="R47" s="61"/>
      <c r="S47" s="76" t="s">
        <v>15</v>
      </c>
      <c r="T47" s="102">
        <v>72131</v>
      </c>
      <c r="U47" s="62">
        <v>97643.83</v>
      </c>
      <c r="V47" s="63"/>
      <c r="W47" s="80"/>
      <c r="X47" s="106" t="s">
        <v>6</v>
      </c>
      <c r="Y47" s="84" t="s">
        <v>6</v>
      </c>
      <c r="Z47" s="38">
        <f t="shared" si="10"/>
        <v>1</v>
      </c>
      <c r="AA47" s="39">
        <f t="shared" si="11"/>
        <v>0</v>
      </c>
      <c r="AB47" s="39">
        <f t="shared" si="12"/>
        <v>0</v>
      </c>
      <c r="AC47" s="39">
        <f t="shared" si="13"/>
        <v>0</v>
      </c>
      <c r="AD47" s="40" t="str">
        <f t="shared" si="14"/>
        <v>-</v>
      </c>
      <c r="AE47" s="38">
        <f t="shared" si="15"/>
        <v>1</v>
      </c>
      <c r="AF47" s="39">
        <f t="shared" si="16"/>
        <v>1</v>
      </c>
      <c r="AG47" s="39" t="str">
        <f t="shared" si="17"/>
        <v>Initial</v>
      </c>
      <c r="AH47" s="40" t="str">
        <f t="shared" si="18"/>
        <v>RLIS</v>
      </c>
      <c r="AI47" s="38">
        <f t="shared" si="19"/>
        <v>0</v>
      </c>
      <c r="AJ47" s="64"/>
    </row>
    <row r="48" spans="1:36" ht="12.75" customHeight="1">
      <c r="A48" s="87" t="s">
        <v>145</v>
      </c>
      <c r="B48" s="89" t="s">
        <v>146</v>
      </c>
      <c r="C48" s="38" t="s">
        <v>147</v>
      </c>
      <c r="D48" s="39" t="s">
        <v>148</v>
      </c>
      <c r="E48" s="39" t="s">
        <v>149</v>
      </c>
      <c r="F48" s="89" t="s">
        <v>2</v>
      </c>
      <c r="G48" s="68" t="s">
        <v>150</v>
      </c>
      <c r="H48" s="59" t="s">
        <v>151</v>
      </c>
      <c r="I48" s="150">
        <v>3522536523</v>
      </c>
      <c r="J48" s="94" t="s">
        <v>335</v>
      </c>
      <c r="K48" s="50" t="s">
        <v>6</v>
      </c>
      <c r="L48" s="111" t="s">
        <v>588</v>
      </c>
      <c r="M48" s="70">
        <v>38655</v>
      </c>
      <c r="N48" s="61" t="s">
        <v>588</v>
      </c>
      <c r="O48" s="98">
        <v>18.018101647714087</v>
      </c>
      <c r="P48" s="50" t="s">
        <v>6</v>
      </c>
      <c r="Q48" s="60"/>
      <c r="R48" s="61"/>
      <c r="S48" s="76" t="s">
        <v>6</v>
      </c>
      <c r="T48" s="102">
        <v>1604632</v>
      </c>
      <c r="U48" s="62">
        <v>0</v>
      </c>
      <c r="V48" s="63"/>
      <c r="W48" s="80"/>
      <c r="X48" s="106" t="s">
        <v>6</v>
      </c>
      <c r="Y48" s="84" t="s">
        <v>6</v>
      </c>
      <c r="Z48" s="38">
        <f t="shared" si="10"/>
        <v>0</v>
      </c>
      <c r="AA48" s="39">
        <f t="shared" si="11"/>
        <v>0</v>
      </c>
      <c r="AB48" s="39">
        <f t="shared" si="12"/>
        <v>0</v>
      </c>
      <c r="AC48" s="39">
        <f t="shared" si="13"/>
        <v>0</v>
      </c>
      <c r="AD48" s="40" t="str">
        <f t="shared" si="14"/>
        <v>-</v>
      </c>
      <c r="AE48" s="38">
        <f t="shared" si="15"/>
        <v>0</v>
      </c>
      <c r="AF48" s="39">
        <f t="shared" si="16"/>
        <v>0</v>
      </c>
      <c r="AG48" s="39">
        <f t="shared" si="17"/>
        <v>0</v>
      </c>
      <c r="AH48" s="40" t="str">
        <f t="shared" si="18"/>
        <v>-</v>
      </c>
      <c r="AI48" s="38">
        <f t="shared" si="19"/>
        <v>0</v>
      </c>
      <c r="AJ48" s="64"/>
    </row>
    <row r="49" spans="1:36" ht="12.75" customHeight="1">
      <c r="A49" s="87" t="s">
        <v>152</v>
      </c>
      <c r="B49" s="89" t="s">
        <v>153</v>
      </c>
      <c r="C49" s="38" t="s">
        <v>154</v>
      </c>
      <c r="D49" s="39" t="s">
        <v>155</v>
      </c>
      <c r="E49" s="39" t="s">
        <v>156</v>
      </c>
      <c r="F49" s="89" t="s">
        <v>2</v>
      </c>
      <c r="G49" s="68" t="s">
        <v>157</v>
      </c>
      <c r="H49" s="59" t="s">
        <v>158</v>
      </c>
      <c r="I49" s="150">
        <v>2393378301</v>
      </c>
      <c r="J49" s="94" t="s">
        <v>5</v>
      </c>
      <c r="K49" s="50" t="s">
        <v>6</v>
      </c>
      <c r="L49" s="111" t="s">
        <v>588</v>
      </c>
      <c r="M49" s="70">
        <v>75305</v>
      </c>
      <c r="N49" s="61" t="s">
        <v>588</v>
      </c>
      <c r="O49" s="98">
        <v>15.754288297290225</v>
      </c>
      <c r="P49" s="50" t="s">
        <v>6</v>
      </c>
      <c r="Q49" s="60"/>
      <c r="R49" s="61"/>
      <c r="S49" s="76" t="s">
        <v>6</v>
      </c>
      <c r="T49" s="102">
        <v>3036100</v>
      </c>
      <c r="U49" s="62">
        <v>0</v>
      </c>
      <c r="V49" s="63"/>
      <c r="W49" s="80"/>
      <c r="X49" s="106" t="s">
        <v>6</v>
      </c>
      <c r="Y49" s="84" t="s">
        <v>6</v>
      </c>
      <c r="Z49" s="38">
        <f t="shared" si="10"/>
        <v>0</v>
      </c>
      <c r="AA49" s="39">
        <f t="shared" si="11"/>
        <v>0</v>
      </c>
      <c r="AB49" s="39">
        <f t="shared" si="12"/>
        <v>0</v>
      </c>
      <c r="AC49" s="39">
        <f t="shared" si="13"/>
        <v>0</v>
      </c>
      <c r="AD49" s="40" t="str">
        <f t="shared" si="14"/>
        <v>-</v>
      </c>
      <c r="AE49" s="38">
        <f t="shared" si="15"/>
        <v>0</v>
      </c>
      <c r="AF49" s="39">
        <f t="shared" si="16"/>
        <v>0</v>
      </c>
      <c r="AG49" s="39">
        <f t="shared" si="17"/>
        <v>0</v>
      </c>
      <c r="AH49" s="40" t="str">
        <f t="shared" si="18"/>
        <v>-</v>
      </c>
      <c r="AI49" s="38">
        <f t="shared" si="19"/>
        <v>0</v>
      </c>
      <c r="AJ49" s="64"/>
    </row>
    <row r="50" spans="1:36" ht="12.75" customHeight="1">
      <c r="A50" s="87" t="s">
        <v>159</v>
      </c>
      <c r="B50" s="89" t="s">
        <v>160</v>
      </c>
      <c r="C50" s="38" t="s">
        <v>413</v>
      </c>
      <c r="D50" s="39" t="s">
        <v>414</v>
      </c>
      <c r="E50" s="39" t="s">
        <v>178</v>
      </c>
      <c r="F50" s="89" t="s">
        <v>2</v>
      </c>
      <c r="G50" s="68" t="s">
        <v>415</v>
      </c>
      <c r="H50" s="59" t="s">
        <v>416</v>
      </c>
      <c r="I50" s="150">
        <v>8504877147</v>
      </c>
      <c r="J50" s="94" t="s">
        <v>5</v>
      </c>
      <c r="K50" s="50" t="s">
        <v>6</v>
      </c>
      <c r="L50" s="111" t="s">
        <v>588</v>
      </c>
      <c r="M50" s="70">
        <v>30404</v>
      </c>
      <c r="N50" s="61" t="s">
        <v>588</v>
      </c>
      <c r="O50" s="98">
        <v>18.44988986784141</v>
      </c>
      <c r="P50" s="50" t="s">
        <v>6</v>
      </c>
      <c r="Q50" s="60"/>
      <c r="R50" s="61"/>
      <c r="S50" s="76" t="s">
        <v>6</v>
      </c>
      <c r="T50" s="102">
        <v>1503381</v>
      </c>
      <c r="U50" s="62">
        <v>141140.46</v>
      </c>
      <c r="V50" s="63"/>
      <c r="W50" s="80"/>
      <c r="X50" s="106" t="s">
        <v>6</v>
      </c>
      <c r="Y50" s="84" t="s">
        <v>6</v>
      </c>
      <c r="Z50" s="38">
        <f t="shared" si="10"/>
        <v>0</v>
      </c>
      <c r="AA50" s="39">
        <f t="shared" si="11"/>
        <v>0</v>
      </c>
      <c r="AB50" s="39">
        <f t="shared" si="12"/>
        <v>0</v>
      </c>
      <c r="AC50" s="39">
        <f t="shared" si="13"/>
        <v>0</v>
      </c>
      <c r="AD50" s="40" t="str">
        <f t="shared" si="14"/>
        <v>-</v>
      </c>
      <c r="AE50" s="38">
        <f t="shared" si="15"/>
        <v>0</v>
      </c>
      <c r="AF50" s="39">
        <f t="shared" si="16"/>
        <v>0</v>
      </c>
      <c r="AG50" s="39">
        <f t="shared" si="17"/>
        <v>0</v>
      </c>
      <c r="AH50" s="40" t="str">
        <f t="shared" si="18"/>
        <v>-</v>
      </c>
      <c r="AI50" s="38">
        <f t="shared" si="19"/>
        <v>0</v>
      </c>
      <c r="AJ50" s="64"/>
    </row>
    <row r="51" spans="1:36" ht="12.75" customHeight="1">
      <c r="A51" s="87" t="s">
        <v>417</v>
      </c>
      <c r="B51" s="89" t="s">
        <v>418</v>
      </c>
      <c r="C51" s="38" t="s">
        <v>419</v>
      </c>
      <c r="D51" s="39" t="s">
        <v>420</v>
      </c>
      <c r="E51" s="39" t="s">
        <v>421</v>
      </c>
      <c r="F51" s="89" t="s">
        <v>2</v>
      </c>
      <c r="G51" s="68" t="s">
        <v>422</v>
      </c>
      <c r="H51" s="59" t="s">
        <v>423</v>
      </c>
      <c r="I51" s="150">
        <v>3524865231</v>
      </c>
      <c r="J51" s="94" t="s">
        <v>30</v>
      </c>
      <c r="K51" s="50" t="s">
        <v>6</v>
      </c>
      <c r="L51" s="111" t="s">
        <v>588</v>
      </c>
      <c r="M51" s="70">
        <v>5549</v>
      </c>
      <c r="N51" s="61" t="s">
        <v>588</v>
      </c>
      <c r="O51" s="98">
        <v>28.834661354581677</v>
      </c>
      <c r="P51" s="50" t="s">
        <v>15</v>
      </c>
      <c r="Q51" s="60"/>
      <c r="R51" s="61"/>
      <c r="S51" s="76" t="s">
        <v>15</v>
      </c>
      <c r="T51" s="102">
        <v>386349</v>
      </c>
      <c r="U51" s="62">
        <v>141208.82</v>
      </c>
      <c r="V51" s="63"/>
      <c r="W51" s="80"/>
      <c r="X51" s="106" t="s">
        <v>6</v>
      </c>
      <c r="Y51" s="84" t="s">
        <v>6</v>
      </c>
      <c r="Z51" s="38">
        <f t="shared" si="10"/>
        <v>0</v>
      </c>
      <c r="AA51" s="39">
        <f t="shared" si="11"/>
        <v>0</v>
      </c>
      <c r="AB51" s="39">
        <f t="shared" si="12"/>
        <v>0</v>
      </c>
      <c r="AC51" s="39">
        <f t="shared" si="13"/>
        <v>0</v>
      </c>
      <c r="AD51" s="40" t="str">
        <f t="shared" si="14"/>
        <v>-</v>
      </c>
      <c r="AE51" s="38">
        <f t="shared" si="15"/>
        <v>1</v>
      </c>
      <c r="AF51" s="39">
        <f t="shared" si="16"/>
        <v>1</v>
      </c>
      <c r="AG51" s="39" t="str">
        <f t="shared" si="17"/>
        <v>Initial</v>
      </c>
      <c r="AH51" s="40" t="str">
        <f t="shared" si="18"/>
        <v>RLIS</v>
      </c>
      <c r="AI51" s="38">
        <f t="shared" si="19"/>
        <v>0</v>
      </c>
      <c r="AJ51" s="64"/>
    </row>
    <row r="52" spans="1:36" ht="12.75" customHeight="1">
      <c r="A52" s="87" t="s">
        <v>424</v>
      </c>
      <c r="B52" s="89" t="s">
        <v>425</v>
      </c>
      <c r="C52" s="38" t="s">
        <v>426</v>
      </c>
      <c r="D52" s="39" t="s">
        <v>427</v>
      </c>
      <c r="E52" s="39" t="s">
        <v>428</v>
      </c>
      <c r="F52" s="89" t="s">
        <v>2</v>
      </c>
      <c r="G52" s="68" t="s">
        <v>429</v>
      </c>
      <c r="H52" s="59" t="s">
        <v>430</v>
      </c>
      <c r="I52" s="150">
        <v>8506432275</v>
      </c>
      <c r="J52" s="94" t="s">
        <v>254</v>
      </c>
      <c r="K52" s="50" t="s">
        <v>15</v>
      </c>
      <c r="L52" s="111" t="s">
        <v>588</v>
      </c>
      <c r="M52" s="70">
        <v>1390</v>
      </c>
      <c r="N52" s="61" t="s">
        <v>15</v>
      </c>
      <c r="O52" s="98">
        <v>24.29831595829992</v>
      </c>
      <c r="P52" s="50" t="s">
        <v>15</v>
      </c>
      <c r="Q52" s="60"/>
      <c r="R52" s="61"/>
      <c r="S52" s="76" t="s">
        <v>15</v>
      </c>
      <c r="T52" s="102">
        <v>71913</v>
      </c>
      <c r="U52" s="62">
        <v>137041.9</v>
      </c>
      <c r="V52" s="63"/>
      <c r="W52" s="80"/>
      <c r="X52" s="106" t="s">
        <v>6</v>
      </c>
      <c r="Y52" s="84" t="s">
        <v>6</v>
      </c>
      <c r="Z52" s="38">
        <f t="shared" si="10"/>
        <v>1</v>
      </c>
      <c r="AA52" s="39">
        <f t="shared" si="11"/>
        <v>1</v>
      </c>
      <c r="AB52" s="39">
        <f t="shared" si="12"/>
        <v>0</v>
      </c>
      <c r="AC52" s="39">
        <f t="shared" si="13"/>
        <v>0</v>
      </c>
      <c r="AD52" s="40" t="str">
        <f t="shared" si="14"/>
        <v>SRSA</v>
      </c>
      <c r="AE52" s="38">
        <f t="shared" si="15"/>
        <v>1</v>
      </c>
      <c r="AF52" s="39">
        <f t="shared" si="16"/>
        <v>1</v>
      </c>
      <c r="AG52" s="39" t="str">
        <f t="shared" si="17"/>
        <v>Initial</v>
      </c>
      <c r="AH52" s="40" t="str">
        <f t="shared" si="18"/>
        <v>-</v>
      </c>
      <c r="AI52" s="38" t="str">
        <f t="shared" si="19"/>
        <v>SRSA</v>
      </c>
      <c r="AJ52" s="64"/>
    </row>
    <row r="53" spans="1:36" ht="12.75" customHeight="1">
      <c r="A53" s="87" t="s">
        <v>431</v>
      </c>
      <c r="B53" s="89" t="s">
        <v>432</v>
      </c>
      <c r="C53" s="38" t="s">
        <v>433</v>
      </c>
      <c r="D53" s="39" t="s">
        <v>434</v>
      </c>
      <c r="E53" s="39" t="s">
        <v>433</v>
      </c>
      <c r="F53" s="89" t="s">
        <v>2</v>
      </c>
      <c r="G53" s="68" t="s">
        <v>435</v>
      </c>
      <c r="H53" s="59" t="s">
        <v>436</v>
      </c>
      <c r="I53" s="150">
        <v>8509735022</v>
      </c>
      <c r="J53" s="94" t="s">
        <v>30</v>
      </c>
      <c r="K53" s="50" t="s">
        <v>6</v>
      </c>
      <c r="L53" s="111" t="s">
        <v>588</v>
      </c>
      <c r="M53" s="70">
        <v>2519</v>
      </c>
      <c r="N53" s="61" t="s">
        <v>588</v>
      </c>
      <c r="O53" s="98">
        <v>34.93405478525533</v>
      </c>
      <c r="P53" s="50" t="s">
        <v>15</v>
      </c>
      <c r="Q53" s="60"/>
      <c r="R53" s="61"/>
      <c r="S53" s="76" t="s">
        <v>15</v>
      </c>
      <c r="T53" s="102">
        <v>228634</v>
      </c>
      <c r="U53" s="62">
        <v>0</v>
      </c>
      <c r="V53" s="63"/>
      <c r="W53" s="80"/>
      <c r="X53" s="106" t="s">
        <v>6</v>
      </c>
      <c r="Y53" s="84" t="s">
        <v>6</v>
      </c>
      <c r="Z53" s="38">
        <f t="shared" si="10"/>
        <v>0</v>
      </c>
      <c r="AA53" s="39">
        <f t="shared" si="11"/>
        <v>0</v>
      </c>
      <c r="AB53" s="39">
        <f t="shared" si="12"/>
        <v>0</v>
      </c>
      <c r="AC53" s="39">
        <f t="shared" si="13"/>
        <v>0</v>
      </c>
      <c r="AD53" s="40" t="str">
        <f t="shared" si="14"/>
        <v>-</v>
      </c>
      <c r="AE53" s="38">
        <f t="shared" si="15"/>
        <v>1</v>
      </c>
      <c r="AF53" s="39">
        <f t="shared" si="16"/>
        <v>1</v>
      </c>
      <c r="AG53" s="39" t="str">
        <f t="shared" si="17"/>
        <v>Initial</v>
      </c>
      <c r="AH53" s="40" t="str">
        <f t="shared" si="18"/>
        <v>RLIS</v>
      </c>
      <c r="AI53" s="38">
        <f t="shared" si="19"/>
        <v>0</v>
      </c>
      <c r="AJ53" s="64"/>
    </row>
    <row r="54" spans="1:36" ht="12.75" customHeight="1">
      <c r="A54" s="87" t="s">
        <v>437</v>
      </c>
      <c r="B54" s="89" t="s">
        <v>438</v>
      </c>
      <c r="C54" s="38" t="s">
        <v>439</v>
      </c>
      <c r="D54" s="39" t="s">
        <v>440</v>
      </c>
      <c r="E54" s="39" t="s">
        <v>441</v>
      </c>
      <c r="F54" s="89" t="s">
        <v>2</v>
      </c>
      <c r="G54" s="68" t="s">
        <v>442</v>
      </c>
      <c r="H54" s="59" t="s">
        <v>443</v>
      </c>
      <c r="I54" s="150">
        <v>9417088770</v>
      </c>
      <c r="J54" s="94" t="s">
        <v>5</v>
      </c>
      <c r="K54" s="50" t="s">
        <v>6</v>
      </c>
      <c r="L54" s="111" t="s">
        <v>588</v>
      </c>
      <c r="M54" s="70">
        <v>39802</v>
      </c>
      <c r="N54" s="61" t="s">
        <v>588</v>
      </c>
      <c r="O54" s="98">
        <v>19.91904054432315</v>
      </c>
      <c r="P54" s="50" t="s">
        <v>6</v>
      </c>
      <c r="Q54" s="60"/>
      <c r="R54" s="61"/>
      <c r="S54" s="76" t="s">
        <v>6</v>
      </c>
      <c r="T54" s="102">
        <v>1878938</v>
      </c>
      <c r="U54" s="62">
        <v>0</v>
      </c>
      <c r="V54" s="63"/>
      <c r="W54" s="80"/>
      <c r="X54" s="106" t="s">
        <v>6</v>
      </c>
      <c r="Y54" s="84" t="s">
        <v>6</v>
      </c>
      <c r="Z54" s="38">
        <f t="shared" si="10"/>
        <v>0</v>
      </c>
      <c r="AA54" s="39">
        <f t="shared" si="11"/>
        <v>0</v>
      </c>
      <c r="AB54" s="39">
        <f t="shared" si="12"/>
        <v>0</v>
      </c>
      <c r="AC54" s="39">
        <f t="shared" si="13"/>
        <v>0</v>
      </c>
      <c r="AD54" s="40" t="str">
        <f t="shared" si="14"/>
        <v>-</v>
      </c>
      <c r="AE54" s="38">
        <f t="shared" si="15"/>
        <v>0</v>
      </c>
      <c r="AF54" s="39">
        <f t="shared" si="16"/>
        <v>0</v>
      </c>
      <c r="AG54" s="39">
        <f t="shared" si="17"/>
        <v>0</v>
      </c>
      <c r="AH54" s="40" t="str">
        <f t="shared" si="18"/>
        <v>-</v>
      </c>
      <c r="AI54" s="38">
        <f t="shared" si="19"/>
        <v>0</v>
      </c>
      <c r="AJ54" s="64"/>
    </row>
    <row r="55" spans="1:36" ht="12.75" customHeight="1">
      <c r="A55" s="87" t="s">
        <v>444</v>
      </c>
      <c r="B55" s="89" t="s">
        <v>445</v>
      </c>
      <c r="C55" s="38" t="s">
        <v>446</v>
      </c>
      <c r="D55" s="39" t="s">
        <v>447</v>
      </c>
      <c r="E55" s="39" t="s">
        <v>448</v>
      </c>
      <c r="F55" s="89" t="s">
        <v>2</v>
      </c>
      <c r="G55" s="68" t="s">
        <v>449</v>
      </c>
      <c r="H55" s="59" t="s">
        <v>450</v>
      </c>
      <c r="I55" s="150">
        <v>3526717702</v>
      </c>
      <c r="J55" s="94" t="s">
        <v>5</v>
      </c>
      <c r="K55" s="50" t="s">
        <v>6</v>
      </c>
      <c r="L55" s="111" t="s">
        <v>588</v>
      </c>
      <c r="M55" s="70">
        <v>38662</v>
      </c>
      <c r="N55" s="61" t="s">
        <v>588</v>
      </c>
      <c r="O55" s="98">
        <v>23.360905895476836</v>
      </c>
      <c r="P55" s="50" t="s">
        <v>15</v>
      </c>
      <c r="Q55" s="60"/>
      <c r="R55" s="61"/>
      <c r="S55" s="76" t="s">
        <v>6</v>
      </c>
      <c r="T55" s="102">
        <v>2410747</v>
      </c>
      <c r="U55" s="62">
        <v>124038.39</v>
      </c>
      <c r="V55" s="63"/>
      <c r="W55" s="80"/>
      <c r="X55" s="106" t="s">
        <v>6</v>
      </c>
      <c r="Y55" s="84" t="s">
        <v>6</v>
      </c>
      <c r="Z55" s="38">
        <f t="shared" si="10"/>
        <v>0</v>
      </c>
      <c r="AA55" s="39">
        <f t="shared" si="11"/>
        <v>0</v>
      </c>
      <c r="AB55" s="39">
        <f t="shared" si="12"/>
        <v>0</v>
      </c>
      <c r="AC55" s="39">
        <f t="shared" si="13"/>
        <v>0</v>
      </c>
      <c r="AD55" s="40" t="str">
        <f t="shared" si="14"/>
        <v>-</v>
      </c>
      <c r="AE55" s="38">
        <f t="shared" si="15"/>
        <v>0</v>
      </c>
      <c r="AF55" s="39">
        <f t="shared" si="16"/>
        <v>1</v>
      </c>
      <c r="AG55" s="39">
        <f t="shared" si="17"/>
        <v>0</v>
      </c>
      <c r="AH55" s="40" t="str">
        <f t="shared" si="18"/>
        <v>-</v>
      </c>
      <c r="AI55" s="38">
        <f t="shared" si="19"/>
        <v>0</v>
      </c>
      <c r="AJ55" s="64"/>
    </row>
    <row r="56" spans="1:36" ht="12.75" customHeight="1">
      <c r="A56" s="87" t="s">
        <v>451</v>
      </c>
      <c r="B56" s="89" t="s">
        <v>452</v>
      </c>
      <c r="C56" s="38" t="s">
        <v>453</v>
      </c>
      <c r="D56" s="39" t="s">
        <v>454</v>
      </c>
      <c r="E56" s="39" t="s">
        <v>455</v>
      </c>
      <c r="F56" s="89" t="s">
        <v>2</v>
      </c>
      <c r="G56" s="68" t="s">
        <v>456</v>
      </c>
      <c r="H56" s="59" t="s">
        <v>457</v>
      </c>
      <c r="I56" s="150">
        <v>7722191200</v>
      </c>
      <c r="J56" s="94" t="s">
        <v>335</v>
      </c>
      <c r="K56" s="50" t="s">
        <v>6</v>
      </c>
      <c r="L56" s="111" t="s">
        <v>588</v>
      </c>
      <c r="M56" s="70">
        <v>17070</v>
      </c>
      <c r="N56" s="61" t="s">
        <v>588</v>
      </c>
      <c r="O56" s="98">
        <v>19.90456714383095</v>
      </c>
      <c r="P56" s="50" t="s">
        <v>6</v>
      </c>
      <c r="Q56" s="60"/>
      <c r="R56" s="61"/>
      <c r="S56" s="76" t="s">
        <v>6</v>
      </c>
      <c r="T56" s="102">
        <v>690770</v>
      </c>
      <c r="U56" s="62">
        <v>141208.82</v>
      </c>
      <c r="V56" s="63"/>
      <c r="W56" s="80"/>
      <c r="X56" s="106" t="s">
        <v>6</v>
      </c>
      <c r="Y56" s="84" t="s">
        <v>6</v>
      </c>
      <c r="Z56" s="38">
        <f t="shared" si="10"/>
        <v>0</v>
      </c>
      <c r="AA56" s="39">
        <f t="shared" si="11"/>
        <v>0</v>
      </c>
      <c r="AB56" s="39">
        <f t="shared" si="12"/>
        <v>0</v>
      </c>
      <c r="AC56" s="39">
        <f t="shared" si="13"/>
        <v>0</v>
      </c>
      <c r="AD56" s="40" t="str">
        <f t="shared" si="14"/>
        <v>-</v>
      </c>
      <c r="AE56" s="38">
        <f t="shared" si="15"/>
        <v>0</v>
      </c>
      <c r="AF56" s="39">
        <f t="shared" si="16"/>
        <v>0</v>
      </c>
      <c r="AG56" s="39">
        <f t="shared" si="17"/>
        <v>0</v>
      </c>
      <c r="AH56" s="40" t="str">
        <f t="shared" si="18"/>
        <v>-</v>
      </c>
      <c r="AI56" s="38">
        <f t="shared" si="19"/>
        <v>0</v>
      </c>
      <c r="AJ56" s="64"/>
    </row>
    <row r="57" spans="1:36" ht="12.75" customHeight="1">
      <c r="A57" s="87" t="s">
        <v>458</v>
      </c>
      <c r="B57" s="89" t="s">
        <v>459</v>
      </c>
      <c r="C57" s="38" t="s">
        <v>460</v>
      </c>
      <c r="D57" s="39" t="s">
        <v>461</v>
      </c>
      <c r="E57" s="39" t="s">
        <v>462</v>
      </c>
      <c r="F57" s="89" t="s">
        <v>2</v>
      </c>
      <c r="G57" s="68" t="s">
        <v>463</v>
      </c>
      <c r="H57" s="59" t="s">
        <v>464</v>
      </c>
      <c r="I57" s="150">
        <v>3052931400</v>
      </c>
      <c r="J57" s="94" t="s">
        <v>30</v>
      </c>
      <c r="K57" s="50" t="s">
        <v>6</v>
      </c>
      <c r="L57" s="111" t="s">
        <v>588</v>
      </c>
      <c r="M57" s="70">
        <v>7808</v>
      </c>
      <c r="N57" s="61" t="s">
        <v>588</v>
      </c>
      <c r="O57" s="98">
        <v>17.645582329317268</v>
      </c>
      <c r="P57" s="50" t="s">
        <v>6</v>
      </c>
      <c r="Q57" s="60"/>
      <c r="R57" s="61"/>
      <c r="S57" s="76" t="s">
        <v>15</v>
      </c>
      <c r="T57" s="102">
        <v>419518</v>
      </c>
      <c r="U57" s="62">
        <v>0</v>
      </c>
      <c r="V57" s="63"/>
      <c r="W57" s="80"/>
      <c r="X57" s="106" t="s">
        <v>6</v>
      </c>
      <c r="Y57" s="84" t="s">
        <v>6</v>
      </c>
      <c r="Z57" s="38">
        <f t="shared" si="10"/>
        <v>0</v>
      </c>
      <c r="AA57" s="39">
        <f t="shared" si="11"/>
        <v>0</v>
      </c>
      <c r="AB57" s="39">
        <f t="shared" si="12"/>
        <v>0</v>
      </c>
      <c r="AC57" s="39">
        <f t="shared" si="13"/>
        <v>0</v>
      </c>
      <c r="AD57" s="40" t="str">
        <f t="shared" si="14"/>
        <v>-</v>
      </c>
      <c r="AE57" s="38">
        <f t="shared" si="15"/>
        <v>1</v>
      </c>
      <c r="AF57" s="39">
        <f t="shared" si="16"/>
        <v>0</v>
      </c>
      <c r="AG57" s="39">
        <f t="shared" si="17"/>
        <v>0</v>
      </c>
      <c r="AH57" s="40" t="str">
        <f t="shared" si="18"/>
        <v>-</v>
      </c>
      <c r="AI57" s="38">
        <f t="shared" si="19"/>
        <v>0</v>
      </c>
      <c r="AJ57" s="64"/>
    </row>
    <row r="58" spans="1:36" ht="12.75" customHeight="1">
      <c r="A58" s="87" t="s">
        <v>465</v>
      </c>
      <c r="B58" s="89" t="s">
        <v>466</v>
      </c>
      <c r="C58" s="38" t="s">
        <v>467</v>
      </c>
      <c r="D58" s="39" t="s">
        <v>468</v>
      </c>
      <c r="E58" s="39" t="s">
        <v>469</v>
      </c>
      <c r="F58" s="89" t="s">
        <v>2</v>
      </c>
      <c r="G58" s="68" t="s">
        <v>470</v>
      </c>
      <c r="H58" s="59" t="s">
        <v>471</v>
      </c>
      <c r="I58" s="150">
        <v>9044919901</v>
      </c>
      <c r="J58" s="94" t="s">
        <v>14</v>
      </c>
      <c r="K58" s="50" t="s">
        <v>6</v>
      </c>
      <c r="L58" s="111" t="s">
        <v>588</v>
      </c>
      <c r="M58" s="70">
        <v>10439</v>
      </c>
      <c r="N58" s="61" t="s">
        <v>588</v>
      </c>
      <c r="O58" s="98">
        <v>15.206938004465053</v>
      </c>
      <c r="P58" s="50" t="s">
        <v>6</v>
      </c>
      <c r="Q58" s="60"/>
      <c r="R58" s="61"/>
      <c r="S58" s="76" t="s">
        <v>6</v>
      </c>
      <c r="T58" s="102">
        <v>405516</v>
      </c>
      <c r="U58" s="62">
        <v>0</v>
      </c>
      <c r="V58" s="63"/>
      <c r="W58" s="80"/>
      <c r="X58" s="106" t="s">
        <v>6</v>
      </c>
      <c r="Y58" s="84" t="s">
        <v>6</v>
      </c>
      <c r="Z58" s="38">
        <f t="shared" si="10"/>
        <v>0</v>
      </c>
      <c r="AA58" s="39">
        <f t="shared" si="11"/>
        <v>0</v>
      </c>
      <c r="AB58" s="39">
        <f t="shared" si="12"/>
        <v>0</v>
      </c>
      <c r="AC58" s="39">
        <f t="shared" si="13"/>
        <v>0</v>
      </c>
      <c r="AD58" s="40" t="str">
        <f t="shared" si="14"/>
        <v>-</v>
      </c>
      <c r="AE58" s="38">
        <f t="shared" si="15"/>
        <v>0</v>
      </c>
      <c r="AF58" s="39">
        <f t="shared" si="16"/>
        <v>0</v>
      </c>
      <c r="AG58" s="39">
        <f t="shared" si="17"/>
        <v>0</v>
      </c>
      <c r="AH58" s="40" t="str">
        <f t="shared" si="18"/>
        <v>-</v>
      </c>
      <c r="AI58" s="38">
        <f t="shared" si="19"/>
        <v>0</v>
      </c>
      <c r="AJ58" s="64"/>
    </row>
    <row r="59" spans="1:36" ht="12.75" customHeight="1">
      <c r="A59" s="87" t="s">
        <v>472</v>
      </c>
      <c r="B59" s="89" t="s">
        <v>473</v>
      </c>
      <c r="C59" s="38" t="s">
        <v>474</v>
      </c>
      <c r="D59" s="39" t="s">
        <v>475</v>
      </c>
      <c r="E59" s="39" t="s">
        <v>476</v>
      </c>
      <c r="F59" s="89" t="s">
        <v>2</v>
      </c>
      <c r="G59" s="68" t="s">
        <v>477</v>
      </c>
      <c r="H59" s="59" t="s">
        <v>478</v>
      </c>
      <c r="I59" s="150">
        <v>8508333110</v>
      </c>
      <c r="J59" s="94" t="s">
        <v>479</v>
      </c>
      <c r="K59" s="50" t="s">
        <v>6</v>
      </c>
      <c r="L59" s="111" t="s">
        <v>588</v>
      </c>
      <c r="M59" s="70">
        <v>27113</v>
      </c>
      <c r="N59" s="61" t="s">
        <v>588</v>
      </c>
      <c r="O59" s="98">
        <v>17.00407704203571</v>
      </c>
      <c r="P59" s="50" t="s">
        <v>6</v>
      </c>
      <c r="Q59" s="60"/>
      <c r="R59" s="61"/>
      <c r="S59" s="76" t="s">
        <v>6</v>
      </c>
      <c r="T59" s="102">
        <v>1174546</v>
      </c>
      <c r="U59" s="62">
        <v>140162.75</v>
      </c>
      <c r="V59" s="63"/>
      <c r="W59" s="80"/>
      <c r="X59" s="106" t="s">
        <v>6</v>
      </c>
      <c r="Y59" s="84" t="s">
        <v>6</v>
      </c>
      <c r="Z59" s="38">
        <f t="shared" si="10"/>
        <v>0</v>
      </c>
      <c r="AA59" s="39">
        <f t="shared" si="11"/>
        <v>0</v>
      </c>
      <c r="AB59" s="39">
        <f t="shared" si="12"/>
        <v>0</v>
      </c>
      <c r="AC59" s="39">
        <f t="shared" si="13"/>
        <v>0</v>
      </c>
      <c r="AD59" s="40" t="str">
        <f t="shared" si="14"/>
        <v>-</v>
      </c>
      <c r="AE59" s="38">
        <f t="shared" si="15"/>
        <v>0</v>
      </c>
      <c r="AF59" s="39">
        <f t="shared" si="16"/>
        <v>0</v>
      </c>
      <c r="AG59" s="39">
        <f t="shared" si="17"/>
        <v>0</v>
      </c>
      <c r="AH59" s="40" t="str">
        <f t="shared" si="18"/>
        <v>-</v>
      </c>
      <c r="AI59" s="38">
        <f t="shared" si="19"/>
        <v>0</v>
      </c>
      <c r="AJ59" s="64"/>
    </row>
    <row r="60" spans="1:36" ht="12.75" customHeight="1">
      <c r="A60" s="87" t="s">
        <v>480</v>
      </c>
      <c r="B60" s="89" t="s">
        <v>481</v>
      </c>
      <c r="C60" s="38" t="s">
        <v>482</v>
      </c>
      <c r="D60" s="39" t="s">
        <v>483</v>
      </c>
      <c r="E60" s="39" t="s">
        <v>482</v>
      </c>
      <c r="F60" s="89" t="s">
        <v>2</v>
      </c>
      <c r="G60" s="68" t="s">
        <v>484</v>
      </c>
      <c r="H60" s="59" t="s">
        <v>485</v>
      </c>
      <c r="I60" s="150">
        <v>8634625000</v>
      </c>
      <c r="J60" s="94" t="s">
        <v>30</v>
      </c>
      <c r="K60" s="50" t="s">
        <v>6</v>
      </c>
      <c r="L60" s="111" t="s">
        <v>588</v>
      </c>
      <c r="M60" s="70">
        <v>6469</v>
      </c>
      <c r="N60" s="61" t="s">
        <v>588</v>
      </c>
      <c r="O60" s="98">
        <v>28.368295086583135</v>
      </c>
      <c r="P60" s="50" t="s">
        <v>15</v>
      </c>
      <c r="Q60" s="60"/>
      <c r="R60" s="61"/>
      <c r="S60" s="76" t="s">
        <v>15</v>
      </c>
      <c r="T60" s="102">
        <v>419282</v>
      </c>
      <c r="U60" s="62">
        <v>0</v>
      </c>
      <c r="V60" s="63"/>
      <c r="W60" s="80"/>
      <c r="X60" s="106" t="s">
        <v>6</v>
      </c>
      <c r="Y60" s="84" t="s">
        <v>6</v>
      </c>
      <c r="Z60" s="38">
        <f t="shared" si="10"/>
        <v>0</v>
      </c>
      <c r="AA60" s="39">
        <f t="shared" si="11"/>
        <v>0</v>
      </c>
      <c r="AB60" s="39">
        <f t="shared" si="12"/>
        <v>0</v>
      </c>
      <c r="AC60" s="39">
        <f t="shared" si="13"/>
        <v>0</v>
      </c>
      <c r="AD60" s="40" t="str">
        <f t="shared" si="14"/>
        <v>-</v>
      </c>
      <c r="AE60" s="38">
        <f t="shared" si="15"/>
        <v>1</v>
      </c>
      <c r="AF60" s="39">
        <f t="shared" si="16"/>
        <v>1</v>
      </c>
      <c r="AG60" s="39" t="str">
        <f t="shared" si="17"/>
        <v>Initial</v>
      </c>
      <c r="AH60" s="40" t="str">
        <f t="shared" si="18"/>
        <v>RLIS</v>
      </c>
      <c r="AI60" s="38">
        <f t="shared" si="19"/>
        <v>0</v>
      </c>
      <c r="AJ60" s="64"/>
    </row>
    <row r="61" spans="1:36" ht="12.75" customHeight="1">
      <c r="A61" s="87" t="s">
        <v>486</v>
      </c>
      <c r="B61" s="89" t="s">
        <v>487</v>
      </c>
      <c r="C61" s="38" t="s">
        <v>488</v>
      </c>
      <c r="D61" s="39" t="s">
        <v>489</v>
      </c>
      <c r="E61" s="39" t="s">
        <v>221</v>
      </c>
      <c r="F61" s="89" t="s">
        <v>2</v>
      </c>
      <c r="G61" s="68" t="s">
        <v>490</v>
      </c>
      <c r="H61" s="59" t="s">
        <v>491</v>
      </c>
      <c r="I61" s="150">
        <v>4073173202</v>
      </c>
      <c r="J61" s="94" t="s">
        <v>5</v>
      </c>
      <c r="K61" s="50" t="s">
        <v>6</v>
      </c>
      <c r="L61" s="111" t="s">
        <v>588</v>
      </c>
      <c r="M61" s="70">
        <v>162302</v>
      </c>
      <c r="N61" s="61" t="s">
        <v>588</v>
      </c>
      <c r="O61" s="98">
        <v>17.089031116099857</v>
      </c>
      <c r="P61" s="50" t="s">
        <v>6</v>
      </c>
      <c r="Q61" s="60"/>
      <c r="R61" s="61"/>
      <c r="S61" s="76" t="s">
        <v>6</v>
      </c>
      <c r="T61" s="102">
        <v>7441944</v>
      </c>
      <c r="U61" s="62">
        <v>141208.82</v>
      </c>
      <c r="V61" s="63"/>
      <c r="W61" s="80"/>
      <c r="X61" s="106" t="s">
        <v>6</v>
      </c>
      <c r="Y61" s="84" t="s">
        <v>6</v>
      </c>
      <c r="Z61" s="38">
        <f t="shared" si="10"/>
        <v>0</v>
      </c>
      <c r="AA61" s="39">
        <f t="shared" si="11"/>
        <v>0</v>
      </c>
      <c r="AB61" s="39">
        <f t="shared" si="12"/>
        <v>0</v>
      </c>
      <c r="AC61" s="39">
        <f t="shared" si="13"/>
        <v>0</v>
      </c>
      <c r="AD61" s="40" t="str">
        <f t="shared" si="14"/>
        <v>-</v>
      </c>
      <c r="AE61" s="38">
        <f t="shared" si="15"/>
        <v>0</v>
      </c>
      <c r="AF61" s="39">
        <f t="shared" si="16"/>
        <v>0</v>
      </c>
      <c r="AG61" s="39">
        <f t="shared" si="17"/>
        <v>0</v>
      </c>
      <c r="AH61" s="40" t="str">
        <f t="shared" si="18"/>
        <v>-</v>
      </c>
      <c r="AI61" s="38">
        <f t="shared" si="19"/>
        <v>0</v>
      </c>
      <c r="AJ61" s="64"/>
    </row>
    <row r="62" spans="1:36" ht="12.75" customHeight="1">
      <c r="A62" s="87" t="s">
        <v>492</v>
      </c>
      <c r="B62" s="89" t="s">
        <v>493</v>
      </c>
      <c r="C62" s="38" t="s">
        <v>494</v>
      </c>
      <c r="D62" s="39" t="s">
        <v>495</v>
      </c>
      <c r="E62" s="39" t="s">
        <v>496</v>
      </c>
      <c r="F62" s="89" t="s">
        <v>2</v>
      </c>
      <c r="G62" s="68" t="s">
        <v>497</v>
      </c>
      <c r="H62" s="59" t="s">
        <v>498</v>
      </c>
      <c r="I62" s="150">
        <v>4078704008</v>
      </c>
      <c r="J62" s="94" t="s">
        <v>5</v>
      </c>
      <c r="K62" s="50" t="s">
        <v>6</v>
      </c>
      <c r="L62" s="111" t="s">
        <v>588</v>
      </c>
      <c r="M62" s="70">
        <v>48798</v>
      </c>
      <c r="N62" s="61" t="s">
        <v>588</v>
      </c>
      <c r="O62" s="98">
        <v>20.31053922945815</v>
      </c>
      <c r="P62" s="50" t="s">
        <v>15</v>
      </c>
      <c r="Q62" s="60"/>
      <c r="R62" s="61"/>
      <c r="S62" s="76" t="s">
        <v>6</v>
      </c>
      <c r="T62" s="102">
        <v>1718915</v>
      </c>
      <c r="U62" s="62">
        <v>141208.82</v>
      </c>
      <c r="V62" s="63"/>
      <c r="W62" s="80"/>
      <c r="X62" s="106" t="s">
        <v>6</v>
      </c>
      <c r="Y62" s="84" t="s">
        <v>6</v>
      </c>
      <c r="Z62" s="38">
        <f t="shared" si="10"/>
        <v>0</v>
      </c>
      <c r="AA62" s="39">
        <f t="shared" si="11"/>
        <v>0</v>
      </c>
      <c r="AB62" s="39">
        <f t="shared" si="12"/>
        <v>0</v>
      </c>
      <c r="AC62" s="39">
        <f t="shared" si="13"/>
        <v>0</v>
      </c>
      <c r="AD62" s="40" t="str">
        <f t="shared" si="14"/>
        <v>-</v>
      </c>
      <c r="AE62" s="38">
        <f t="shared" si="15"/>
        <v>0</v>
      </c>
      <c r="AF62" s="39">
        <f t="shared" si="16"/>
        <v>1</v>
      </c>
      <c r="AG62" s="39">
        <f t="shared" si="17"/>
        <v>0</v>
      </c>
      <c r="AH62" s="40" t="str">
        <f t="shared" si="18"/>
        <v>-</v>
      </c>
      <c r="AI62" s="38">
        <f t="shared" si="19"/>
        <v>0</v>
      </c>
      <c r="AJ62" s="64"/>
    </row>
    <row r="63" spans="1:36" ht="12.75" customHeight="1">
      <c r="A63" s="87" t="s">
        <v>499</v>
      </c>
      <c r="B63" s="89" t="s">
        <v>500</v>
      </c>
      <c r="C63" s="38" t="s">
        <v>501</v>
      </c>
      <c r="D63" s="39" t="s">
        <v>502</v>
      </c>
      <c r="E63" s="39" t="s">
        <v>503</v>
      </c>
      <c r="F63" s="89" t="s">
        <v>2</v>
      </c>
      <c r="G63" s="68" t="s">
        <v>504</v>
      </c>
      <c r="H63" s="59" t="s">
        <v>505</v>
      </c>
      <c r="I63" s="150">
        <v>5614348200</v>
      </c>
      <c r="J63" s="94" t="s">
        <v>166</v>
      </c>
      <c r="K63" s="50" t="s">
        <v>6</v>
      </c>
      <c r="L63" s="111" t="s">
        <v>588</v>
      </c>
      <c r="M63" s="70">
        <v>167950</v>
      </c>
      <c r="N63" s="61" t="s">
        <v>588</v>
      </c>
      <c r="O63" s="98">
        <v>18.62216539234362</v>
      </c>
      <c r="P63" s="50" t="s">
        <v>6</v>
      </c>
      <c r="Q63" s="60"/>
      <c r="R63" s="61"/>
      <c r="S63" s="76" t="s">
        <v>6</v>
      </c>
      <c r="T63" s="102">
        <v>7085523</v>
      </c>
      <c r="U63" s="62">
        <v>141208.82</v>
      </c>
      <c r="V63" s="63"/>
      <c r="W63" s="80"/>
      <c r="X63" s="106" t="s">
        <v>6</v>
      </c>
      <c r="Y63" s="84" t="s">
        <v>6</v>
      </c>
      <c r="Z63" s="38">
        <f t="shared" si="10"/>
        <v>0</v>
      </c>
      <c r="AA63" s="39">
        <f t="shared" si="11"/>
        <v>0</v>
      </c>
      <c r="AB63" s="39">
        <f t="shared" si="12"/>
        <v>0</v>
      </c>
      <c r="AC63" s="39">
        <f t="shared" si="13"/>
        <v>0</v>
      </c>
      <c r="AD63" s="40" t="str">
        <f t="shared" si="14"/>
        <v>-</v>
      </c>
      <c r="AE63" s="38">
        <f t="shared" si="15"/>
        <v>0</v>
      </c>
      <c r="AF63" s="39">
        <f t="shared" si="16"/>
        <v>0</v>
      </c>
      <c r="AG63" s="39">
        <f t="shared" si="17"/>
        <v>0</v>
      </c>
      <c r="AH63" s="40" t="str">
        <f t="shared" si="18"/>
        <v>-</v>
      </c>
      <c r="AI63" s="38">
        <f t="shared" si="19"/>
        <v>0</v>
      </c>
      <c r="AJ63" s="64"/>
    </row>
    <row r="64" spans="1:36" ht="12.75" customHeight="1">
      <c r="A64" s="87" t="s">
        <v>506</v>
      </c>
      <c r="B64" s="89" t="s">
        <v>507</v>
      </c>
      <c r="C64" s="38" t="s">
        <v>508</v>
      </c>
      <c r="D64" s="39" t="s">
        <v>509</v>
      </c>
      <c r="E64" s="39" t="s">
        <v>510</v>
      </c>
      <c r="F64" s="89" t="s">
        <v>2</v>
      </c>
      <c r="G64" s="68" t="s">
        <v>511</v>
      </c>
      <c r="H64" s="59" t="s">
        <v>512</v>
      </c>
      <c r="I64" s="150">
        <v>8137942651</v>
      </c>
      <c r="J64" s="94" t="s">
        <v>14</v>
      </c>
      <c r="K64" s="50" t="s">
        <v>6</v>
      </c>
      <c r="L64" s="111" t="s">
        <v>588</v>
      </c>
      <c r="M64" s="70">
        <v>62587</v>
      </c>
      <c r="N64" s="61" t="s">
        <v>588</v>
      </c>
      <c r="O64" s="98">
        <v>17.290441886782038</v>
      </c>
      <c r="P64" s="50" t="s">
        <v>6</v>
      </c>
      <c r="Q64" s="60"/>
      <c r="R64" s="61"/>
      <c r="S64" s="76" t="s">
        <v>6</v>
      </c>
      <c r="T64" s="102">
        <v>2605593</v>
      </c>
      <c r="U64" s="62">
        <v>136414.5</v>
      </c>
      <c r="V64" s="63"/>
      <c r="W64" s="80"/>
      <c r="X64" s="106" t="s">
        <v>6</v>
      </c>
      <c r="Y64" s="84" t="s">
        <v>6</v>
      </c>
      <c r="Z64" s="38">
        <f t="shared" si="10"/>
        <v>0</v>
      </c>
      <c r="AA64" s="39">
        <f t="shared" si="11"/>
        <v>0</v>
      </c>
      <c r="AB64" s="39">
        <f t="shared" si="12"/>
        <v>0</v>
      </c>
      <c r="AC64" s="39">
        <f t="shared" si="13"/>
        <v>0</v>
      </c>
      <c r="AD64" s="40" t="str">
        <f t="shared" si="14"/>
        <v>-</v>
      </c>
      <c r="AE64" s="38">
        <f t="shared" si="15"/>
        <v>0</v>
      </c>
      <c r="AF64" s="39">
        <f t="shared" si="16"/>
        <v>0</v>
      </c>
      <c r="AG64" s="39">
        <f t="shared" si="17"/>
        <v>0</v>
      </c>
      <c r="AH64" s="40" t="str">
        <f t="shared" si="18"/>
        <v>-</v>
      </c>
      <c r="AI64" s="38">
        <f t="shared" si="19"/>
        <v>0</v>
      </c>
      <c r="AJ64" s="64"/>
    </row>
    <row r="65" spans="1:36" ht="12.75" customHeight="1">
      <c r="A65" s="87" t="s">
        <v>513</v>
      </c>
      <c r="B65" s="89" t="s">
        <v>514</v>
      </c>
      <c r="C65" s="38" t="s">
        <v>515</v>
      </c>
      <c r="D65" s="39" t="s">
        <v>516</v>
      </c>
      <c r="E65" s="39" t="s">
        <v>265</v>
      </c>
      <c r="F65" s="89" t="s">
        <v>2</v>
      </c>
      <c r="G65" s="68" t="s">
        <v>266</v>
      </c>
      <c r="H65" s="59" t="s">
        <v>267</v>
      </c>
      <c r="I65" s="150">
        <v>7275886011</v>
      </c>
      <c r="J65" s="94" t="s">
        <v>268</v>
      </c>
      <c r="K65" s="50" t="s">
        <v>6</v>
      </c>
      <c r="L65" s="111" t="s">
        <v>588</v>
      </c>
      <c r="M65" s="70">
        <v>97477</v>
      </c>
      <c r="N65" s="61" t="s">
        <v>588</v>
      </c>
      <c r="O65" s="98">
        <v>16.664732697886446</v>
      </c>
      <c r="P65" s="50" t="s">
        <v>6</v>
      </c>
      <c r="Q65" s="60"/>
      <c r="R65" s="61"/>
      <c r="S65" s="76" t="s">
        <v>6</v>
      </c>
      <c r="T65" s="102">
        <v>5343987</v>
      </c>
      <c r="U65" s="62">
        <v>0</v>
      </c>
      <c r="V65" s="63"/>
      <c r="W65" s="80"/>
      <c r="X65" s="106" t="s">
        <v>6</v>
      </c>
      <c r="Y65" s="84" t="s">
        <v>6</v>
      </c>
      <c r="Z65" s="38">
        <f t="shared" si="10"/>
        <v>0</v>
      </c>
      <c r="AA65" s="39">
        <f t="shared" si="11"/>
        <v>0</v>
      </c>
      <c r="AB65" s="39">
        <f t="shared" si="12"/>
        <v>0</v>
      </c>
      <c r="AC65" s="39">
        <f t="shared" si="13"/>
        <v>0</v>
      </c>
      <c r="AD65" s="40" t="str">
        <f t="shared" si="14"/>
        <v>-</v>
      </c>
      <c r="AE65" s="38">
        <f t="shared" si="15"/>
        <v>0</v>
      </c>
      <c r="AF65" s="39">
        <f t="shared" si="16"/>
        <v>0</v>
      </c>
      <c r="AG65" s="39">
        <f t="shared" si="17"/>
        <v>0</v>
      </c>
      <c r="AH65" s="40" t="str">
        <f t="shared" si="18"/>
        <v>-</v>
      </c>
      <c r="AI65" s="38">
        <f t="shared" si="19"/>
        <v>0</v>
      </c>
      <c r="AJ65" s="64"/>
    </row>
    <row r="66" spans="1:36" ht="12.75" customHeight="1">
      <c r="A66" s="87" t="s">
        <v>269</v>
      </c>
      <c r="B66" s="89" t="s">
        <v>270</v>
      </c>
      <c r="C66" s="38" t="s">
        <v>271</v>
      </c>
      <c r="D66" s="39" t="s">
        <v>272</v>
      </c>
      <c r="E66" s="39" t="s">
        <v>273</v>
      </c>
      <c r="F66" s="89" t="s">
        <v>2</v>
      </c>
      <c r="G66" s="68" t="s">
        <v>274</v>
      </c>
      <c r="H66" s="59" t="s">
        <v>275</v>
      </c>
      <c r="I66" s="150">
        <v>8635340521</v>
      </c>
      <c r="J66" s="94" t="s">
        <v>479</v>
      </c>
      <c r="K66" s="50" t="s">
        <v>6</v>
      </c>
      <c r="L66" s="111" t="s">
        <v>588</v>
      </c>
      <c r="M66" s="70">
        <v>88716</v>
      </c>
      <c r="N66" s="61" t="s">
        <v>588</v>
      </c>
      <c r="O66" s="98">
        <v>22.74017106015181</v>
      </c>
      <c r="P66" s="50" t="s">
        <v>15</v>
      </c>
      <c r="Q66" s="60"/>
      <c r="R66" s="61"/>
      <c r="S66" s="76" t="s">
        <v>6</v>
      </c>
      <c r="T66" s="102">
        <v>4734916</v>
      </c>
      <c r="U66" s="62">
        <v>141208.82</v>
      </c>
      <c r="V66" s="63"/>
      <c r="W66" s="80"/>
      <c r="X66" s="106" t="s">
        <v>6</v>
      </c>
      <c r="Y66" s="84" t="s">
        <v>6</v>
      </c>
      <c r="Z66" s="38">
        <f t="shared" si="10"/>
        <v>0</v>
      </c>
      <c r="AA66" s="39">
        <f t="shared" si="11"/>
        <v>0</v>
      </c>
      <c r="AB66" s="39">
        <f t="shared" si="12"/>
        <v>0</v>
      </c>
      <c r="AC66" s="39">
        <f t="shared" si="13"/>
        <v>0</v>
      </c>
      <c r="AD66" s="40" t="str">
        <f t="shared" si="14"/>
        <v>-</v>
      </c>
      <c r="AE66" s="38">
        <f t="shared" si="15"/>
        <v>0</v>
      </c>
      <c r="AF66" s="39">
        <f t="shared" si="16"/>
        <v>1</v>
      </c>
      <c r="AG66" s="39">
        <f t="shared" si="17"/>
        <v>0</v>
      </c>
      <c r="AH66" s="40" t="str">
        <f t="shared" si="18"/>
        <v>-</v>
      </c>
      <c r="AI66" s="38">
        <f t="shared" si="19"/>
        <v>0</v>
      </c>
      <c r="AJ66" s="64"/>
    </row>
    <row r="67" spans="1:36" ht="12.75" customHeight="1">
      <c r="A67" s="87" t="s">
        <v>276</v>
      </c>
      <c r="B67" s="89" t="s">
        <v>277</v>
      </c>
      <c r="C67" s="38" t="s">
        <v>278</v>
      </c>
      <c r="D67" s="39" t="s">
        <v>279</v>
      </c>
      <c r="E67" s="39" t="s">
        <v>280</v>
      </c>
      <c r="F67" s="89" t="s">
        <v>2</v>
      </c>
      <c r="G67" s="68" t="s">
        <v>281</v>
      </c>
      <c r="H67" s="59" t="s">
        <v>282</v>
      </c>
      <c r="I67" s="150">
        <v>3863290602</v>
      </c>
      <c r="J67" s="94" t="s">
        <v>30</v>
      </c>
      <c r="K67" s="50" t="s">
        <v>6</v>
      </c>
      <c r="L67" s="111" t="s">
        <v>588</v>
      </c>
      <c r="M67" s="70">
        <v>10393</v>
      </c>
      <c r="N67" s="61" t="s">
        <v>588</v>
      </c>
      <c r="O67" s="98">
        <v>38.10960281548517</v>
      </c>
      <c r="P67" s="50" t="s">
        <v>15</v>
      </c>
      <c r="Q67" s="60"/>
      <c r="R67" s="61"/>
      <c r="S67" s="76" t="s">
        <v>15</v>
      </c>
      <c r="T67" s="102">
        <v>922428</v>
      </c>
      <c r="U67" s="62">
        <v>141208.82</v>
      </c>
      <c r="V67" s="63"/>
      <c r="W67" s="80"/>
      <c r="X67" s="106" t="s">
        <v>6</v>
      </c>
      <c r="Y67" s="84" t="s">
        <v>6</v>
      </c>
      <c r="Z67" s="38">
        <f t="shared" si="10"/>
        <v>0</v>
      </c>
      <c r="AA67" s="39">
        <f t="shared" si="11"/>
        <v>0</v>
      </c>
      <c r="AB67" s="39">
        <f t="shared" si="12"/>
        <v>0</v>
      </c>
      <c r="AC67" s="39">
        <f t="shared" si="13"/>
        <v>0</v>
      </c>
      <c r="AD67" s="40" t="str">
        <f t="shared" si="14"/>
        <v>-</v>
      </c>
      <c r="AE67" s="38">
        <f t="shared" si="15"/>
        <v>1</v>
      </c>
      <c r="AF67" s="39">
        <f t="shared" si="16"/>
        <v>1</v>
      </c>
      <c r="AG67" s="39" t="str">
        <f t="shared" si="17"/>
        <v>Initial</v>
      </c>
      <c r="AH67" s="40" t="str">
        <f t="shared" si="18"/>
        <v>RLIS</v>
      </c>
      <c r="AI67" s="38">
        <f t="shared" si="19"/>
        <v>0</v>
      </c>
      <c r="AJ67" s="64"/>
    </row>
    <row r="68" spans="1:36" ht="12.75" customHeight="1">
      <c r="A68" s="87" t="s">
        <v>283</v>
      </c>
      <c r="B68" s="89" t="s">
        <v>284</v>
      </c>
      <c r="C68" s="38" t="s">
        <v>285</v>
      </c>
      <c r="D68" s="39" t="s">
        <v>286</v>
      </c>
      <c r="E68" s="39" t="s">
        <v>287</v>
      </c>
      <c r="F68" s="89" t="s">
        <v>2</v>
      </c>
      <c r="G68" s="68" t="s">
        <v>288</v>
      </c>
      <c r="H68" s="59" t="s">
        <v>289</v>
      </c>
      <c r="I68" s="150">
        <v>8509835010</v>
      </c>
      <c r="J68" s="94" t="s">
        <v>335</v>
      </c>
      <c r="K68" s="50" t="s">
        <v>6</v>
      </c>
      <c r="L68" s="111" t="s">
        <v>588</v>
      </c>
      <c r="M68" s="70">
        <v>23876</v>
      </c>
      <c r="N68" s="61" t="s">
        <v>588</v>
      </c>
      <c r="O68" s="98">
        <v>13.930066764739166</v>
      </c>
      <c r="P68" s="50" t="s">
        <v>6</v>
      </c>
      <c r="Q68" s="60"/>
      <c r="R68" s="61"/>
      <c r="S68" s="76" t="s">
        <v>6</v>
      </c>
      <c r="T68" s="102">
        <v>971922</v>
      </c>
      <c r="U68" s="62">
        <v>0</v>
      </c>
      <c r="V68" s="63"/>
      <c r="W68" s="80"/>
      <c r="X68" s="106" t="s">
        <v>6</v>
      </c>
      <c r="Y68" s="84" t="s">
        <v>6</v>
      </c>
      <c r="Z68" s="38">
        <f t="shared" si="10"/>
        <v>0</v>
      </c>
      <c r="AA68" s="39">
        <f t="shared" si="11"/>
        <v>0</v>
      </c>
      <c r="AB68" s="39">
        <f t="shared" si="12"/>
        <v>0</v>
      </c>
      <c r="AC68" s="39">
        <f t="shared" si="13"/>
        <v>0</v>
      </c>
      <c r="AD68" s="40" t="str">
        <f t="shared" si="14"/>
        <v>-</v>
      </c>
      <c r="AE68" s="38">
        <f t="shared" si="15"/>
        <v>0</v>
      </c>
      <c r="AF68" s="39">
        <f t="shared" si="16"/>
        <v>0</v>
      </c>
      <c r="AG68" s="39">
        <f t="shared" si="17"/>
        <v>0</v>
      </c>
      <c r="AH68" s="40" t="str">
        <f t="shared" si="18"/>
        <v>-</v>
      </c>
      <c r="AI68" s="38">
        <f t="shared" si="19"/>
        <v>0</v>
      </c>
      <c r="AJ68" s="64"/>
    </row>
    <row r="69" spans="1:36" ht="12.75" customHeight="1">
      <c r="A69" s="87" t="s">
        <v>290</v>
      </c>
      <c r="B69" s="89" t="s">
        <v>291</v>
      </c>
      <c r="C69" s="38" t="s">
        <v>292</v>
      </c>
      <c r="D69" s="39" t="s">
        <v>293</v>
      </c>
      <c r="E69" s="39" t="s">
        <v>292</v>
      </c>
      <c r="F69" s="89" t="s">
        <v>2</v>
      </c>
      <c r="G69" s="68" t="s">
        <v>294</v>
      </c>
      <c r="H69" s="59" t="s">
        <v>295</v>
      </c>
      <c r="I69" s="150">
        <v>9419279000</v>
      </c>
      <c r="J69" s="94" t="s">
        <v>5</v>
      </c>
      <c r="K69" s="50" t="s">
        <v>6</v>
      </c>
      <c r="L69" s="111" t="s">
        <v>588</v>
      </c>
      <c r="M69" s="70">
        <v>39133</v>
      </c>
      <c r="N69" s="61" t="s">
        <v>588</v>
      </c>
      <c r="O69" s="98">
        <v>17.589004877604047</v>
      </c>
      <c r="P69" s="50" t="s">
        <v>6</v>
      </c>
      <c r="Q69" s="60"/>
      <c r="R69" s="61"/>
      <c r="S69" s="76" t="s">
        <v>6</v>
      </c>
      <c r="T69" s="102">
        <v>1529908</v>
      </c>
      <c r="U69" s="62">
        <v>141208.82</v>
      </c>
      <c r="V69" s="63"/>
      <c r="W69" s="80"/>
      <c r="X69" s="106" t="s">
        <v>6</v>
      </c>
      <c r="Y69" s="84" t="s">
        <v>6</v>
      </c>
      <c r="Z69" s="38">
        <f aca="true" t="shared" si="20" ref="Z69:Z81">IF(OR(K69="YES",TRIM(L69)="YES"),1,0)</f>
        <v>0</v>
      </c>
      <c r="AA69" s="39">
        <f aca="true" t="shared" si="21" ref="AA69:AA81">IF(OR(AND(ISNUMBER(M69),AND(M69&gt;0,M69&lt;600)),AND(ISNUMBER(M69),AND(M69&gt;0,N69="YES"))),1,0)</f>
        <v>0</v>
      </c>
      <c r="AB69" s="39">
        <f aca="true" t="shared" si="22" ref="AB69:AB81">IF(AND(OR(K69="YES",TRIM(L69)="YES"),(Z69=0)),"Trouble",0)</f>
        <v>0</v>
      </c>
      <c r="AC69" s="39">
        <f aca="true" t="shared" si="23" ref="AC69:AC81">IF(AND(OR(AND(ISNUMBER(M69),AND(M69&gt;0,M69&lt;600)),AND(ISNUMBER(M69),AND(M69&gt;0,N69="YES"))),(AA69=0)),"Trouble",0)</f>
        <v>0</v>
      </c>
      <c r="AD69" s="40" t="str">
        <f aca="true" t="shared" si="24" ref="AD69:AD81">IF(AND(Z69=1,AA69=1),"SRSA","-")</f>
        <v>-</v>
      </c>
      <c r="AE69" s="38">
        <f aca="true" t="shared" si="25" ref="AE69:AE81">IF(S69="YES",1,0)</f>
        <v>0</v>
      </c>
      <c r="AF69" s="39">
        <f aca="true" t="shared" si="26" ref="AF69:AF81">IF(OR(AND(ISNUMBER(Q69),Q69&gt;=20),(AND(ISNUMBER(Q69)=FALSE,AND(ISNUMBER(O69),O69&gt;=20)))),1,0)</f>
        <v>0</v>
      </c>
      <c r="AG69" s="39">
        <f aca="true" t="shared" si="27" ref="AG69:AG81">IF(AND(AE69=1,AF69=1),"Initial",0)</f>
        <v>0</v>
      </c>
      <c r="AH69" s="40" t="str">
        <f aca="true" t="shared" si="28" ref="AH69:AH81">IF(AND(AND(AG69="Initial",AI69=0),AND(ISNUMBER(M69),M69&gt;0)),"RLIS","-")</f>
        <v>-</v>
      </c>
      <c r="AI69" s="38">
        <f aca="true" t="shared" si="29" ref="AI69:AI81">IF(AND(AD69="SRSA",AG69="Initial"),"SRSA",0)</f>
        <v>0</v>
      </c>
      <c r="AJ69" s="64"/>
    </row>
    <row r="70" spans="1:36" ht="12.75" customHeight="1">
      <c r="A70" s="87" t="s">
        <v>296</v>
      </c>
      <c r="B70" s="89" t="s">
        <v>297</v>
      </c>
      <c r="C70" s="38" t="s">
        <v>298</v>
      </c>
      <c r="D70" s="39" t="s">
        <v>299</v>
      </c>
      <c r="E70" s="39" t="s">
        <v>300</v>
      </c>
      <c r="F70" s="89" t="s">
        <v>2</v>
      </c>
      <c r="G70" s="68" t="s">
        <v>301</v>
      </c>
      <c r="H70" s="59" t="s">
        <v>302</v>
      </c>
      <c r="I70" s="150" t="s">
        <v>181</v>
      </c>
      <c r="J70" s="94" t="s">
        <v>335</v>
      </c>
      <c r="K70" s="50" t="s">
        <v>6</v>
      </c>
      <c r="L70" s="111" t="s">
        <v>588</v>
      </c>
      <c r="M70" s="70">
        <v>61151</v>
      </c>
      <c r="N70" s="61" t="s">
        <v>588</v>
      </c>
      <c r="O70" s="98">
        <v>13.34291214463075</v>
      </c>
      <c r="P70" s="50" t="s">
        <v>6</v>
      </c>
      <c r="Q70" s="60"/>
      <c r="R70" s="61"/>
      <c r="S70" s="76" t="s">
        <v>6</v>
      </c>
      <c r="T70" s="102">
        <v>2320014</v>
      </c>
      <c r="U70" s="62">
        <v>108823.05</v>
      </c>
      <c r="V70" s="63"/>
      <c r="W70" s="80"/>
      <c r="X70" s="106" t="s">
        <v>6</v>
      </c>
      <c r="Y70" s="84" t="s">
        <v>6</v>
      </c>
      <c r="Z70" s="38">
        <f t="shared" si="20"/>
        <v>0</v>
      </c>
      <c r="AA70" s="39">
        <f t="shared" si="21"/>
        <v>0</v>
      </c>
      <c r="AB70" s="39">
        <f t="shared" si="22"/>
        <v>0</v>
      </c>
      <c r="AC70" s="39">
        <f t="shared" si="23"/>
        <v>0</v>
      </c>
      <c r="AD70" s="40" t="str">
        <f t="shared" si="24"/>
        <v>-</v>
      </c>
      <c r="AE70" s="38">
        <f t="shared" si="25"/>
        <v>0</v>
      </c>
      <c r="AF70" s="39">
        <f t="shared" si="26"/>
        <v>0</v>
      </c>
      <c r="AG70" s="39">
        <f t="shared" si="27"/>
        <v>0</v>
      </c>
      <c r="AH70" s="40" t="str">
        <f t="shared" si="28"/>
        <v>-</v>
      </c>
      <c r="AI70" s="38">
        <f t="shared" si="29"/>
        <v>0</v>
      </c>
      <c r="AJ70" s="64"/>
    </row>
    <row r="71" spans="1:36" ht="12.75" customHeight="1">
      <c r="A71" s="87" t="s">
        <v>303</v>
      </c>
      <c r="B71" s="89" t="s">
        <v>304</v>
      </c>
      <c r="C71" s="38" t="s">
        <v>305</v>
      </c>
      <c r="D71" s="39" t="s">
        <v>520</v>
      </c>
      <c r="E71" s="39" t="s">
        <v>236</v>
      </c>
      <c r="F71" s="89" t="s">
        <v>2</v>
      </c>
      <c r="G71" s="68" t="s">
        <v>237</v>
      </c>
      <c r="H71" s="59" t="s">
        <v>521</v>
      </c>
      <c r="I71" s="150">
        <v>9045477502</v>
      </c>
      <c r="J71" s="94" t="s">
        <v>14</v>
      </c>
      <c r="K71" s="50" t="s">
        <v>6</v>
      </c>
      <c r="L71" s="111" t="s">
        <v>588</v>
      </c>
      <c r="M71" s="70">
        <v>28287</v>
      </c>
      <c r="N71" s="61" t="s">
        <v>588</v>
      </c>
      <c r="O71" s="98">
        <v>9.052584867983137</v>
      </c>
      <c r="P71" s="50" t="s">
        <v>6</v>
      </c>
      <c r="Q71" s="60"/>
      <c r="R71" s="61"/>
      <c r="S71" s="76" t="s">
        <v>6</v>
      </c>
      <c r="T71" s="102">
        <v>765497</v>
      </c>
      <c r="U71" s="62">
        <v>0</v>
      </c>
      <c r="V71" s="63"/>
      <c r="W71" s="80"/>
      <c r="X71" s="106" t="s">
        <v>6</v>
      </c>
      <c r="Y71" s="84" t="s">
        <v>6</v>
      </c>
      <c r="Z71" s="38">
        <f t="shared" si="20"/>
        <v>0</v>
      </c>
      <c r="AA71" s="39">
        <f t="shared" si="21"/>
        <v>0</v>
      </c>
      <c r="AB71" s="39">
        <f t="shared" si="22"/>
        <v>0</v>
      </c>
      <c r="AC71" s="39">
        <f t="shared" si="23"/>
        <v>0</v>
      </c>
      <c r="AD71" s="40" t="str">
        <f t="shared" si="24"/>
        <v>-</v>
      </c>
      <c r="AE71" s="38">
        <f t="shared" si="25"/>
        <v>0</v>
      </c>
      <c r="AF71" s="39">
        <f t="shared" si="26"/>
        <v>0</v>
      </c>
      <c r="AG71" s="39">
        <f t="shared" si="27"/>
        <v>0</v>
      </c>
      <c r="AH71" s="40" t="str">
        <f t="shared" si="28"/>
        <v>-</v>
      </c>
      <c r="AI71" s="38">
        <f t="shared" si="29"/>
        <v>0</v>
      </c>
      <c r="AJ71" s="64"/>
    </row>
    <row r="72" spans="1:36" ht="12.75" customHeight="1">
      <c r="A72" s="87" t="s">
        <v>522</v>
      </c>
      <c r="B72" s="89" t="s">
        <v>523</v>
      </c>
      <c r="C72" s="38" t="s">
        <v>524</v>
      </c>
      <c r="D72" s="39" t="s">
        <v>525</v>
      </c>
      <c r="E72" s="39" t="s">
        <v>526</v>
      </c>
      <c r="F72" s="89" t="s">
        <v>2</v>
      </c>
      <c r="G72" s="68" t="s">
        <v>527</v>
      </c>
      <c r="H72" s="59" t="s">
        <v>528</v>
      </c>
      <c r="I72" s="150">
        <v>7724293900</v>
      </c>
      <c r="J72" s="94" t="s">
        <v>5</v>
      </c>
      <c r="K72" s="50" t="s">
        <v>6</v>
      </c>
      <c r="L72" s="111" t="s">
        <v>588</v>
      </c>
      <c r="M72" s="70">
        <v>35808</v>
      </c>
      <c r="N72" s="61" t="s">
        <v>588</v>
      </c>
      <c r="O72" s="98">
        <v>24.171357828595454</v>
      </c>
      <c r="P72" s="50" t="s">
        <v>15</v>
      </c>
      <c r="Q72" s="60"/>
      <c r="R72" s="61"/>
      <c r="S72" s="76" t="s">
        <v>6</v>
      </c>
      <c r="T72" s="102">
        <v>1768617</v>
      </c>
      <c r="U72" s="62">
        <v>138484.06</v>
      </c>
      <c r="V72" s="63"/>
      <c r="W72" s="80"/>
      <c r="X72" s="106" t="s">
        <v>6</v>
      </c>
      <c r="Y72" s="84" t="s">
        <v>6</v>
      </c>
      <c r="Z72" s="38">
        <f t="shared" si="20"/>
        <v>0</v>
      </c>
      <c r="AA72" s="39">
        <f t="shared" si="21"/>
        <v>0</v>
      </c>
      <c r="AB72" s="39">
        <f t="shared" si="22"/>
        <v>0</v>
      </c>
      <c r="AC72" s="39">
        <f t="shared" si="23"/>
        <v>0</v>
      </c>
      <c r="AD72" s="40" t="str">
        <f t="shared" si="24"/>
        <v>-</v>
      </c>
      <c r="AE72" s="38">
        <f t="shared" si="25"/>
        <v>0</v>
      </c>
      <c r="AF72" s="39">
        <f t="shared" si="26"/>
        <v>1</v>
      </c>
      <c r="AG72" s="39">
        <f t="shared" si="27"/>
        <v>0</v>
      </c>
      <c r="AH72" s="40" t="str">
        <f t="shared" si="28"/>
        <v>-</v>
      </c>
      <c r="AI72" s="38">
        <f t="shared" si="29"/>
        <v>0</v>
      </c>
      <c r="AJ72" s="64"/>
    </row>
    <row r="73" spans="1:36" ht="12.75" customHeight="1">
      <c r="A73" s="87" t="s">
        <v>529</v>
      </c>
      <c r="B73" s="89" t="s">
        <v>530</v>
      </c>
      <c r="C73" s="38" t="s">
        <v>531</v>
      </c>
      <c r="D73" s="39" t="s">
        <v>532</v>
      </c>
      <c r="E73" s="39" t="s">
        <v>533</v>
      </c>
      <c r="F73" s="89" t="s">
        <v>2</v>
      </c>
      <c r="G73" s="68" t="s">
        <v>534</v>
      </c>
      <c r="H73" s="59" t="s">
        <v>535</v>
      </c>
      <c r="I73" s="150">
        <v>3527932315</v>
      </c>
      <c r="J73" s="94" t="s">
        <v>30</v>
      </c>
      <c r="K73" s="50" t="s">
        <v>6</v>
      </c>
      <c r="L73" s="111" t="s">
        <v>588</v>
      </c>
      <c r="M73" s="70">
        <v>7064</v>
      </c>
      <c r="N73" s="61" t="s">
        <v>588</v>
      </c>
      <c r="O73" s="98">
        <v>28.637830858618464</v>
      </c>
      <c r="P73" s="50" t="s">
        <v>15</v>
      </c>
      <c r="Q73" s="60"/>
      <c r="R73" s="61"/>
      <c r="S73" s="76" t="s">
        <v>15</v>
      </c>
      <c r="T73" s="102">
        <v>485946</v>
      </c>
      <c r="U73" s="62">
        <v>0</v>
      </c>
      <c r="V73" s="63"/>
      <c r="W73" s="80"/>
      <c r="X73" s="106" t="s">
        <v>6</v>
      </c>
      <c r="Y73" s="84" t="s">
        <v>6</v>
      </c>
      <c r="Z73" s="38">
        <f t="shared" si="20"/>
        <v>0</v>
      </c>
      <c r="AA73" s="39">
        <f t="shared" si="21"/>
        <v>0</v>
      </c>
      <c r="AB73" s="39">
        <f t="shared" si="22"/>
        <v>0</v>
      </c>
      <c r="AC73" s="39">
        <f t="shared" si="23"/>
        <v>0</v>
      </c>
      <c r="AD73" s="40" t="str">
        <f t="shared" si="24"/>
        <v>-</v>
      </c>
      <c r="AE73" s="38">
        <f t="shared" si="25"/>
        <v>1</v>
      </c>
      <c r="AF73" s="39">
        <f t="shared" si="26"/>
        <v>1</v>
      </c>
      <c r="AG73" s="39" t="str">
        <f t="shared" si="27"/>
        <v>Initial</v>
      </c>
      <c r="AH73" s="40" t="str">
        <f t="shared" si="28"/>
        <v>RLIS</v>
      </c>
      <c r="AI73" s="38">
        <f t="shared" si="29"/>
        <v>0</v>
      </c>
      <c r="AJ73" s="64"/>
    </row>
    <row r="74" spans="1:36" ht="12.75" customHeight="1">
      <c r="A74" s="87" t="s">
        <v>536</v>
      </c>
      <c r="B74" s="89" t="s">
        <v>537</v>
      </c>
      <c r="C74" s="38" t="s">
        <v>538</v>
      </c>
      <c r="D74" s="39" t="s">
        <v>539</v>
      </c>
      <c r="E74" s="39" t="s">
        <v>540</v>
      </c>
      <c r="F74" s="89" t="s">
        <v>2</v>
      </c>
      <c r="G74" s="68" t="s">
        <v>541</v>
      </c>
      <c r="H74" s="59" t="s">
        <v>542</v>
      </c>
      <c r="I74" s="150">
        <v>3866474600</v>
      </c>
      <c r="J74" s="94" t="s">
        <v>30</v>
      </c>
      <c r="K74" s="50" t="s">
        <v>6</v>
      </c>
      <c r="L74" s="111" t="s">
        <v>588</v>
      </c>
      <c r="M74" s="70">
        <v>5690</v>
      </c>
      <c r="N74" s="61" t="s">
        <v>588</v>
      </c>
      <c r="O74" s="98">
        <v>28.078286330713514</v>
      </c>
      <c r="P74" s="50" t="s">
        <v>15</v>
      </c>
      <c r="Q74" s="60"/>
      <c r="R74" s="61"/>
      <c r="S74" s="76" t="s">
        <v>15</v>
      </c>
      <c r="T74" s="102">
        <v>383794</v>
      </c>
      <c r="U74" s="62">
        <v>0</v>
      </c>
      <c r="V74" s="63"/>
      <c r="W74" s="80"/>
      <c r="X74" s="106" t="s">
        <v>6</v>
      </c>
      <c r="Y74" s="84" t="s">
        <v>6</v>
      </c>
      <c r="Z74" s="38">
        <f t="shared" si="20"/>
        <v>0</v>
      </c>
      <c r="AA74" s="39">
        <f t="shared" si="21"/>
        <v>0</v>
      </c>
      <c r="AB74" s="39">
        <f t="shared" si="22"/>
        <v>0</v>
      </c>
      <c r="AC74" s="39">
        <f t="shared" si="23"/>
        <v>0</v>
      </c>
      <c r="AD74" s="40" t="str">
        <f t="shared" si="24"/>
        <v>-</v>
      </c>
      <c r="AE74" s="38">
        <f t="shared" si="25"/>
        <v>1</v>
      </c>
      <c r="AF74" s="39">
        <f t="shared" si="26"/>
        <v>1</v>
      </c>
      <c r="AG74" s="39" t="str">
        <f t="shared" si="27"/>
        <v>Initial</v>
      </c>
      <c r="AH74" s="40" t="str">
        <f t="shared" si="28"/>
        <v>RLIS</v>
      </c>
      <c r="AI74" s="38">
        <f t="shared" si="29"/>
        <v>0</v>
      </c>
      <c r="AJ74" s="64"/>
    </row>
    <row r="75" spans="1:36" ht="12.75" customHeight="1">
      <c r="A75" s="87" t="s">
        <v>543</v>
      </c>
      <c r="B75" s="89" t="s">
        <v>544</v>
      </c>
      <c r="C75" s="38" t="s">
        <v>545</v>
      </c>
      <c r="D75" s="39" t="s">
        <v>546</v>
      </c>
      <c r="E75" s="39" t="s">
        <v>547</v>
      </c>
      <c r="F75" s="89" t="s">
        <v>2</v>
      </c>
      <c r="G75" s="68" t="s">
        <v>548</v>
      </c>
      <c r="H75" s="59" t="s">
        <v>549</v>
      </c>
      <c r="I75" s="150">
        <v>8508382500</v>
      </c>
      <c r="J75" s="94" t="s">
        <v>30</v>
      </c>
      <c r="K75" s="50" t="s">
        <v>6</v>
      </c>
      <c r="L75" s="111" t="s">
        <v>588</v>
      </c>
      <c r="M75" s="70">
        <v>2808</v>
      </c>
      <c r="N75" s="61" t="s">
        <v>588</v>
      </c>
      <c r="O75" s="98">
        <v>26.989730423620024</v>
      </c>
      <c r="P75" s="50" t="s">
        <v>15</v>
      </c>
      <c r="Q75" s="60"/>
      <c r="R75" s="61"/>
      <c r="S75" s="76" t="s">
        <v>15</v>
      </c>
      <c r="T75" s="102">
        <v>236975</v>
      </c>
      <c r="U75" s="62">
        <v>0</v>
      </c>
      <c r="V75" s="63"/>
      <c r="W75" s="80"/>
      <c r="X75" s="106" t="s">
        <v>6</v>
      </c>
      <c r="Y75" s="84" t="s">
        <v>6</v>
      </c>
      <c r="Z75" s="38">
        <f t="shared" si="20"/>
        <v>0</v>
      </c>
      <c r="AA75" s="39">
        <f t="shared" si="21"/>
        <v>0</v>
      </c>
      <c r="AB75" s="39">
        <f t="shared" si="22"/>
        <v>0</v>
      </c>
      <c r="AC75" s="39">
        <f t="shared" si="23"/>
        <v>0</v>
      </c>
      <c r="AD75" s="40" t="str">
        <f t="shared" si="24"/>
        <v>-</v>
      </c>
      <c r="AE75" s="38">
        <f t="shared" si="25"/>
        <v>1</v>
      </c>
      <c r="AF75" s="39">
        <f t="shared" si="26"/>
        <v>1</v>
      </c>
      <c r="AG75" s="39" t="str">
        <f t="shared" si="27"/>
        <v>Initial</v>
      </c>
      <c r="AH75" s="40" t="str">
        <f t="shared" si="28"/>
        <v>RLIS</v>
      </c>
      <c r="AI75" s="38">
        <f t="shared" si="29"/>
        <v>0</v>
      </c>
      <c r="AJ75" s="64"/>
    </row>
    <row r="76" spans="1:36" ht="12.75" customHeight="1">
      <c r="A76" s="87" t="s">
        <v>550</v>
      </c>
      <c r="B76" s="89" t="s">
        <v>551</v>
      </c>
      <c r="C76" s="38" t="s">
        <v>552</v>
      </c>
      <c r="D76" s="39" t="s">
        <v>553</v>
      </c>
      <c r="E76" s="39" t="s">
        <v>1</v>
      </c>
      <c r="F76" s="89" t="s">
        <v>2</v>
      </c>
      <c r="G76" s="68" t="s">
        <v>3</v>
      </c>
      <c r="H76" s="59" t="s">
        <v>554</v>
      </c>
      <c r="I76" s="150">
        <v>3523921554</v>
      </c>
      <c r="J76" s="94" t="s">
        <v>58</v>
      </c>
      <c r="K76" s="50" t="s">
        <v>6</v>
      </c>
      <c r="L76" s="111" t="s">
        <v>588</v>
      </c>
      <c r="M76" s="70">
        <v>1088</v>
      </c>
      <c r="N76" s="61" t="s">
        <v>588</v>
      </c>
      <c r="O76" s="98" t="s">
        <v>181</v>
      </c>
      <c r="P76" s="50" t="s">
        <v>6</v>
      </c>
      <c r="Q76" s="60"/>
      <c r="R76" s="61"/>
      <c r="S76" s="76" t="s">
        <v>6</v>
      </c>
      <c r="T76" s="102">
        <v>35797</v>
      </c>
      <c r="U76" s="62">
        <v>141207.69</v>
      </c>
      <c r="V76" s="63"/>
      <c r="W76" s="80"/>
      <c r="X76" s="106" t="s">
        <v>6</v>
      </c>
      <c r="Y76" s="84" t="s">
        <v>6</v>
      </c>
      <c r="Z76" s="38">
        <f t="shared" si="20"/>
        <v>0</v>
      </c>
      <c r="AA76" s="39">
        <f t="shared" si="21"/>
        <v>0</v>
      </c>
      <c r="AB76" s="39">
        <f t="shared" si="22"/>
        <v>0</v>
      </c>
      <c r="AC76" s="39">
        <f t="shared" si="23"/>
        <v>0</v>
      </c>
      <c r="AD76" s="40" t="str">
        <f t="shared" si="24"/>
        <v>-</v>
      </c>
      <c r="AE76" s="38">
        <f t="shared" si="25"/>
        <v>0</v>
      </c>
      <c r="AF76" s="39">
        <f t="shared" si="26"/>
        <v>0</v>
      </c>
      <c r="AG76" s="39">
        <f t="shared" si="27"/>
        <v>0</v>
      </c>
      <c r="AH76" s="40" t="str">
        <f t="shared" si="28"/>
        <v>-</v>
      </c>
      <c r="AI76" s="38">
        <f t="shared" si="29"/>
        <v>0</v>
      </c>
      <c r="AJ76" s="64"/>
    </row>
    <row r="77" spans="1:36" ht="12.75" customHeight="1">
      <c r="A77" s="87" t="s">
        <v>555</v>
      </c>
      <c r="B77" s="89" t="s">
        <v>556</v>
      </c>
      <c r="C77" s="38" t="s">
        <v>557</v>
      </c>
      <c r="D77" s="39" t="s">
        <v>558</v>
      </c>
      <c r="E77" s="39" t="s">
        <v>559</v>
      </c>
      <c r="F77" s="89" t="s">
        <v>2</v>
      </c>
      <c r="G77" s="68" t="s">
        <v>560</v>
      </c>
      <c r="H77" s="59" t="s">
        <v>561</v>
      </c>
      <c r="I77" s="150">
        <v>3864962045</v>
      </c>
      <c r="J77" s="94" t="s">
        <v>254</v>
      </c>
      <c r="K77" s="50" t="s">
        <v>15</v>
      </c>
      <c r="L77" s="111" t="s">
        <v>588</v>
      </c>
      <c r="M77" s="70">
        <v>235</v>
      </c>
      <c r="N77" s="61" t="s">
        <v>588</v>
      </c>
      <c r="O77" s="98">
        <v>23.200000000000003</v>
      </c>
      <c r="P77" s="50" t="s">
        <v>15</v>
      </c>
      <c r="Q77" s="60"/>
      <c r="R77" s="61"/>
      <c r="S77" s="76" t="s">
        <v>15</v>
      </c>
      <c r="T77" s="102">
        <v>114114</v>
      </c>
      <c r="U77" s="62">
        <v>0</v>
      </c>
      <c r="V77" s="63"/>
      <c r="W77" s="80"/>
      <c r="X77" s="106" t="s">
        <v>6</v>
      </c>
      <c r="Y77" s="84" t="s">
        <v>6</v>
      </c>
      <c r="Z77" s="38">
        <f t="shared" si="20"/>
        <v>1</v>
      </c>
      <c r="AA77" s="39">
        <f t="shared" si="21"/>
        <v>1</v>
      </c>
      <c r="AB77" s="39">
        <f t="shared" si="22"/>
        <v>0</v>
      </c>
      <c r="AC77" s="39">
        <f t="shared" si="23"/>
        <v>0</v>
      </c>
      <c r="AD77" s="40" t="str">
        <f t="shared" si="24"/>
        <v>SRSA</v>
      </c>
      <c r="AE77" s="38">
        <f t="shared" si="25"/>
        <v>1</v>
      </c>
      <c r="AF77" s="39">
        <f t="shared" si="26"/>
        <v>1</v>
      </c>
      <c r="AG77" s="39" t="str">
        <f t="shared" si="27"/>
        <v>Initial</v>
      </c>
      <c r="AH77" s="40" t="str">
        <f t="shared" si="28"/>
        <v>-</v>
      </c>
      <c r="AI77" s="38" t="str">
        <f t="shared" si="29"/>
        <v>SRSA</v>
      </c>
      <c r="AJ77" s="64"/>
    </row>
    <row r="78" spans="1:36" ht="12.75" customHeight="1">
      <c r="A78" s="87" t="s">
        <v>562</v>
      </c>
      <c r="B78" s="89" t="s">
        <v>563</v>
      </c>
      <c r="C78" s="38" t="s">
        <v>564</v>
      </c>
      <c r="D78" s="39" t="s">
        <v>565</v>
      </c>
      <c r="E78" s="39" t="s">
        <v>566</v>
      </c>
      <c r="F78" s="89" t="s">
        <v>2</v>
      </c>
      <c r="G78" s="68" t="s">
        <v>567</v>
      </c>
      <c r="H78" s="59" t="s">
        <v>568</v>
      </c>
      <c r="I78" s="150">
        <v>3867347190</v>
      </c>
      <c r="J78" s="94" t="s">
        <v>5</v>
      </c>
      <c r="K78" s="50" t="s">
        <v>6</v>
      </c>
      <c r="L78" s="111" t="s">
        <v>588</v>
      </c>
      <c r="M78" s="70">
        <v>57787</v>
      </c>
      <c r="N78" s="61" t="s">
        <v>588</v>
      </c>
      <c r="O78" s="98">
        <v>20.709940599728046</v>
      </c>
      <c r="P78" s="50" t="s">
        <v>15</v>
      </c>
      <c r="Q78" s="60"/>
      <c r="R78" s="61"/>
      <c r="S78" s="76" t="s">
        <v>6</v>
      </c>
      <c r="T78" s="102">
        <v>3167599</v>
      </c>
      <c r="U78" s="62">
        <v>0</v>
      </c>
      <c r="V78" s="63"/>
      <c r="W78" s="80"/>
      <c r="X78" s="106" t="s">
        <v>6</v>
      </c>
      <c r="Y78" s="84" t="s">
        <v>6</v>
      </c>
      <c r="Z78" s="38">
        <f t="shared" si="20"/>
        <v>0</v>
      </c>
      <c r="AA78" s="39">
        <f t="shared" si="21"/>
        <v>0</v>
      </c>
      <c r="AB78" s="39">
        <f t="shared" si="22"/>
        <v>0</v>
      </c>
      <c r="AC78" s="39">
        <f t="shared" si="23"/>
        <v>0</v>
      </c>
      <c r="AD78" s="40" t="str">
        <f t="shared" si="24"/>
        <v>-</v>
      </c>
      <c r="AE78" s="38">
        <f t="shared" si="25"/>
        <v>0</v>
      </c>
      <c r="AF78" s="39">
        <f t="shared" si="26"/>
        <v>1</v>
      </c>
      <c r="AG78" s="39">
        <f t="shared" si="27"/>
        <v>0</v>
      </c>
      <c r="AH78" s="40" t="str">
        <f t="shared" si="28"/>
        <v>-</v>
      </c>
      <c r="AI78" s="38">
        <f t="shared" si="29"/>
        <v>0</v>
      </c>
      <c r="AJ78" s="64"/>
    </row>
    <row r="79" spans="1:36" ht="12.75" customHeight="1">
      <c r="A79" s="87" t="s">
        <v>569</v>
      </c>
      <c r="B79" s="89" t="s">
        <v>570</v>
      </c>
      <c r="C79" s="38" t="s">
        <v>571</v>
      </c>
      <c r="D79" s="39" t="s">
        <v>572</v>
      </c>
      <c r="E79" s="39" t="s">
        <v>573</v>
      </c>
      <c r="F79" s="89" t="s">
        <v>2</v>
      </c>
      <c r="G79" s="68" t="s">
        <v>574</v>
      </c>
      <c r="H79" s="59" t="s">
        <v>575</v>
      </c>
      <c r="I79" s="150">
        <v>8509260065</v>
      </c>
      <c r="J79" s="94" t="s">
        <v>343</v>
      </c>
      <c r="K79" s="50" t="s">
        <v>15</v>
      </c>
      <c r="L79" s="111" t="s">
        <v>588</v>
      </c>
      <c r="M79" s="70">
        <v>4813</v>
      </c>
      <c r="N79" s="61" t="s">
        <v>588</v>
      </c>
      <c r="O79" s="98">
        <v>17.400300978179082</v>
      </c>
      <c r="P79" s="50" t="s">
        <v>6</v>
      </c>
      <c r="Q79" s="60"/>
      <c r="R79" s="61"/>
      <c r="S79" s="76" t="s">
        <v>15</v>
      </c>
      <c r="T79" s="102">
        <v>200807</v>
      </c>
      <c r="U79" s="62">
        <v>0</v>
      </c>
      <c r="V79" s="63"/>
      <c r="W79" s="80"/>
      <c r="X79" s="106" t="s">
        <v>6</v>
      </c>
      <c r="Y79" s="84" t="s">
        <v>6</v>
      </c>
      <c r="Z79" s="38">
        <f t="shared" si="20"/>
        <v>1</v>
      </c>
      <c r="AA79" s="39">
        <f t="shared" si="21"/>
        <v>0</v>
      </c>
      <c r="AB79" s="39">
        <f t="shared" si="22"/>
        <v>0</v>
      </c>
      <c r="AC79" s="39">
        <f t="shared" si="23"/>
        <v>0</v>
      </c>
      <c r="AD79" s="40" t="str">
        <f t="shared" si="24"/>
        <v>-</v>
      </c>
      <c r="AE79" s="38">
        <f t="shared" si="25"/>
        <v>1</v>
      </c>
      <c r="AF79" s="39">
        <f t="shared" si="26"/>
        <v>0</v>
      </c>
      <c r="AG79" s="39">
        <f t="shared" si="27"/>
        <v>0</v>
      </c>
      <c r="AH79" s="40" t="str">
        <f t="shared" si="28"/>
        <v>-</v>
      </c>
      <c r="AI79" s="38">
        <f t="shared" si="29"/>
        <v>0</v>
      </c>
      <c r="AJ79" s="64"/>
    </row>
    <row r="80" spans="1:36" ht="12.75" customHeight="1">
      <c r="A80" s="87" t="s">
        <v>576</v>
      </c>
      <c r="B80" s="89" t="s">
        <v>577</v>
      </c>
      <c r="C80" s="38" t="s">
        <v>578</v>
      </c>
      <c r="D80" s="39" t="s">
        <v>579</v>
      </c>
      <c r="E80" s="39" t="s">
        <v>580</v>
      </c>
      <c r="F80" s="89" t="s">
        <v>2</v>
      </c>
      <c r="G80" s="68" t="s">
        <v>581</v>
      </c>
      <c r="H80" s="59" t="s">
        <v>582</v>
      </c>
      <c r="I80" s="150">
        <v>8508921100</v>
      </c>
      <c r="J80" s="94" t="s">
        <v>30</v>
      </c>
      <c r="K80" s="50" t="s">
        <v>6</v>
      </c>
      <c r="L80" s="111" t="s">
        <v>588</v>
      </c>
      <c r="M80" s="70">
        <v>6681</v>
      </c>
      <c r="N80" s="61" t="s">
        <v>588</v>
      </c>
      <c r="O80" s="98">
        <v>23.7735365697451</v>
      </c>
      <c r="P80" s="50" t="s">
        <v>15</v>
      </c>
      <c r="Q80" s="60"/>
      <c r="R80" s="61"/>
      <c r="S80" s="76" t="s">
        <v>15</v>
      </c>
      <c r="T80" s="102">
        <v>433435</v>
      </c>
      <c r="U80" s="62">
        <v>116501.292474116</v>
      </c>
      <c r="V80" s="63"/>
      <c r="W80" s="80"/>
      <c r="X80" s="106" t="s">
        <v>6</v>
      </c>
      <c r="Y80" s="84" t="s">
        <v>6</v>
      </c>
      <c r="Z80" s="38">
        <f t="shared" si="20"/>
        <v>0</v>
      </c>
      <c r="AA80" s="39">
        <f t="shared" si="21"/>
        <v>0</v>
      </c>
      <c r="AB80" s="39">
        <f t="shared" si="22"/>
        <v>0</v>
      </c>
      <c r="AC80" s="39">
        <f t="shared" si="23"/>
        <v>0</v>
      </c>
      <c r="AD80" s="40" t="str">
        <f t="shared" si="24"/>
        <v>-</v>
      </c>
      <c r="AE80" s="38">
        <f t="shared" si="25"/>
        <v>1</v>
      </c>
      <c r="AF80" s="39">
        <f t="shared" si="26"/>
        <v>1</v>
      </c>
      <c r="AG80" s="39" t="str">
        <f t="shared" si="27"/>
        <v>Initial</v>
      </c>
      <c r="AH80" s="40" t="str">
        <f t="shared" si="28"/>
        <v>RLIS</v>
      </c>
      <c r="AI80" s="38">
        <f t="shared" si="29"/>
        <v>0</v>
      </c>
      <c r="AJ80" s="64"/>
    </row>
    <row r="81" spans="1:36" ht="12.75" customHeight="1">
      <c r="A81" s="87" t="s">
        <v>583</v>
      </c>
      <c r="B81" s="89" t="s">
        <v>584</v>
      </c>
      <c r="C81" s="38" t="s">
        <v>585</v>
      </c>
      <c r="D81" s="39" t="s">
        <v>586</v>
      </c>
      <c r="E81" s="39" t="s">
        <v>259</v>
      </c>
      <c r="F81" s="89" t="s">
        <v>2</v>
      </c>
      <c r="G81" s="68" t="s">
        <v>260</v>
      </c>
      <c r="H81" s="59" t="s">
        <v>261</v>
      </c>
      <c r="I81" s="150">
        <v>8506386222</v>
      </c>
      <c r="J81" s="94" t="s">
        <v>30</v>
      </c>
      <c r="K81" s="50" t="s">
        <v>6</v>
      </c>
      <c r="L81" s="111" t="s">
        <v>588</v>
      </c>
      <c r="M81" s="70">
        <v>3248</v>
      </c>
      <c r="N81" s="61" t="s">
        <v>588</v>
      </c>
      <c r="O81" s="98">
        <v>27.079457879351583</v>
      </c>
      <c r="P81" s="50" t="s">
        <v>15</v>
      </c>
      <c r="Q81" s="60"/>
      <c r="R81" s="61"/>
      <c r="S81" s="76" t="s">
        <v>15</v>
      </c>
      <c r="T81" s="102">
        <v>250416</v>
      </c>
      <c r="U81" s="62">
        <v>0</v>
      </c>
      <c r="V81" s="63"/>
      <c r="W81" s="80"/>
      <c r="X81" s="106" t="s">
        <v>6</v>
      </c>
      <c r="Y81" s="84" t="s">
        <v>6</v>
      </c>
      <c r="Z81" s="38">
        <f t="shared" si="20"/>
        <v>0</v>
      </c>
      <c r="AA81" s="39">
        <f t="shared" si="21"/>
        <v>0</v>
      </c>
      <c r="AB81" s="39">
        <f t="shared" si="22"/>
        <v>0</v>
      </c>
      <c r="AC81" s="39">
        <f t="shared" si="23"/>
        <v>0</v>
      </c>
      <c r="AD81" s="40" t="str">
        <f t="shared" si="24"/>
        <v>-</v>
      </c>
      <c r="AE81" s="38">
        <f t="shared" si="25"/>
        <v>1</v>
      </c>
      <c r="AF81" s="39">
        <f t="shared" si="26"/>
        <v>1</v>
      </c>
      <c r="AG81" s="39" t="str">
        <f t="shared" si="27"/>
        <v>Initial</v>
      </c>
      <c r="AH81" s="40" t="str">
        <f t="shared" si="28"/>
        <v>RLIS</v>
      </c>
      <c r="AI81" s="38">
        <f t="shared" si="29"/>
        <v>0</v>
      </c>
      <c r="AJ81" s="64"/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scale="57"/>
  <headerFooter alignWithMargins="0">
    <oddHeader>&amp;R&amp;"Arial,Bold"Blue Columns:&amp;"Arial,Regular" Relate to SRSA eligibility
&amp;"Arial,Bold"Orange Columns:&amp;"Arial,Regular" Relate to RLIS eligibility</oddHeader>
    <oddFooter>&amp;L&amp;"Arial,Bold"&amp;12Fiscal Year 2011&amp;C&amp;P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 LEAs ELIGIBLE for the 2011 Small Rural School Achievement Program (MS Excel)</dc:title>
  <dc:subject/>
  <dc:creator/>
  <cp:keywords/>
  <dc:description/>
  <cp:lastModifiedBy>EDUCATE User</cp:lastModifiedBy>
  <cp:lastPrinted>2011-03-21T19:43:36Z</cp:lastPrinted>
  <dcterms:created xsi:type="dcterms:W3CDTF">2011-03-01T13:52:37Z</dcterms:created>
  <dcterms:modified xsi:type="dcterms:W3CDTF">2011-04-06T13:29:57Z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