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40" windowWidth="15520" windowHeight="11640" activeTab="0"/>
  </bookViews>
  <sheets>
    <sheet name="SRSA" sheetId="1" r:id="rId1"/>
    <sheet name="ALL" sheetId="2" r:id="rId2"/>
  </sheets>
  <definedNames>
    <definedName name="_xlnm.Print_Area" localSheetId="1">'ALL'!$A$1:$AI$124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<sst xmlns="http://schemas.openxmlformats.org/spreadsheetml/2006/main" count="2387" uniqueCount="739">
  <si>
    <t>3390</t>
  </si>
  <si>
    <t>4901170</t>
  </si>
  <si>
    <t>34</t>
  </si>
  <si>
    <t>WAYNE DISTRICT</t>
  </si>
  <si>
    <t>P O BOX 127</t>
  </si>
  <si>
    <t>BICKNELL</t>
  </si>
  <si>
    <t>84715</t>
  </si>
  <si>
    <t>0127</t>
  </si>
  <si>
    <t>4901200</t>
  </si>
  <si>
    <t>35</t>
  </si>
  <si>
    <t>WEBER DISTRICT</t>
  </si>
  <si>
    <t>5320 S ADAMS AVE PARKWAY</t>
  </si>
  <si>
    <t>84405</t>
  </si>
  <si>
    <t>6913</t>
  </si>
  <si>
    <t>Utah School Districts</t>
  </si>
  <si>
    <t>Yes</t>
  </si>
  <si>
    <t>No</t>
  </si>
  <si>
    <t>FY 2009 Title II, Part D ARRA Formula Allocation Amount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</si>
  <si>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</si>
  <si>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</si>
  <si>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</si>
  <si>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</si>
  <si>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</si>
  <si>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</si>
  <si>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</si>
  <si>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</si>
  <si>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</si>
  <si>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</si>
  <si>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text</t>
  </si>
  <si>
    <t>LEAs ELIGIBLE for the 2010 Small Rural School Achievement Program (SRSA)</t>
  </si>
  <si>
    <t xml:space="preserve">* All Local Educational Agencies (LEAs) listed on this page are eligible for the SRSA program for Fiscal Year 2010.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</si>
  <si>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1"/>
        <color indexed="8"/>
        <rFont val="Calibri"/>
        <family val="2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1"/>
        <color indexed="8"/>
        <rFont val="Calibri"/>
        <family val="2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1"/>
        <color indexed="8"/>
        <rFont val="Calibri"/>
        <family val="2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</si>
  <si>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</si>
  <si>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</si>
  <si>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</si>
  <si>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1"/>
        <color indexed="8"/>
        <rFont val="Calibri"/>
        <family val="2"/>
      </rPr>
      <t xml:space="preserve">  (Click on Program Guidance)</t>
    </r>
  </si>
  <si>
    <t>746 S 175 E</t>
  </si>
  <si>
    <t>KANAB</t>
  </si>
  <si>
    <t>84741</t>
  </si>
  <si>
    <t>3946</t>
  </si>
  <si>
    <t>4900510</t>
  </si>
  <si>
    <t>39</t>
  </si>
  <si>
    <t>LOGAN DISTRICT</t>
  </si>
  <si>
    <t>101 W CENTER</t>
  </si>
  <si>
    <t>4563</t>
  </si>
  <si>
    <t>4900540</t>
  </si>
  <si>
    <t>17</t>
  </si>
  <si>
    <t>MILLARD DISTRICT</t>
  </si>
  <si>
    <t>285 E 450 N</t>
  </si>
  <si>
    <t>0666</t>
  </si>
  <si>
    <t>4900570</t>
  </si>
  <si>
    <t>18</t>
  </si>
  <si>
    <t>MORGAN DISTRICT</t>
  </si>
  <si>
    <t>P O BOX 530</t>
  </si>
  <si>
    <t>MORGAN</t>
  </si>
  <si>
    <t>84050</t>
  </si>
  <si>
    <t>0530</t>
  </si>
  <si>
    <t>4900600</t>
  </si>
  <si>
    <t>40</t>
  </si>
  <si>
    <t>MURRAY DISTRICT</t>
  </si>
  <si>
    <t>147 E 5065 S</t>
  </si>
  <si>
    <t>4898</t>
  </si>
  <si>
    <t>4900630</t>
  </si>
  <si>
    <t>19</t>
  </si>
  <si>
    <t>NEBO DISTRICT</t>
  </si>
  <si>
    <t>350 S MAIN</t>
  </si>
  <si>
    <t>2499</t>
  </si>
  <si>
    <t>4900660</t>
  </si>
  <si>
    <t>20</t>
  </si>
  <si>
    <t>NORTH SANPETE DISTRICT</t>
  </si>
  <si>
    <t>220 E 700 S</t>
  </si>
  <si>
    <t>MT PLEASANT</t>
  </si>
  <si>
    <t>84647</t>
  </si>
  <si>
    <t>1327</t>
  </si>
  <si>
    <t>4900690</t>
  </si>
  <si>
    <t>21</t>
  </si>
  <si>
    <t>NORTH SUMMIT DISTRICT</t>
  </si>
  <si>
    <t>P O BOX 497</t>
  </si>
  <si>
    <t>COALVILLE</t>
  </si>
  <si>
    <t>84017</t>
  </si>
  <si>
    <t>0497</t>
  </si>
  <si>
    <t>4900720</t>
  </si>
  <si>
    <t>37</t>
  </si>
  <si>
    <t>OGDEN DISTRICT</t>
  </si>
  <si>
    <t>1950 MONROE BLVD</t>
  </si>
  <si>
    <t>0619</t>
  </si>
  <si>
    <t>4900750</t>
  </si>
  <si>
    <t>22</t>
  </si>
  <si>
    <t>PARK CITY DISTRICT</t>
  </si>
  <si>
    <t>2700 KEARNS BLVD</t>
  </si>
  <si>
    <t>PARK CITY</t>
  </si>
  <si>
    <t>84060</t>
  </si>
  <si>
    <t>7476</t>
  </si>
  <si>
    <t>4900780</t>
  </si>
  <si>
    <t>23</t>
  </si>
  <si>
    <t>PIUTE DISTRICT</t>
  </si>
  <si>
    <t>P O BOX 69</t>
  </si>
  <si>
    <t>JUNCTION</t>
  </si>
  <si>
    <t>84740</t>
  </si>
  <si>
    <t>0069</t>
  </si>
  <si>
    <t>4900810</t>
  </si>
  <si>
    <t>38</t>
  </si>
  <si>
    <t>PROVO DISTRICT</t>
  </si>
  <si>
    <t>280 W 940 N</t>
  </si>
  <si>
    <t>3394</t>
  </si>
  <si>
    <t>4900840</t>
  </si>
  <si>
    <t>24</t>
  </si>
  <si>
    <t>RICH DISTRICT</t>
  </si>
  <si>
    <t>P O BOX 67</t>
  </si>
  <si>
    <t>RANDOLPH</t>
  </si>
  <si>
    <t>84064</t>
  </si>
  <si>
    <t>0067</t>
  </si>
  <si>
    <t>4900870</t>
  </si>
  <si>
    <t>36</t>
  </si>
  <si>
    <t>SALT LAKE DISTRICT</t>
  </si>
  <si>
    <t>440 E 100 S</t>
  </si>
  <si>
    <t>1898</t>
  </si>
  <si>
    <t>4900900</t>
  </si>
  <si>
    <t>25</t>
  </si>
  <si>
    <t>SAN JUAN DISTRICT</t>
  </si>
  <si>
    <t>200 N MAIN STREET</t>
  </si>
  <si>
    <t>BLANDING</t>
  </si>
  <si>
    <t>84511</t>
  </si>
  <si>
    <t>3600</t>
  </si>
  <si>
    <t>4900930</t>
  </si>
  <si>
    <t>26</t>
  </si>
  <si>
    <t>SEVIER DISTRICT</t>
  </si>
  <si>
    <t>180 EAST 600 NORTH</t>
  </si>
  <si>
    <t>1899</t>
  </si>
  <si>
    <t>4900960</t>
  </si>
  <si>
    <t>27</t>
  </si>
  <si>
    <t>SOUTH SANPETE DISTRICT</t>
  </si>
  <si>
    <t>39 S MAIN</t>
  </si>
  <si>
    <t>MANTI</t>
  </si>
  <si>
    <t>84642</t>
  </si>
  <si>
    <t>1398</t>
  </si>
  <si>
    <t>4900990</t>
  </si>
  <si>
    <t>28</t>
  </si>
  <si>
    <t>SOUTH SUMMIT DISTRICT</t>
  </si>
  <si>
    <t>375 E 300 S</t>
  </si>
  <si>
    <t>KAMAS</t>
  </si>
  <si>
    <t>84036</t>
  </si>
  <si>
    <t>9631</t>
  </si>
  <si>
    <t>4901020</t>
  </si>
  <si>
    <t>29</t>
  </si>
  <si>
    <t>TINTIC DISTRICT</t>
  </si>
  <si>
    <t>PO BOX 210</t>
  </si>
  <si>
    <t>EUREKA</t>
  </si>
  <si>
    <t>84628</t>
  </si>
  <si>
    <t>0210</t>
  </si>
  <si>
    <t>4901050</t>
  </si>
  <si>
    <t>30</t>
  </si>
  <si>
    <t>TOOELE DISTRICT</t>
  </si>
  <si>
    <t>92 S LODESTONE WAY</t>
  </si>
  <si>
    <t>2035</t>
  </si>
  <si>
    <t>4901080</t>
  </si>
  <si>
    <t>31</t>
  </si>
  <si>
    <t>UINTAH DISTRICT</t>
  </si>
  <si>
    <t>635 W 200 S</t>
  </si>
  <si>
    <t>VERNAL</t>
  </si>
  <si>
    <t>84078</t>
  </si>
  <si>
    <t>3099</t>
  </si>
  <si>
    <t>4901110</t>
  </si>
  <si>
    <t>32</t>
  </si>
  <si>
    <t>WASATCH DISTRICT</t>
  </si>
  <si>
    <t>101 E 200 N</t>
  </si>
  <si>
    <t>1708</t>
  </si>
  <si>
    <t>4901140</t>
  </si>
  <si>
    <t>33</t>
  </si>
  <si>
    <t>WASHINGTON DISTRICT</t>
  </si>
  <si>
    <t>121 W TABERNACLE</t>
  </si>
  <si>
    <t>84770</t>
  </si>
  <si>
    <t>MURRAY</t>
  </si>
  <si>
    <t>84107</t>
  </si>
  <si>
    <t>4900131</t>
  </si>
  <si>
    <t>8E</t>
  </si>
  <si>
    <t>MERIT COLLEGE PREPARATORY ACADEMY</t>
  </si>
  <si>
    <t>1440 WEST CENTER STREET</t>
  </si>
  <si>
    <t>4900132</t>
  </si>
  <si>
    <t>1F</t>
  </si>
  <si>
    <t>QUEST ACADEMY</t>
  </si>
  <si>
    <t>4862 WEST 4000 SOUTH</t>
  </si>
  <si>
    <t>WEST HAVEN</t>
  </si>
  <si>
    <t>4900133</t>
  </si>
  <si>
    <t>3F</t>
  </si>
  <si>
    <t>VENTURE ACADEMY</t>
  </si>
  <si>
    <t>605 GRANT AVENUE</t>
  </si>
  <si>
    <t>4900135</t>
  </si>
  <si>
    <t>99</t>
  </si>
  <si>
    <t>USOE</t>
  </si>
  <si>
    <t>P.O. BOX 144200</t>
  </si>
  <si>
    <t>84114</t>
  </si>
  <si>
    <t>4900136</t>
  </si>
  <si>
    <t>7F</t>
  </si>
  <si>
    <t>EXCELSIOR ACADEMY</t>
  </si>
  <si>
    <t>PO BOX 712</t>
  </si>
  <si>
    <t>TOOELE</t>
  </si>
  <si>
    <t>84074</t>
  </si>
  <si>
    <t>4900137</t>
  </si>
  <si>
    <t>8F</t>
  </si>
  <si>
    <t>HAWTHORN ACADEMY</t>
  </si>
  <si>
    <t>PO BOX 1027</t>
  </si>
  <si>
    <t>4900138</t>
  </si>
  <si>
    <t>9F</t>
  </si>
  <si>
    <t>OPEN HIGH SCHOOL OF UTAH</t>
  </si>
  <si>
    <t>1195 NORTH 730 EAST</t>
  </si>
  <si>
    <t>4900139</t>
  </si>
  <si>
    <t>1G</t>
  </si>
  <si>
    <t>OQUIRRH MOUNTAIN CHARTER SCHOOL</t>
  </si>
  <si>
    <t>PO BOX 488</t>
  </si>
  <si>
    <t>KAYSVILLE</t>
  </si>
  <si>
    <t>84037</t>
  </si>
  <si>
    <t>4900140</t>
  </si>
  <si>
    <t>6F</t>
  </si>
  <si>
    <t>EARLY LIGHT ACADEMY AT DAYBREAK</t>
  </si>
  <si>
    <t>PO BOX 951011</t>
  </si>
  <si>
    <t>4900141</t>
  </si>
  <si>
    <t>2G</t>
  </si>
  <si>
    <t>VISTA AT ENTRADA</t>
  </si>
  <si>
    <t>1964 EAST HAWK DRIVE</t>
  </si>
  <si>
    <t>SANDY</t>
  </si>
  <si>
    <t>84092</t>
  </si>
  <si>
    <t>4900142</t>
  </si>
  <si>
    <t>42</t>
  </si>
  <si>
    <t>CANYONS DISTRICT</t>
  </si>
  <si>
    <t>9075 SOUTH 1300 EAST</t>
  </si>
  <si>
    <t>84094</t>
  </si>
  <si>
    <t>4900150</t>
  </si>
  <si>
    <t>05</t>
  </si>
  <si>
    <t>CARBON DISTRICT</t>
  </si>
  <si>
    <t>251 W 400 N</t>
  </si>
  <si>
    <t>2440</t>
  </si>
  <si>
    <t>4900180</t>
  </si>
  <si>
    <t>06</t>
  </si>
  <si>
    <t>DAGGETT DISTRICT</t>
  </si>
  <si>
    <t>2ND N 2ND W</t>
  </si>
  <si>
    <t>MANILA</t>
  </si>
  <si>
    <t>84046</t>
  </si>
  <si>
    <t>0249</t>
  </si>
  <si>
    <t>4900210</t>
  </si>
  <si>
    <t>07</t>
  </si>
  <si>
    <t>DAVIS DISTRICT</t>
  </si>
  <si>
    <t>P O BOX 588</t>
  </si>
  <si>
    <t>FARMINGTON</t>
  </si>
  <si>
    <t>84025</t>
  </si>
  <si>
    <t>5288</t>
  </si>
  <si>
    <t>4900240</t>
  </si>
  <si>
    <t>08</t>
  </si>
  <si>
    <t>DUCHESNE DISTRICT</t>
  </si>
  <si>
    <t>P O BOX 446</t>
  </si>
  <si>
    <t>DUCHESNE</t>
  </si>
  <si>
    <t>84021</t>
  </si>
  <si>
    <t>0446</t>
  </si>
  <si>
    <t>4,6,7</t>
  </si>
  <si>
    <t>4900270</t>
  </si>
  <si>
    <t>09</t>
  </si>
  <si>
    <t>EMERY DISTRICT</t>
  </si>
  <si>
    <t>P.O. BOX 120</t>
  </si>
  <si>
    <t>HUNTINGTON</t>
  </si>
  <si>
    <t>84528</t>
  </si>
  <si>
    <t>0120</t>
  </si>
  <si>
    <t>4900300</t>
  </si>
  <si>
    <t>10</t>
  </si>
  <si>
    <t>GARFIELD DISTRICT</t>
  </si>
  <si>
    <t>P O BOX 398</t>
  </si>
  <si>
    <t>PANGUITCH</t>
  </si>
  <si>
    <t>84759</t>
  </si>
  <si>
    <t>0398</t>
  </si>
  <si>
    <t>4900330</t>
  </si>
  <si>
    <t>11</t>
  </si>
  <si>
    <t>GRAND DISTRICT</t>
  </si>
  <si>
    <t>264 S 400 E</t>
  </si>
  <si>
    <t>2630</t>
  </si>
  <si>
    <t>4900360</t>
  </si>
  <si>
    <t>12</t>
  </si>
  <si>
    <t>GRANITE DISTRICT</t>
  </si>
  <si>
    <t>2500 SOUTH STATE STREET</t>
  </si>
  <si>
    <t>SLC</t>
  </si>
  <si>
    <t>84115</t>
  </si>
  <si>
    <t>4697</t>
  </si>
  <si>
    <t>4900390</t>
  </si>
  <si>
    <t>13</t>
  </si>
  <si>
    <t>IRON DISTRICT</t>
  </si>
  <si>
    <t>2077 W ROYAL HUNTE DRIVE</t>
  </si>
  <si>
    <t>5,6,7</t>
  </si>
  <si>
    <t>4900420</t>
  </si>
  <si>
    <t>14</t>
  </si>
  <si>
    <t>JORDAN DISTRICT</t>
  </si>
  <si>
    <t>9361 S 300 E</t>
  </si>
  <si>
    <t>84070</t>
  </si>
  <si>
    <t>2998</t>
  </si>
  <si>
    <t>4900450</t>
  </si>
  <si>
    <t>15</t>
  </si>
  <si>
    <t>JUAB DISTRICT</t>
  </si>
  <si>
    <t>346 E 600 N</t>
  </si>
  <si>
    <t>NEPHI</t>
  </si>
  <si>
    <t>84648</t>
  </si>
  <si>
    <t>1531</t>
  </si>
  <si>
    <t>4900480</t>
  </si>
  <si>
    <t>16</t>
  </si>
  <si>
    <t>KANE DISTRICT</t>
  </si>
  <si>
    <t>PROVO</t>
  </si>
  <si>
    <t>84604</t>
  </si>
  <si>
    <t>4900062</t>
  </si>
  <si>
    <t>82</t>
  </si>
  <si>
    <t>FREEDOM ACADEMY</t>
  </si>
  <si>
    <t>1190 WEST 900 NORTH</t>
  </si>
  <si>
    <t>4900063</t>
  </si>
  <si>
    <t>A1</t>
  </si>
  <si>
    <t>NO UT ACAD FOR MATH ENGINEERING &amp; SCIENCE (NUAMES)</t>
  </si>
  <si>
    <t>2750 N UNIVERSITY PARK BLVD</t>
  </si>
  <si>
    <t>LAYTON</t>
  </si>
  <si>
    <t>84041</t>
  </si>
  <si>
    <t>4900064</t>
  </si>
  <si>
    <t>A2</t>
  </si>
  <si>
    <t>RANCHES ACADEMY</t>
  </si>
  <si>
    <t>7789 TAWNY OWL CIR</t>
  </si>
  <si>
    <t>EAGLE MOUNTAIN</t>
  </si>
  <si>
    <t>84005</t>
  </si>
  <si>
    <t>4900065</t>
  </si>
  <si>
    <t>A3</t>
  </si>
  <si>
    <t>DAVINCI ACADEMY</t>
  </si>
  <si>
    <t>2033 GRANT AVE</t>
  </si>
  <si>
    <t>4900066</t>
  </si>
  <si>
    <t>A4</t>
  </si>
  <si>
    <t>SUMMIT ACADEMY</t>
  </si>
  <si>
    <t>1285 E 13200 S</t>
  </si>
  <si>
    <t>4900067</t>
  </si>
  <si>
    <t>A5</t>
  </si>
  <si>
    <t>ITINERIS EARLY COLLEGE HIGH</t>
  </si>
  <si>
    <t>9301 S WIGHTS FORT RD</t>
  </si>
  <si>
    <t>84088</t>
  </si>
  <si>
    <t>4900068</t>
  </si>
  <si>
    <t>A6</t>
  </si>
  <si>
    <t>NORTH DAVIS PREPARATORY ACADEMY</t>
  </si>
  <si>
    <t>1765 W HILLFIELD RD</t>
  </si>
  <si>
    <t>4900069</t>
  </si>
  <si>
    <t>41</t>
  </si>
  <si>
    <t>UTAH SCHOOLS FOR DEAF &amp; BLIND</t>
  </si>
  <si>
    <t>742 HARRISON BLVD</t>
  </si>
  <si>
    <t>84404</t>
  </si>
  <si>
    <t>5231</t>
  </si>
  <si>
    <t>2,4</t>
  </si>
  <si>
    <t>4900070</t>
  </si>
  <si>
    <t>5E</t>
  </si>
  <si>
    <t>EDITH BOWEN LABORATORY SCHOOL</t>
  </si>
  <si>
    <t>6700 OLD MAIN HILL</t>
  </si>
  <si>
    <t>84322</t>
  </si>
  <si>
    <t>4900071</t>
  </si>
  <si>
    <t>9D</t>
  </si>
  <si>
    <t>CANYON RIM ACADEMY</t>
  </si>
  <si>
    <t>3005 S 2900 E</t>
  </si>
  <si>
    <t>4050</t>
  </si>
  <si>
    <t>4900072</t>
  </si>
  <si>
    <t>1E</t>
  </si>
  <si>
    <t>GUADALUPE SCHOOL</t>
  </si>
  <si>
    <t>340 SOUTH GOSHEN ST</t>
  </si>
  <si>
    <t>84104</t>
  </si>
  <si>
    <t>4900073</t>
  </si>
  <si>
    <t>4E</t>
  </si>
  <si>
    <t>DUAL IMMERSION ACADEMY</t>
  </si>
  <si>
    <t>1155 GLENDALE DRIVE</t>
  </si>
  <si>
    <t>4900074</t>
  </si>
  <si>
    <t>3E</t>
  </si>
  <si>
    <t>CS LEWIS ACADEMY</t>
  </si>
  <si>
    <t>1032 S 530 W</t>
  </si>
  <si>
    <t>PAYSON</t>
  </si>
  <si>
    <t>84651</t>
  </si>
  <si>
    <t>4900090</t>
  </si>
  <si>
    <t>03</t>
  </si>
  <si>
    <t>BOX ELDER DISTRICT</t>
  </si>
  <si>
    <t>960 S MAIN</t>
  </si>
  <si>
    <t>BRIGHAM CITY</t>
  </si>
  <si>
    <t>84302</t>
  </si>
  <si>
    <t>3162</t>
  </si>
  <si>
    <t>4900118</t>
  </si>
  <si>
    <t>8D</t>
  </si>
  <si>
    <t>OPEN CLASSROOM</t>
  </si>
  <si>
    <t>134 D STREET</t>
  </si>
  <si>
    <t>84103</t>
  </si>
  <si>
    <t>4900120</t>
  </si>
  <si>
    <t>04</t>
  </si>
  <si>
    <t>CACHE DISTRICT</t>
  </si>
  <si>
    <t>2063 N 1200 E</t>
  </si>
  <si>
    <t>2099</t>
  </si>
  <si>
    <t>4900122</t>
  </si>
  <si>
    <t>7E</t>
  </si>
  <si>
    <t>GATEWAY PREPARATORY ACADEMY</t>
  </si>
  <si>
    <t>201 E THOROUGHBRED WAY</t>
  </si>
  <si>
    <t>ENOCH</t>
  </si>
  <si>
    <t>4900123</t>
  </si>
  <si>
    <t>4F</t>
  </si>
  <si>
    <t>SALT LAKE CENTER FOR SCIENCE EDUCATION</t>
  </si>
  <si>
    <t>1400 WEST GOODWIN AVE</t>
  </si>
  <si>
    <t>84116</t>
  </si>
  <si>
    <t>4900124</t>
  </si>
  <si>
    <t>9E</t>
  </si>
  <si>
    <t>PROVIDENCE HALL</t>
  </si>
  <si>
    <t>4795 W MT OGDEN PEAK DRIVE</t>
  </si>
  <si>
    <t>HERRIMAN</t>
  </si>
  <si>
    <t>84096</t>
  </si>
  <si>
    <t>4900125</t>
  </si>
  <si>
    <t>2F</t>
  </si>
  <si>
    <t>ROCKWELL CHARTER HIGH SCHOOL</t>
  </si>
  <si>
    <t>3435 E STONEBRIDGE LANE</t>
  </si>
  <si>
    <t>4900129</t>
  </si>
  <si>
    <t>6E</t>
  </si>
  <si>
    <t>EMERSON ALCOTT ACADEMY</t>
  </si>
  <si>
    <t>540 MASON CIRCLE</t>
  </si>
  <si>
    <t>ROOSEVELT</t>
  </si>
  <si>
    <t>84066</t>
  </si>
  <si>
    <t>4900130</t>
  </si>
  <si>
    <t>5F</t>
  </si>
  <si>
    <t>UTAH VIRTUAL ACADEMY</t>
  </si>
  <si>
    <t>512 EAST 4500 SOUTH</t>
  </si>
  <si>
    <t>WEST JORDAN</t>
  </si>
  <si>
    <t>84084</t>
  </si>
  <si>
    <t>4900035</t>
  </si>
  <si>
    <t>A7</t>
  </si>
  <si>
    <t>MOAB COMMUNITY SCHOOL</t>
  </si>
  <si>
    <t>358 E 300 S</t>
  </si>
  <si>
    <t>MOAB</t>
  </si>
  <si>
    <t>84532</t>
  </si>
  <si>
    <t>4900036</t>
  </si>
  <si>
    <t>A8</t>
  </si>
  <si>
    <t>EAST HOLLYWOOD HIGH</t>
  </si>
  <si>
    <t>2185 S 3600 W</t>
  </si>
  <si>
    <t>WEST VALLEY</t>
  </si>
  <si>
    <t>4900037</t>
  </si>
  <si>
    <t>A9</t>
  </si>
  <si>
    <t>SUCCESS ACADEMY</t>
  </si>
  <si>
    <t>351 W UNIVERSITY BLVD</t>
  </si>
  <si>
    <t>5</t>
  </si>
  <si>
    <t>4900038</t>
  </si>
  <si>
    <t>1D</t>
  </si>
  <si>
    <t>RENAISSANCE ACADEMY</t>
  </si>
  <si>
    <t>3435 N 1120 E</t>
  </si>
  <si>
    <t>LEHI</t>
  </si>
  <si>
    <t>84043</t>
  </si>
  <si>
    <t>4900039</t>
  </si>
  <si>
    <t>2C</t>
  </si>
  <si>
    <t>INTECH COLLEGIATE HIGH SCHOOL</t>
  </si>
  <si>
    <t>1787 N RESEARCH PARKWAY</t>
  </si>
  <si>
    <t>4900040</t>
  </si>
  <si>
    <t>2D</t>
  </si>
  <si>
    <t>CHANNING HALL</t>
  </si>
  <si>
    <t>13515 SOUTH 150 EAST</t>
  </si>
  <si>
    <t>4900041</t>
  </si>
  <si>
    <t>3C</t>
  </si>
  <si>
    <t>ENTHEOS ACADEMY</t>
  </si>
  <si>
    <t>4710 W 6200 S</t>
  </si>
  <si>
    <t>KEARNS</t>
  </si>
  <si>
    <t>84118</t>
  </si>
  <si>
    <t>4900042</t>
  </si>
  <si>
    <t>3D</t>
  </si>
  <si>
    <t>SPECTRUM ACADEMY</t>
  </si>
  <si>
    <t>575 CUTLER DR</t>
  </si>
  <si>
    <t>4900043</t>
  </si>
  <si>
    <t>4C</t>
  </si>
  <si>
    <t>LAKEVIEW ACADEMY</t>
  </si>
  <si>
    <t>527 W 400 N</t>
  </si>
  <si>
    <t>SARATOGA SPRINGS</t>
  </si>
  <si>
    <t>84045</t>
  </si>
  <si>
    <t>4900044</t>
  </si>
  <si>
    <t>4D</t>
  </si>
  <si>
    <t>SYRACUSE ARTS ACADEMY</t>
  </si>
  <si>
    <t>2893 W 1700 S</t>
  </si>
  <si>
    <t>SYRACUSE</t>
  </si>
  <si>
    <t>84075</t>
  </si>
  <si>
    <t>4900045</t>
  </si>
  <si>
    <t>5C</t>
  </si>
  <si>
    <t>LEGACY PREPARATORY ACADEMY</t>
  </si>
  <si>
    <t>1375 WEST CENTER STREET</t>
  </si>
  <si>
    <t>4900046</t>
  </si>
  <si>
    <t>5D</t>
  </si>
  <si>
    <t>GEORGE WASHINGTON ACADEMY</t>
  </si>
  <si>
    <t>2277 SOUTH 3000 EAST</t>
  </si>
  <si>
    <t>ST GEORGE</t>
  </si>
  <si>
    <t>84790</t>
  </si>
  <si>
    <t>4900047</t>
  </si>
  <si>
    <t>6C</t>
  </si>
  <si>
    <t>LIBERTY ACADEMY</t>
  </si>
  <si>
    <t>1195 S ELK RIDGE RD</t>
  </si>
  <si>
    <t>SALEM</t>
  </si>
  <si>
    <t>84653</t>
  </si>
  <si>
    <t>4900048</t>
  </si>
  <si>
    <t>6D</t>
  </si>
  <si>
    <t>NOAH WEBSTER ACADEMY</t>
  </si>
  <si>
    <t>205 E 400 S</t>
  </si>
  <si>
    <t>6311</t>
  </si>
  <si>
    <t>4900049</t>
  </si>
  <si>
    <t>7C</t>
  </si>
  <si>
    <t>MONTICELLO ACADEMY</t>
  </si>
  <si>
    <t>PO BOX 70806</t>
  </si>
  <si>
    <t>84170</t>
  </si>
  <si>
    <t>4900050</t>
  </si>
  <si>
    <t>7D</t>
  </si>
  <si>
    <t>SALT LAKE SCHOOL FOR THE PERFORMING ARTS</t>
  </si>
  <si>
    <t>2166 S 1700 E</t>
  </si>
  <si>
    <t>84106</t>
  </si>
  <si>
    <t>4900051</t>
  </si>
  <si>
    <t>8C</t>
  </si>
  <si>
    <t>MOUNTAINVILLE ACADEMY</t>
  </si>
  <si>
    <t>195 SOUTH MAIN</t>
  </si>
  <si>
    <t>ALPINE</t>
  </si>
  <si>
    <t>84004</t>
  </si>
  <si>
    <t>4900052</t>
  </si>
  <si>
    <t>9C</t>
  </si>
  <si>
    <t>PARADIGM HIGH SCHOOL</t>
  </si>
  <si>
    <t>11577 S 3600 W</t>
  </si>
  <si>
    <t>SOUTH JORDAN</t>
  </si>
  <si>
    <t>84095</t>
  </si>
  <si>
    <t>4900056</t>
  </si>
  <si>
    <t>2E</t>
  </si>
  <si>
    <t>KARL G MAESER PREPARATORY ACADEMY</t>
  </si>
  <si>
    <t>531 N STATE STREET</t>
  </si>
  <si>
    <t>4900058</t>
  </si>
  <si>
    <t>68</t>
  </si>
  <si>
    <t>OGDEN PREPARATORY ACADEMY</t>
  </si>
  <si>
    <t>2221 GRANT AVE</t>
  </si>
  <si>
    <t>OGDEN</t>
  </si>
  <si>
    <t>84401</t>
  </si>
  <si>
    <t>4900060</t>
  </si>
  <si>
    <t>02</t>
  </si>
  <si>
    <t>BEAVER DISTRICT</t>
  </si>
  <si>
    <t>290 NORTH MAIN ST</t>
  </si>
  <si>
    <t>BEAVER</t>
  </si>
  <si>
    <t>84713</t>
  </si>
  <si>
    <t>0031</t>
  </si>
  <si>
    <t>6,7</t>
  </si>
  <si>
    <t>4900061</t>
  </si>
  <si>
    <t>81</t>
  </si>
  <si>
    <t>WALDEN SCHOOL OF LIBERAL ARTS</t>
  </si>
  <si>
    <t>4230 NORTH UNIVERSITY AVE</t>
  </si>
  <si>
    <t>125 N 100 E</t>
  </si>
  <si>
    <t>PLEASANT GROVE</t>
  </si>
  <si>
    <t>84062</t>
  </si>
  <si>
    <t>4900015</t>
  </si>
  <si>
    <t>94</t>
  </si>
  <si>
    <t>THOMAS EDISON - NORTH</t>
  </si>
  <si>
    <t>180 E 2600 N</t>
  </si>
  <si>
    <t>NORTH LOGAN</t>
  </si>
  <si>
    <t>84341</t>
  </si>
  <si>
    <t>4,8</t>
  </si>
  <si>
    <t>4900016</t>
  </si>
  <si>
    <t>95</t>
  </si>
  <si>
    <t>TIMPANOGOS ACADEMY</t>
  </si>
  <si>
    <t>55 S TITAN TRAIL (100 E)</t>
  </si>
  <si>
    <t>LINDON</t>
  </si>
  <si>
    <t>84042</t>
  </si>
  <si>
    <t>4900017</t>
  </si>
  <si>
    <t>83</t>
  </si>
  <si>
    <t>ACADEMY FOR MATH ENGINEERING &amp; SCIENCE (AMES)</t>
  </si>
  <si>
    <t>5715 S 1300 E</t>
  </si>
  <si>
    <t>S L C</t>
  </si>
  <si>
    <t>84121</t>
  </si>
  <si>
    <t>1099</t>
  </si>
  <si>
    <t>4900018</t>
  </si>
  <si>
    <t>97</t>
  </si>
  <si>
    <t>SALT LAKE ARTS ACADEMY</t>
  </si>
  <si>
    <t>844 SOUTH 200 EAST</t>
  </si>
  <si>
    <t>84111</t>
  </si>
  <si>
    <t>4900019</t>
  </si>
  <si>
    <t>98</t>
  </si>
  <si>
    <t>FAST FORWARD HIGH</t>
  </si>
  <si>
    <t>875 W 1400 N</t>
  </si>
  <si>
    <t>LOGAN</t>
  </si>
  <si>
    <t>84321</t>
  </si>
  <si>
    <t>4900020</t>
  </si>
  <si>
    <t>1B</t>
  </si>
  <si>
    <t>UTAH COUNTY ACADEMY OF SCIENCE (UCAS)</t>
  </si>
  <si>
    <t>940 W 800 S</t>
  </si>
  <si>
    <t>OREM</t>
  </si>
  <si>
    <t>84058</t>
  </si>
  <si>
    <t>4900021</t>
  </si>
  <si>
    <t>1C</t>
  </si>
  <si>
    <t>ODYSSEY CHARTER SCHOOL</t>
  </si>
  <si>
    <t>738 E QUALITY DR (700 S)</t>
  </si>
  <si>
    <t>AMERICAN FORK</t>
  </si>
  <si>
    <t>84003</t>
  </si>
  <si>
    <t>8</t>
  </si>
  <si>
    <t>4900022</t>
  </si>
  <si>
    <t>2B</t>
  </si>
  <si>
    <t>LINCOLN ACADEMY</t>
  </si>
  <si>
    <t>1582 W 3300 N</t>
  </si>
  <si>
    <t>4900023</t>
  </si>
  <si>
    <t>3B</t>
  </si>
  <si>
    <t>BEEHIVE SCIENCE &amp; TECHNOLOGY ACADEMY (BSTA)</t>
  </si>
  <si>
    <t>1011 MURRAY HOLLADAY RD</t>
  </si>
  <si>
    <t>84117</t>
  </si>
  <si>
    <t>4900024</t>
  </si>
  <si>
    <t>4B</t>
  </si>
  <si>
    <t>WASATCH PEAK ACADEMY</t>
  </si>
  <si>
    <t>414 N CUTLER DRIVE</t>
  </si>
  <si>
    <t>NORTH SALT LAKE</t>
  </si>
  <si>
    <t>84054</t>
  </si>
  <si>
    <t>4900025</t>
  </si>
  <si>
    <t>5B</t>
  </si>
  <si>
    <t>NORTH STAR ACADEMY</t>
  </si>
  <si>
    <t>2920 W 14010 S</t>
  </si>
  <si>
    <t>BLUFFDALE</t>
  </si>
  <si>
    <t>84065</t>
  </si>
  <si>
    <t>4900026</t>
  </si>
  <si>
    <t>6B</t>
  </si>
  <si>
    <t>THOMAS EDISON - SOUTH</t>
  </si>
  <si>
    <t>1275 W 2350 S</t>
  </si>
  <si>
    <t>NIBLEY</t>
  </si>
  <si>
    <t>4900027</t>
  </si>
  <si>
    <t>75</t>
  </si>
  <si>
    <t>CENTRAL UTAH ED SERVICES</t>
  </si>
  <si>
    <t>195 E 500 N</t>
  </si>
  <si>
    <t>RICHFIELD</t>
  </si>
  <si>
    <t>84701</t>
  </si>
  <si>
    <t>4900028</t>
  </si>
  <si>
    <t>76</t>
  </si>
  <si>
    <t>NORTHEASTERN UTAH ED SERV</t>
  </si>
  <si>
    <t>755 S MAIN</t>
  </si>
  <si>
    <t>HEBER CITY</t>
  </si>
  <si>
    <t>84032</t>
  </si>
  <si>
    <t>4900029</t>
  </si>
  <si>
    <t>77</t>
  </si>
  <si>
    <t>SOUTHEAST ED SERVICE CENTER</t>
  </si>
  <si>
    <t>685 E 200 S</t>
  </si>
  <si>
    <t>4900030</t>
  </si>
  <si>
    <t>01</t>
  </si>
  <si>
    <t>ALPINE DISTRICT</t>
  </si>
  <si>
    <t>575 N 100 E</t>
  </si>
  <si>
    <t>3716</t>
  </si>
  <si>
    <t>2,4,8</t>
  </si>
  <si>
    <t>4900031</t>
  </si>
  <si>
    <t>78</t>
  </si>
  <si>
    <t>SOUTHWEST ED. DEV. CENTER</t>
  </si>
  <si>
    <t>520 W 800 S</t>
  </si>
  <si>
    <t>CEDAR CITY</t>
  </si>
  <si>
    <t>84720</t>
  </si>
  <si>
    <t>4900032</t>
  </si>
  <si>
    <t>7B</t>
  </si>
  <si>
    <t>REAGAN ACADEMY</t>
  </si>
  <si>
    <t>1143 W CENTER</t>
  </si>
  <si>
    <t>SPRINGVILLE</t>
  </si>
  <si>
    <t>84663</t>
  </si>
  <si>
    <t>4900033</t>
  </si>
  <si>
    <t>8B</t>
  </si>
  <si>
    <t>AMERICAN LEADERSHIP ACADEMY</t>
  </si>
  <si>
    <t>898 WEST 1100 SOUTH</t>
  </si>
  <si>
    <t>SPANISH FORK</t>
  </si>
  <si>
    <t>84660</t>
  </si>
  <si>
    <t>4900034</t>
  </si>
  <si>
    <t>9B</t>
  </si>
  <si>
    <t>NAVIGATOR POINTE ACADEMY</t>
  </si>
  <si>
    <t>6844 S NAVIGATOR RD</t>
  </si>
  <si>
    <t>FISCAL YEAR 2010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</si>
  <si>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</si>
  <si>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</si>
  <si>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</si>
  <si>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</si>
  <si>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</si>
  <si>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</si>
  <si>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</si>
  <si>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</si>
  <si>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</si>
  <si>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</si>
  <si>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</si>
  <si>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</si>
  <si>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</si>
  <si>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</si>
  <si>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</si>
  <si>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</si>
  <si>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</si>
  <si>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</si>
  <si>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</si>
  <si>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</si>
  <si>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</si>
  <si>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</si>
  <si>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Made AYP - School Year 08-09 (Yes, No)</t>
  </si>
  <si>
    <t>Used the Reap-Flex authority School Year 08-09 (Yes, No)</t>
  </si>
  <si>
    <t>13A</t>
  </si>
  <si>
    <t>14A</t>
  </si>
  <si>
    <t>4900005</t>
  </si>
  <si>
    <t>74</t>
  </si>
  <si>
    <t>AMERICAN PREPARATORY ACADEMY</t>
  </si>
  <si>
    <t>12892 S PONY EXPRESS RD</t>
  </si>
  <si>
    <t>DRAPER</t>
  </si>
  <si>
    <t>UT</t>
  </si>
  <si>
    <t>84020</t>
  </si>
  <si>
    <t>9273</t>
  </si>
  <si>
    <t>4</t>
  </si>
  <si>
    <t>NO</t>
  </si>
  <si>
    <t>M</t>
  </si>
  <si>
    <t>4900006</t>
  </si>
  <si>
    <t>84</t>
  </si>
  <si>
    <t>CBA CENTER</t>
  </si>
  <si>
    <t>305 E 200 N</t>
  </si>
  <si>
    <t>DELTA</t>
  </si>
  <si>
    <t>84624</t>
  </si>
  <si>
    <t/>
  </si>
  <si>
    <t>6</t>
  </si>
  <si>
    <t>YES</t>
  </si>
  <si>
    <t>4900008</t>
  </si>
  <si>
    <t>86</t>
  </si>
  <si>
    <t>PINNACLE CANYON ACADEMY</t>
  </si>
  <si>
    <t>210 N 600 E</t>
  </si>
  <si>
    <t>PRICE</t>
  </si>
  <si>
    <t>84501</t>
  </si>
  <si>
    <t>4900009</t>
  </si>
  <si>
    <t>87</t>
  </si>
  <si>
    <t>CITY ACADEMY</t>
  </si>
  <si>
    <t>555 EAST 200 SOUTH</t>
  </si>
  <si>
    <t>SALT LAKE CITY</t>
  </si>
  <si>
    <t>84102</t>
  </si>
  <si>
    <t>2</t>
  </si>
  <si>
    <t>4900010</t>
  </si>
  <si>
    <t>88</t>
  </si>
  <si>
    <t>SUCCESS SCHOOL</t>
  </si>
  <si>
    <t>4122 S 1785 W SUITE 2B</t>
  </si>
  <si>
    <t>TAYLORSVILLE</t>
  </si>
  <si>
    <t>84119</t>
  </si>
  <si>
    <t>4900011</t>
  </si>
  <si>
    <t>89</t>
  </si>
  <si>
    <t>SOLDIER HOLLOW CHARTER SCHOOL</t>
  </si>
  <si>
    <t>PO BOX 779</t>
  </si>
  <si>
    <t>MIDWAY</t>
  </si>
  <si>
    <t>84049</t>
  </si>
  <si>
    <t>7</t>
  </si>
  <si>
    <t>4900012</t>
  </si>
  <si>
    <t>90</t>
  </si>
  <si>
    <t>TUACAHN HIGH SCHOOL FOR THE PERFORMING ARTS</t>
  </si>
  <si>
    <t>1100 TUACAHN DR</t>
  </si>
  <si>
    <t>IVINS</t>
  </si>
  <si>
    <t>84738</t>
  </si>
  <si>
    <t>4900013</t>
  </si>
  <si>
    <t>92</t>
  </si>
  <si>
    <t>UINTAH RIVER HIGH</t>
  </si>
  <si>
    <t>PO BOX 235</t>
  </si>
  <si>
    <t>FORT DUCHESNE</t>
  </si>
  <si>
    <t>84026</t>
  </si>
  <si>
    <t>4900014</t>
  </si>
  <si>
    <t>93</t>
  </si>
  <si>
    <t>JOHN HANCOCK CHARTER SCHOOL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</si>
</sst>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000"/>
    <numFmt numFmtId="169" formatCode="000"/>
    <numFmt numFmtId="170" formatCode="0000"/>
    <numFmt numFmtId="171" formatCode="00000"/>
    <numFmt numFmtId="172" formatCode="[&lt;=9999999]###\-####;\(###\)\ ###\-####"/>
    <numFmt numFmtId="173" formatCode="&quot;$&quot;#,##0"/>
  </numFmts>
  <fonts count="28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medium">
        <color indexed="63"/>
      </top>
      <bottom style="medium"/>
    </border>
    <border>
      <left>
        <color indexed="63"/>
      </left>
      <right style="hair"/>
      <top style="medium">
        <color indexed="63"/>
      </top>
      <bottom style="medium"/>
    </border>
    <border>
      <left style="hair"/>
      <right style="hair"/>
      <top style="medium">
        <color indexed="63"/>
      </top>
      <bottom style="medium"/>
    </border>
    <border>
      <left style="hair"/>
      <right>
        <color indexed="63"/>
      </right>
      <top style="medium">
        <color indexed="63"/>
      </top>
      <bottom style="medium"/>
    </border>
    <border>
      <left style="hair"/>
      <right style="medium"/>
      <top style="medium">
        <color indexed="63"/>
      </top>
      <bottom style="medium"/>
    </border>
    <border>
      <left style="medium">
        <color indexed="63"/>
      </left>
      <right style="hair"/>
      <top style="hair"/>
      <bottom>
        <color indexed="63"/>
      </bottom>
    </border>
    <border>
      <left style="medium">
        <color indexed="63"/>
      </left>
      <right style="hair"/>
      <top style="medium">
        <color indexed="63"/>
      </top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/>
      <top style="medium">
        <color indexed="63"/>
      </top>
      <bottom style="medium"/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/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>
        <color indexed="63"/>
      </bottom>
    </border>
    <border>
      <left style="hair"/>
      <right style="medium">
        <color indexed="63"/>
      </right>
      <top style="medium">
        <color indexed="63"/>
      </top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/>
      <bottom>
        <color indexed="63"/>
      </bottom>
    </border>
    <border>
      <left style="thin"/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medium"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168" fontId="1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1" fillId="20" borderId="0" xfId="0" applyNumberFormat="1" applyFont="1" applyFill="1" applyBorder="1" applyAlignment="1">
      <alignment horizontal="center" wrapText="1"/>
    </xf>
    <xf numFmtId="169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171" fontId="1" fillId="20" borderId="0" xfId="0" applyNumberFormat="1" applyFont="1" applyFill="1" applyBorder="1" applyAlignment="1">
      <alignment horizontal="center" wrapText="1"/>
    </xf>
    <xf numFmtId="14" fontId="1" fillId="24" borderId="10" xfId="0" applyNumberFormat="1" applyFont="1" applyFill="1" applyBorder="1" applyAlignment="1" applyProtection="1">
      <alignment horizontal="left" textRotation="75" wrapText="1"/>
      <protection/>
    </xf>
    <xf numFmtId="0" fontId="1" fillId="24" borderId="11" xfId="0" applyFont="1" applyFill="1" applyBorder="1" applyAlignment="1" applyProtection="1">
      <alignment horizontal="left" textRotation="75" wrapText="1"/>
      <protection/>
    </xf>
    <xf numFmtId="0" fontId="1" fillId="11" borderId="12" xfId="0" applyFont="1" applyFill="1" applyBorder="1" applyAlignment="1">
      <alignment horizontal="left" textRotation="75" wrapText="1"/>
    </xf>
    <xf numFmtId="0" fontId="1" fillId="0" borderId="12" xfId="0" applyFont="1" applyFill="1" applyBorder="1" applyAlignment="1" applyProtection="1">
      <alignment horizontal="left" textRotation="75" wrapText="1"/>
      <protection/>
    </xf>
    <xf numFmtId="2" fontId="0" fillId="0" borderId="0" xfId="0" applyNumberFormat="1" applyFill="1" applyBorder="1" applyAlignment="1">
      <alignment/>
    </xf>
    <xf numFmtId="2" fontId="1" fillId="20" borderId="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left" textRotation="75" wrapText="1"/>
    </xf>
    <xf numFmtId="2" fontId="1" fillId="0" borderId="13" xfId="0" applyNumberFormat="1" applyFont="1" applyFill="1" applyBorder="1" applyAlignment="1">
      <alignment horizontal="left" textRotation="75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1" fillId="24" borderId="12" xfId="0" applyFont="1" applyFill="1" applyBorder="1" applyAlignment="1">
      <alignment horizontal="left" textRotation="75" wrapText="1"/>
    </xf>
    <xf numFmtId="0" fontId="1" fillId="0" borderId="10" xfId="0" applyFont="1" applyFill="1" applyBorder="1" applyAlignment="1" applyProtection="1">
      <alignment horizontal="left" textRotation="75" wrapText="1"/>
      <protection locked="0"/>
    </xf>
    <xf numFmtId="0" fontId="1" fillId="0" borderId="12" xfId="0" applyFont="1" applyFill="1" applyBorder="1" applyAlignment="1" applyProtection="1">
      <alignment horizontal="left" textRotation="75" wrapText="1"/>
      <protection locked="0"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11" borderId="10" xfId="0" applyFont="1" applyFill="1" applyBorder="1" applyAlignment="1" applyProtection="1">
      <alignment horizontal="left" textRotation="75" wrapText="1"/>
      <protection locked="0"/>
    </xf>
    <xf numFmtId="0" fontId="0" fillId="0" borderId="0" xfId="0" applyAlignment="1">
      <alignment horizontal="center"/>
    </xf>
    <xf numFmtId="0" fontId="3" fillId="20" borderId="14" xfId="0" applyFont="1" applyFill="1" applyBorder="1" applyAlignment="1">
      <alignment/>
    </xf>
    <xf numFmtId="0" fontId="3" fillId="20" borderId="15" xfId="0" applyFont="1" applyFill="1" applyBorder="1" applyAlignment="1">
      <alignment/>
    </xf>
    <xf numFmtId="170" fontId="3" fillId="20" borderId="15" xfId="0" applyNumberFormat="1" applyFont="1" applyFill="1" applyBorder="1" applyAlignment="1">
      <alignment/>
    </xf>
    <xf numFmtId="172" fontId="3" fillId="20" borderId="15" xfId="0" applyNumberFormat="1" applyFont="1" applyFill="1" applyBorder="1" applyAlignment="1">
      <alignment/>
    </xf>
    <xf numFmtId="0" fontId="3" fillId="2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20" borderId="15" xfId="0" applyFont="1" applyFill="1" applyBorder="1" applyAlignment="1">
      <alignment horizontal="center"/>
    </xf>
    <xf numFmtId="2" fontId="3" fillId="0" borderId="15" xfId="0" applyNumberFormat="1" applyFont="1" applyFill="1" applyBorder="1" applyAlignment="1" applyProtection="1">
      <alignment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173" fontId="3" fillId="0" borderId="15" xfId="0" applyNumberFormat="1" applyFont="1" applyFill="1" applyBorder="1" applyAlignment="1" applyProtection="1">
      <alignment/>
      <protection locked="0"/>
    </xf>
    <xf numFmtId="0" fontId="3" fillId="20" borderId="16" xfId="0" applyFont="1" applyFill="1" applyBorder="1" applyAlignment="1">
      <alignment/>
    </xf>
    <xf numFmtId="170" fontId="3" fillId="20" borderId="16" xfId="0" applyNumberFormat="1" applyFont="1" applyFill="1" applyBorder="1" applyAlignment="1">
      <alignment/>
    </xf>
    <xf numFmtId="172" fontId="3" fillId="20" borderId="16" xfId="0" applyNumberFormat="1" applyFont="1" applyFill="1" applyBorder="1" applyAlignment="1">
      <alignment/>
    </xf>
    <xf numFmtId="0" fontId="3" fillId="2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20" borderId="16" xfId="0" applyFont="1" applyFill="1" applyBorder="1" applyAlignment="1">
      <alignment horizontal="center"/>
    </xf>
    <xf numFmtId="2" fontId="3" fillId="0" borderId="16" xfId="0" applyNumberFormat="1" applyFont="1" applyFill="1" applyBorder="1" applyAlignment="1" applyProtection="1">
      <alignment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173" fontId="3" fillId="0" borderId="16" xfId="0" applyNumberFormat="1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2" fontId="1" fillId="0" borderId="19" xfId="0" applyNumberFormat="1" applyFont="1" applyFill="1" applyBorder="1" applyAlignment="1" applyProtection="1">
      <alignment horizontal="center"/>
      <protection/>
    </xf>
    <xf numFmtId="2" fontId="1" fillId="0" borderId="21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20" borderId="22" xfId="0" applyFont="1" applyFill="1" applyBorder="1" applyAlignment="1">
      <alignment horizontal="left" textRotation="75" wrapText="1"/>
    </xf>
    <xf numFmtId="0" fontId="1" fillId="0" borderId="23" xfId="0" applyFont="1" applyBorder="1" applyAlignment="1">
      <alignment horizontal="center"/>
    </xf>
    <xf numFmtId="0" fontId="3" fillId="20" borderId="24" xfId="0" applyNumberFormat="1" applyFont="1" applyFill="1" applyBorder="1" applyAlignment="1">
      <alignment/>
    </xf>
    <xf numFmtId="0" fontId="3" fillId="20" borderId="25" xfId="0" applyNumberFormat="1" applyFont="1" applyFill="1" applyBorder="1" applyAlignment="1">
      <alignment/>
    </xf>
    <xf numFmtId="0" fontId="1" fillId="11" borderId="22" xfId="0" applyFont="1" applyFill="1" applyBorder="1" applyAlignment="1">
      <alignment horizontal="left" textRotation="75" wrapText="1"/>
    </xf>
    <xf numFmtId="0" fontId="1" fillId="0" borderId="23" xfId="0" applyFont="1" applyBorder="1" applyAlignment="1" applyProtection="1">
      <alignment horizontal="center"/>
      <protection/>
    </xf>
    <xf numFmtId="2" fontId="3" fillId="20" borderId="24" xfId="0" applyNumberFormat="1" applyFont="1" applyFill="1" applyBorder="1" applyAlignment="1">
      <alignment horizontal="right"/>
    </xf>
    <xf numFmtId="2" fontId="3" fillId="20" borderId="25" xfId="0" applyNumberFormat="1" applyFont="1" applyFill="1" applyBorder="1" applyAlignment="1">
      <alignment horizontal="right"/>
    </xf>
    <xf numFmtId="0" fontId="1" fillId="0" borderId="26" xfId="0" applyNumberFormat="1" applyFont="1" applyBorder="1" applyAlignment="1">
      <alignment horizontal="center"/>
    </xf>
    <xf numFmtId="0" fontId="3" fillId="20" borderId="27" xfId="0" applyFont="1" applyFill="1" applyBorder="1" applyAlignment="1">
      <alignment/>
    </xf>
    <xf numFmtId="0" fontId="3" fillId="20" borderId="28" xfId="0" applyFont="1" applyFill="1" applyBorder="1" applyAlignment="1">
      <alignment/>
    </xf>
    <xf numFmtId="1" fontId="1" fillId="0" borderId="18" xfId="0" applyNumberFormat="1" applyFont="1" applyBorder="1" applyAlignment="1">
      <alignment horizontal="center"/>
    </xf>
    <xf numFmtId="171" fontId="3" fillId="20" borderId="27" xfId="0" applyNumberFormat="1" applyFont="1" applyFill="1" applyBorder="1" applyAlignment="1">
      <alignment/>
    </xf>
    <xf numFmtId="171" fontId="3" fillId="20" borderId="28" xfId="0" applyNumberFormat="1" applyFont="1" applyFill="1" applyBorder="1" applyAlignment="1">
      <alignment/>
    </xf>
    <xf numFmtId="4" fontId="3" fillId="0" borderId="27" xfId="58" applyNumberFormat="1" applyFont="1" applyFill="1" applyBorder="1" applyAlignment="1" applyProtection="1">
      <alignment horizontal="right" wrapText="1"/>
      <protection locked="0"/>
    </xf>
    <xf numFmtId="4" fontId="3" fillId="0" borderId="28" xfId="58" applyNumberFormat="1" applyFont="1" applyFill="1" applyBorder="1" applyAlignment="1" applyProtection="1">
      <alignment horizontal="right" wrapText="1"/>
      <protection locked="0"/>
    </xf>
    <xf numFmtId="0" fontId="1" fillId="0" borderId="10" xfId="0" applyFont="1" applyFill="1" applyBorder="1" applyAlignment="1" applyProtection="1">
      <alignment horizontal="left" textRotation="75" wrapText="1"/>
      <protection/>
    </xf>
    <xf numFmtId="173" fontId="3" fillId="0" borderId="27" xfId="57" applyNumberFormat="1" applyFont="1" applyFill="1" applyBorder="1" applyProtection="1">
      <alignment/>
      <protection locked="0"/>
    </xf>
    <xf numFmtId="173" fontId="3" fillId="0" borderId="28" xfId="57" applyNumberFormat="1" applyFont="1" applyFill="1" applyBorder="1" applyProtection="1">
      <alignment/>
      <protection locked="0"/>
    </xf>
    <xf numFmtId="0" fontId="1" fillId="10" borderId="29" xfId="0" applyFont="1" applyFill="1" applyBorder="1" applyAlignment="1" applyProtection="1">
      <alignment horizontal="left" textRotation="75" wrapText="1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3" fillId="0" borderId="27" xfId="58" applyFont="1" applyFill="1" applyBorder="1" applyAlignment="1" applyProtection="1">
      <alignment horizontal="center"/>
      <protection locked="0"/>
    </xf>
    <xf numFmtId="0" fontId="3" fillId="0" borderId="28" xfId="58" applyFont="1" applyFill="1" applyBorder="1" applyAlignment="1" applyProtection="1">
      <alignment horizontal="center"/>
      <protection locked="0"/>
    </xf>
    <xf numFmtId="0" fontId="3" fillId="20" borderId="31" xfId="0" applyFont="1" applyFill="1" applyBorder="1" applyAlignment="1">
      <alignment/>
    </xf>
    <xf numFmtId="0" fontId="1" fillId="0" borderId="32" xfId="0" applyNumberFormat="1" applyFont="1" applyBorder="1" applyAlignment="1">
      <alignment horizontal="center"/>
    </xf>
    <xf numFmtId="49" fontId="3" fillId="20" borderId="33" xfId="0" applyNumberFormat="1" applyFont="1" applyFill="1" applyBorder="1" applyAlignment="1">
      <alignment/>
    </xf>
    <xf numFmtId="49" fontId="3" fillId="20" borderId="34" xfId="0" applyNumberFormat="1" applyFont="1" applyFill="1" applyBorder="1" applyAlignment="1">
      <alignment/>
    </xf>
    <xf numFmtId="0" fontId="1" fillId="0" borderId="35" xfId="0" applyNumberFormat="1" applyFont="1" applyBorder="1" applyAlignment="1">
      <alignment horizontal="center"/>
    </xf>
    <xf numFmtId="0" fontId="3" fillId="20" borderId="36" xfId="0" applyFont="1" applyFill="1" applyBorder="1" applyAlignment="1">
      <alignment/>
    </xf>
    <xf numFmtId="0" fontId="3" fillId="20" borderId="37" xfId="0" applyFont="1" applyFill="1" applyBorder="1" applyAlignment="1">
      <alignment/>
    </xf>
    <xf numFmtId="2" fontId="1" fillId="0" borderId="32" xfId="0" applyNumberFormat="1" applyFont="1" applyBorder="1" applyAlignment="1">
      <alignment horizontal="center"/>
    </xf>
    <xf numFmtId="2" fontId="3" fillId="20" borderId="33" xfId="0" applyNumberFormat="1" applyFont="1" applyFill="1" applyBorder="1" applyAlignment="1">
      <alignment horizontal="center"/>
    </xf>
    <xf numFmtId="2" fontId="3" fillId="20" borderId="34" xfId="0" applyNumberFormat="1" applyFont="1" applyFill="1" applyBorder="1" applyAlignment="1">
      <alignment horizontal="center"/>
    </xf>
    <xf numFmtId="0" fontId="1" fillId="24" borderId="38" xfId="0" applyFont="1" applyFill="1" applyBorder="1" applyAlignment="1" applyProtection="1">
      <alignment horizontal="left" textRotation="75" wrapText="1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3" fillId="0" borderId="40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1" fillId="11" borderId="42" xfId="0" applyFont="1" applyFill="1" applyBorder="1" applyAlignment="1" applyProtection="1">
      <alignment horizontal="left" textRotation="75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3" fillId="20" borderId="4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1" fillId="25" borderId="38" xfId="0" applyFont="1" applyFill="1" applyBorder="1" applyAlignment="1" applyProtection="1">
      <alignment horizontal="left" textRotation="75" wrapText="1"/>
      <protection/>
    </xf>
    <xf numFmtId="0" fontId="1" fillId="25" borderId="39" xfId="0" applyFont="1" applyFill="1" applyBorder="1" applyAlignment="1" applyProtection="1">
      <alignment horizontal="center"/>
      <protection/>
    </xf>
    <xf numFmtId="173" fontId="3" fillId="0" borderId="40" xfId="58" applyNumberFormat="1" applyFont="1" applyFill="1" applyBorder="1" applyAlignment="1" applyProtection="1">
      <alignment horizontal="center"/>
      <protection locked="0"/>
    </xf>
    <xf numFmtId="173" fontId="3" fillId="0" borderId="41" xfId="58" applyNumberFormat="1" applyFont="1" applyFill="1" applyBorder="1" applyAlignment="1" applyProtection="1">
      <alignment horizontal="center"/>
      <protection locked="0"/>
    </xf>
    <xf numFmtId="0" fontId="1" fillId="10" borderId="43" xfId="0" applyFont="1" applyFill="1" applyBorder="1" applyAlignment="1" applyProtection="1">
      <alignment horizontal="left" textRotation="75" wrapText="1"/>
      <protection/>
    </xf>
    <xf numFmtId="0" fontId="1" fillId="0" borderId="35" xfId="0" applyFont="1" applyFill="1" applyBorder="1" applyAlignment="1" applyProtection="1">
      <alignment horizontal="center"/>
      <protection/>
    </xf>
    <xf numFmtId="0" fontId="3" fillId="0" borderId="40" xfId="58" applyFont="1" applyFill="1" applyBorder="1" applyAlignment="1" applyProtection="1">
      <alignment horizontal="center"/>
      <protection locked="0"/>
    </xf>
    <xf numFmtId="0" fontId="3" fillId="0" borderId="41" xfId="58" applyFont="1" applyFill="1" applyBorder="1" applyAlignment="1" applyProtection="1">
      <alignment horizontal="center"/>
      <protection locked="0"/>
    </xf>
    <xf numFmtId="0" fontId="1" fillId="24" borderId="44" xfId="0" applyFont="1" applyFill="1" applyBorder="1" applyAlignment="1" applyProtection="1">
      <alignment horizontal="left" textRotation="75" wrapText="1"/>
      <protection locked="0"/>
    </xf>
    <xf numFmtId="0" fontId="3" fillId="20" borderId="33" xfId="0" applyFont="1" applyFill="1" applyBorder="1" applyAlignment="1">
      <alignment horizontal="center"/>
    </xf>
    <xf numFmtId="0" fontId="3" fillId="20" borderId="34" xfId="0" applyFont="1" applyFill="1" applyBorder="1" applyAlignment="1">
      <alignment horizontal="center"/>
    </xf>
    <xf numFmtId="0" fontId="1" fillId="11" borderId="44" xfId="0" applyFont="1" applyFill="1" applyBorder="1" applyAlignment="1" applyProtection="1">
      <alignment horizontal="left" textRotation="75" wrapText="1"/>
      <protection locked="0"/>
    </xf>
    <xf numFmtId="49" fontId="3" fillId="0" borderId="33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3" fillId="0" borderId="33" xfId="0" applyNumberFormat="1" applyFont="1" applyFill="1" applyBorder="1" applyAlignment="1">
      <alignment horizontal="center"/>
    </xf>
    <xf numFmtId="171" fontId="3" fillId="0" borderId="27" xfId="0" applyNumberFormat="1" applyFont="1" applyFill="1" applyBorder="1" applyAlignment="1">
      <alignment/>
    </xf>
    <xf numFmtId="170" fontId="3" fillId="0" borderId="15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49" fontId="3" fillId="0" borderId="34" xfId="0" applyNumberFormat="1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3" fillId="0" borderId="34" xfId="0" applyNumberFormat="1" applyFont="1" applyFill="1" applyBorder="1" applyAlignment="1">
      <alignment horizontal="center"/>
    </xf>
    <xf numFmtId="171" fontId="3" fillId="0" borderId="28" xfId="0" applyNumberFormat="1" applyFont="1" applyFill="1" applyBorder="1" applyAlignment="1">
      <alignment/>
    </xf>
    <xf numFmtId="170" fontId="3" fillId="0" borderId="16" xfId="0" applyNumberFormat="1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0" fontId="3" fillId="0" borderId="25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49" fontId="3" fillId="25" borderId="34" xfId="0" applyNumberFormat="1" applyFont="1" applyFill="1" applyBorder="1" applyAlignment="1">
      <alignment/>
    </xf>
    <xf numFmtId="0" fontId="3" fillId="25" borderId="37" xfId="0" applyFont="1" applyFill="1" applyBorder="1" applyAlignment="1">
      <alignment/>
    </xf>
    <xf numFmtId="0" fontId="3" fillId="25" borderId="28" xfId="0" applyFont="1" applyFill="1" applyBorder="1" applyAlignment="1">
      <alignment/>
    </xf>
    <xf numFmtId="0" fontId="3" fillId="25" borderId="16" xfId="0" applyFont="1" applyFill="1" applyBorder="1" applyAlignment="1">
      <alignment/>
    </xf>
    <xf numFmtId="2" fontId="3" fillId="25" borderId="34" xfId="0" applyNumberFormat="1" applyFont="1" applyFill="1" applyBorder="1" applyAlignment="1">
      <alignment horizontal="center"/>
    </xf>
    <xf numFmtId="171" fontId="3" fillId="25" borderId="28" xfId="0" applyNumberFormat="1" applyFont="1" applyFill="1" applyBorder="1" applyAlignment="1">
      <alignment/>
    </xf>
    <xf numFmtId="170" fontId="3" fillId="25" borderId="16" xfId="0" applyNumberFormat="1" applyFont="1" applyFill="1" applyBorder="1" applyAlignment="1">
      <alignment/>
    </xf>
    <xf numFmtId="172" fontId="3" fillId="25" borderId="16" xfId="0" applyNumberFormat="1" applyFont="1" applyFill="1" applyBorder="1" applyAlignment="1">
      <alignment/>
    </xf>
    <xf numFmtId="0" fontId="3" fillId="25" borderId="25" xfId="0" applyNumberFormat="1" applyFont="1" applyFill="1" applyBorder="1" applyAlignment="1">
      <alignment/>
    </xf>
    <xf numFmtId="0" fontId="3" fillId="25" borderId="16" xfId="0" applyNumberFormat="1" applyFont="1" applyFill="1" applyBorder="1" applyAlignment="1">
      <alignment horizontal="center"/>
    </xf>
    <xf numFmtId="0" fontId="3" fillId="25" borderId="41" xfId="0" applyFont="1" applyFill="1" applyBorder="1" applyAlignment="1" applyProtection="1">
      <alignment horizontal="center"/>
      <protection locked="0"/>
    </xf>
    <xf numFmtId="4" fontId="3" fillId="25" borderId="28" xfId="58" applyNumberFormat="1" applyFont="1" applyFill="1" applyBorder="1" applyAlignment="1" applyProtection="1">
      <alignment horizontal="right" wrapText="1"/>
      <protection locked="0"/>
    </xf>
    <xf numFmtId="0" fontId="3" fillId="25" borderId="16" xfId="0" applyFont="1" applyFill="1" applyBorder="1" applyAlignment="1" applyProtection="1">
      <alignment horizontal="center"/>
      <protection locked="0"/>
    </xf>
    <xf numFmtId="2" fontId="3" fillId="25" borderId="25" xfId="0" applyNumberFormat="1" applyFont="1" applyFill="1" applyBorder="1" applyAlignment="1">
      <alignment horizontal="right"/>
    </xf>
    <xf numFmtId="0" fontId="3" fillId="25" borderId="16" xfId="0" applyFont="1" applyFill="1" applyBorder="1" applyAlignment="1">
      <alignment horizontal="center"/>
    </xf>
    <xf numFmtId="2" fontId="3" fillId="25" borderId="16" xfId="0" applyNumberFormat="1" applyFont="1" applyFill="1" applyBorder="1" applyAlignment="1" applyProtection="1">
      <alignment/>
      <protection locked="0"/>
    </xf>
    <xf numFmtId="2" fontId="3" fillId="25" borderId="16" xfId="0" applyNumberFormat="1" applyFont="1" applyFill="1" applyBorder="1" applyAlignment="1" applyProtection="1">
      <alignment horizontal="center"/>
      <protection locked="0"/>
    </xf>
    <xf numFmtId="0" fontId="3" fillId="25" borderId="41" xfId="0" applyFont="1" applyFill="1" applyBorder="1" applyAlignment="1">
      <alignment horizontal="center"/>
    </xf>
    <xf numFmtId="173" fontId="3" fillId="25" borderId="28" xfId="57" applyNumberFormat="1" applyFont="1" applyFill="1" applyBorder="1" applyProtection="1">
      <alignment/>
      <protection locked="0"/>
    </xf>
    <xf numFmtId="173" fontId="3" fillId="25" borderId="16" xfId="0" applyNumberFormat="1" applyFont="1" applyFill="1" applyBorder="1" applyAlignment="1" applyProtection="1">
      <alignment/>
      <protection locked="0"/>
    </xf>
    <xf numFmtId="173" fontId="3" fillId="25" borderId="41" xfId="58" applyNumberFormat="1" applyFont="1" applyFill="1" applyBorder="1" applyAlignment="1" applyProtection="1">
      <alignment horizontal="center"/>
      <protection locked="0"/>
    </xf>
    <xf numFmtId="0" fontId="3" fillId="25" borderId="28" xfId="58" applyFont="1" applyFill="1" applyBorder="1" applyAlignment="1" applyProtection="1">
      <alignment horizontal="center"/>
      <protection locked="0"/>
    </xf>
    <xf numFmtId="0" fontId="3" fillId="25" borderId="41" xfId="58" applyFont="1" applyFill="1" applyBorder="1" applyAlignment="1" applyProtection="1">
      <alignment horizontal="center"/>
      <protection locked="0"/>
    </xf>
    <xf numFmtId="0" fontId="3" fillId="25" borderId="34" xfId="0" applyFont="1" applyFill="1" applyBorder="1" applyAlignment="1">
      <alignment horizontal="center"/>
    </xf>
    <xf numFmtId="0" fontId="3" fillId="25" borderId="31" xfId="0" applyFont="1" applyFill="1" applyBorder="1" applyAlignment="1">
      <alignment/>
    </xf>
    <xf numFmtId="0" fontId="0" fillId="0" borderId="0" xfId="53" applyFont="1" applyAlignment="1" applyProtection="1">
      <alignment vertical="center" wrapText="1"/>
      <protection/>
    </xf>
    <xf numFmtId="0" fontId="0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3" applyFont="1" applyAlignment="1" applyProtection="1">
      <alignment vertical="top"/>
      <protection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8.8515625" defaultRowHeight="15"/>
  <cols>
    <col min="1" max="1" width="8.8515625" style="0" customWidth="1"/>
    <col min="2" max="2" width="9.421875" style="0" bestFit="1" customWidth="1"/>
    <col min="3" max="3" width="51.7109375" style="0" bestFit="1" customWidth="1"/>
    <col min="4" max="4" width="28.421875" style="0" bestFit="1" customWidth="1"/>
    <col min="5" max="5" width="18.140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2" width="6.421875" style="0" bestFit="1" customWidth="1"/>
    <col min="13" max="13" width="8.8515625" style="0" customWidth="1"/>
    <col min="14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8.421875" style="0" bestFit="1" customWidth="1"/>
    <col min="21" max="22" width="7.421875" style="0" bestFit="1" customWidth="1"/>
    <col min="23" max="25" width="6.421875" style="0" bestFit="1" customWidth="1"/>
    <col min="26" max="29" width="5.28125" style="0" hidden="1" customWidth="1"/>
    <col min="30" max="30" width="6.421875" style="0" customWidth="1"/>
    <col min="31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72" t="s">
        <v>29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</row>
    <row r="2" spans="1:25" ht="13.5">
      <c r="A2" s="171" t="s">
        <v>30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</row>
    <row r="3" spans="1:25" ht="13.5">
      <c r="A3" s="170" t="s">
        <v>31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</row>
    <row r="4" spans="1:25" ht="15.75" customHeight="1">
      <c r="A4" s="174" t="s">
        <v>32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</row>
    <row r="5" spans="1:25" ht="49.5" customHeight="1">
      <c r="A5" s="175" t="s">
        <v>33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</row>
    <row r="6" spans="1:25" ht="13.5">
      <c r="A6" s="169" t="s">
        <v>34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</row>
    <row r="7" spans="1:25" ht="13.5">
      <c r="A7" s="169" t="s">
        <v>35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</row>
    <row r="8" spans="1:35" s="20" customFormat="1" ht="16.5">
      <c r="A8" s="7" t="s">
        <v>14</v>
      </c>
      <c r="B8" s="2"/>
      <c r="C8" s="3"/>
      <c r="D8" s="3"/>
      <c r="E8" s="3"/>
      <c r="F8" s="16"/>
      <c r="G8" s="3"/>
      <c r="H8" s="16"/>
      <c r="I8" s="3"/>
      <c r="J8" s="4"/>
      <c r="K8" s="3"/>
      <c r="L8" s="3"/>
      <c r="M8" s="5"/>
      <c r="N8" s="3"/>
      <c r="O8" s="3"/>
      <c r="P8" s="21"/>
      <c r="Q8" s="16"/>
      <c r="R8" s="16"/>
      <c r="S8" s="22"/>
      <c r="T8" s="3"/>
      <c r="U8" s="6"/>
      <c r="V8" s="6"/>
      <c r="W8" s="6"/>
      <c r="X8" s="6"/>
      <c r="Y8" s="6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59.75" customHeight="1" thickBot="1">
      <c r="A9" s="8" t="s">
        <v>652</v>
      </c>
      <c r="B9" s="9" t="s">
        <v>653</v>
      </c>
      <c r="C9" s="10" t="s">
        <v>654</v>
      </c>
      <c r="D9" s="10" t="s">
        <v>655</v>
      </c>
      <c r="E9" s="10" t="s">
        <v>656</v>
      </c>
      <c r="F9" s="17" t="s">
        <v>657</v>
      </c>
      <c r="G9" s="11" t="s">
        <v>658</v>
      </c>
      <c r="H9" s="17" t="s">
        <v>659</v>
      </c>
      <c r="I9" s="10" t="s">
        <v>660</v>
      </c>
      <c r="J9" s="61" t="s">
        <v>661</v>
      </c>
      <c r="K9" s="24" t="s">
        <v>662</v>
      </c>
      <c r="L9" s="94" t="s">
        <v>663</v>
      </c>
      <c r="M9" s="12" t="s">
        <v>664</v>
      </c>
      <c r="N9" s="13" t="s">
        <v>665</v>
      </c>
      <c r="O9" s="65" t="s">
        <v>666</v>
      </c>
      <c r="P9" s="14" t="s">
        <v>667</v>
      </c>
      <c r="Q9" s="18" t="s">
        <v>668</v>
      </c>
      <c r="R9" s="19" t="s">
        <v>669</v>
      </c>
      <c r="S9" s="98" t="s">
        <v>670</v>
      </c>
      <c r="T9" s="77" t="s">
        <v>671</v>
      </c>
      <c r="U9" s="15" t="s">
        <v>672</v>
      </c>
      <c r="V9" s="15" t="s">
        <v>673</v>
      </c>
      <c r="W9" s="102" t="s">
        <v>17</v>
      </c>
      <c r="X9" s="80" t="s">
        <v>674</v>
      </c>
      <c r="Y9" s="106" t="s">
        <v>675</v>
      </c>
      <c r="Z9" s="25" t="s">
        <v>18</v>
      </c>
      <c r="AA9" s="26" t="s">
        <v>19</v>
      </c>
      <c r="AB9" s="26" t="s">
        <v>20</v>
      </c>
      <c r="AC9" s="27" t="s">
        <v>21</v>
      </c>
      <c r="AD9" s="110" t="s">
        <v>22</v>
      </c>
      <c r="AE9" s="25" t="s">
        <v>23</v>
      </c>
      <c r="AF9" s="26" t="s">
        <v>24</v>
      </c>
      <c r="AG9" s="27" t="s">
        <v>25</v>
      </c>
      <c r="AH9" s="113" t="s">
        <v>26</v>
      </c>
      <c r="AI9" s="28" t="s">
        <v>27</v>
      </c>
    </row>
    <row r="10" spans="1:35" s="29" customFormat="1" ht="15" thickBot="1">
      <c r="A10" s="85">
        <v>1</v>
      </c>
      <c r="B10" s="88">
        <v>2</v>
      </c>
      <c r="C10" s="51">
        <v>3</v>
      </c>
      <c r="D10" s="52">
        <v>4</v>
      </c>
      <c r="E10" s="52">
        <v>5</v>
      </c>
      <c r="F10" s="91"/>
      <c r="G10" s="72">
        <v>6</v>
      </c>
      <c r="H10" s="53"/>
      <c r="I10" s="54">
        <v>7</v>
      </c>
      <c r="J10" s="62">
        <v>8</v>
      </c>
      <c r="K10" s="52">
        <v>9</v>
      </c>
      <c r="L10" s="95">
        <v>10</v>
      </c>
      <c r="M10" s="55">
        <v>11</v>
      </c>
      <c r="N10" s="56">
        <v>12</v>
      </c>
      <c r="O10" s="66">
        <v>13</v>
      </c>
      <c r="P10" s="57">
        <v>14</v>
      </c>
      <c r="Q10" s="58" t="s">
        <v>676</v>
      </c>
      <c r="R10" s="59" t="s">
        <v>677</v>
      </c>
      <c r="S10" s="99">
        <v>15</v>
      </c>
      <c r="T10" s="55">
        <v>16</v>
      </c>
      <c r="U10" s="60">
        <v>17</v>
      </c>
      <c r="V10" s="60">
        <v>18</v>
      </c>
      <c r="W10" s="103">
        <v>19</v>
      </c>
      <c r="X10" s="81">
        <v>20</v>
      </c>
      <c r="Y10" s="107">
        <v>21</v>
      </c>
      <c r="Z10" s="69" t="s">
        <v>28</v>
      </c>
      <c r="AA10" s="50" t="s">
        <v>28</v>
      </c>
      <c r="AB10" s="50" t="s">
        <v>28</v>
      </c>
      <c r="AC10" s="50" t="s">
        <v>28</v>
      </c>
      <c r="AD10" s="85">
        <v>22</v>
      </c>
      <c r="AE10" s="69" t="s">
        <v>28</v>
      </c>
      <c r="AF10" s="50" t="s">
        <v>28</v>
      </c>
      <c r="AG10" s="50" t="s">
        <v>28</v>
      </c>
      <c r="AH10" s="85">
        <v>23</v>
      </c>
      <c r="AI10" s="69" t="s">
        <v>28</v>
      </c>
    </row>
    <row r="11" spans="1:36" s="3" customFormat="1" ht="12.75" customHeight="1">
      <c r="A11" s="114" t="s">
        <v>522</v>
      </c>
      <c r="B11" s="115" t="s">
        <v>523</v>
      </c>
      <c r="C11" s="116" t="s">
        <v>524</v>
      </c>
      <c r="D11" s="117" t="s">
        <v>525</v>
      </c>
      <c r="E11" s="117" t="s">
        <v>526</v>
      </c>
      <c r="F11" s="118" t="s">
        <v>683</v>
      </c>
      <c r="G11" s="119" t="s">
        <v>527</v>
      </c>
      <c r="H11" s="120" t="s">
        <v>528</v>
      </c>
      <c r="I11" s="121">
        <v>4354382291</v>
      </c>
      <c r="J11" s="122" t="s">
        <v>529</v>
      </c>
      <c r="K11" s="123" t="s">
        <v>687</v>
      </c>
      <c r="L11" s="96" t="s">
        <v>697</v>
      </c>
      <c r="M11" s="75">
        <v>1600</v>
      </c>
      <c r="N11" s="35" t="s">
        <v>697</v>
      </c>
      <c r="O11" s="124">
        <v>10.457516339869281</v>
      </c>
      <c r="P11" s="125" t="s">
        <v>687</v>
      </c>
      <c r="Q11" s="37"/>
      <c r="R11" s="38"/>
      <c r="S11" s="126" t="s">
        <v>697</v>
      </c>
      <c r="T11" s="78">
        <v>58183.987419906945</v>
      </c>
      <c r="U11" s="39">
        <v>1003.8683412448806</v>
      </c>
      <c r="V11" s="39">
        <v>3301.3590912025074</v>
      </c>
      <c r="W11" s="104"/>
      <c r="X11" s="82" t="s">
        <v>15</v>
      </c>
      <c r="Y11" s="108"/>
      <c r="Z11" s="116">
        <f aca="true" t="shared" si="0" ref="Z11:Z49">IF(OR(K11="YES",TRIM(L11)="YES"),1,0)</f>
        <v>1</v>
      </c>
      <c r="AA11" s="117">
        <f aca="true" t="shared" si="1" ref="AA11:AA49">IF(OR(AND(ISNUMBER(M11),AND(M11&gt;0,M11&lt;600)),AND(ISNUMBER(M11),AND(M11&gt;0,N11="YES"))),1,0)</f>
        <v>1</v>
      </c>
      <c r="AB11" s="117">
        <f aca="true" t="shared" si="2" ref="AB11:AB49">IF(AND(OR(K11="YES",TRIM(L11)="YES"),(Z11=0)),"Trouble",0)</f>
        <v>0</v>
      </c>
      <c r="AC11" s="117">
        <f aca="true" t="shared" si="3" ref="AC11:AC49">IF(AND(OR(AND(ISNUMBER(M11),AND(M11&gt;0,M11&lt;600)),AND(ISNUMBER(M11),AND(M11&gt;0,N11="YES"))),(AA11=0)),"Trouble",0)</f>
        <v>0</v>
      </c>
      <c r="AD11" s="127" t="str">
        <f aca="true" t="shared" si="4" ref="AD11:AD49">IF(AND(Z11=1,AA11=1),"SRSA","-")</f>
        <v>SRSA</v>
      </c>
      <c r="AE11" s="116">
        <f aca="true" t="shared" si="5" ref="AE11:AE49">IF(S11="YES",1,0)</f>
        <v>1</v>
      </c>
      <c r="AF11" s="117">
        <f aca="true" t="shared" si="6" ref="AF11:AF49">IF(OR(AND(ISNUMBER(Q11),Q11&gt;=20),(AND(ISNUMBER(Q11)=FALSE,AND(ISNUMBER(O11),O11&gt;=20)))),1,0)</f>
        <v>0</v>
      </c>
      <c r="AG11" s="117">
        <f aca="true" t="shared" si="7" ref="AG11:AG49">IF(AND(AE11=1,AF11=1),"Initial",0)</f>
        <v>0</v>
      </c>
      <c r="AH11" s="127" t="str">
        <f aca="true" t="shared" si="8" ref="AH11:AH49">IF(AND(AND(AG11="Initial",AI11=0),AND(ISNUMBER(M11),M11&gt;0)),"RLIS","-")</f>
        <v>-</v>
      </c>
      <c r="AI11" s="128">
        <f aca="true" t="shared" si="9" ref="AI11:AI49">IF(AND(AD11="SRSA",AG11="Initial"),"SRSA",0)</f>
        <v>0</v>
      </c>
      <c r="AJ11" s="3" t="s">
        <v>522</v>
      </c>
    </row>
    <row r="12" spans="1:36" s="3" customFormat="1" ht="12.75" customHeight="1">
      <c r="A12" s="144" t="s">
        <v>368</v>
      </c>
      <c r="B12" s="145" t="s">
        <v>369</v>
      </c>
      <c r="C12" s="146" t="s">
        <v>370</v>
      </c>
      <c r="D12" s="147" t="s">
        <v>371</v>
      </c>
      <c r="E12" s="147" t="s">
        <v>372</v>
      </c>
      <c r="F12" s="148" t="s">
        <v>683</v>
      </c>
      <c r="G12" s="149" t="s">
        <v>373</v>
      </c>
      <c r="H12" s="150" t="s">
        <v>374</v>
      </c>
      <c r="I12" s="151">
        <v>4357344800</v>
      </c>
      <c r="J12" s="152" t="s">
        <v>529</v>
      </c>
      <c r="K12" s="153" t="s">
        <v>687</v>
      </c>
      <c r="L12" s="154" t="s">
        <v>697</v>
      </c>
      <c r="M12" s="155">
        <v>11052</v>
      </c>
      <c r="N12" s="156" t="s">
        <v>697</v>
      </c>
      <c r="O12" s="157">
        <v>8.03596255445361</v>
      </c>
      <c r="P12" s="158" t="s">
        <v>687</v>
      </c>
      <c r="Q12" s="159"/>
      <c r="R12" s="160"/>
      <c r="S12" s="161" t="s">
        <v>697</v>
      </c>
      <c r="T12" s="162">
        <v>340309.0683982758</v>
      </c>
      <c r="U12" s="163">
        <v>8280.517039509157</v>
      </c>
      <c r="V12" s="163">
        <v>21534.552552330984</v>
      </c>
      <c r="W12" s="164"/>
      <c r="X12" s="165" t="s">
        <v>15</v>
      </c>
      <c r="Y12" s="166"/>
      <c r="Z12" s="146">
        <f t="shared" si="0"/>
        <v>1</v>
      </c>
      <c r="AA12" s="147">
        <f t="shared" si="1"/>
        <v>1</v>
      </c>
      <c r="AB12" s="147">
        <f t="shared" si="2"/>
        <v>0</v>
      </c>
      <c r="AC12" s="147">
        <f t="shared" si="3"/>
        <v>0</v>
      </c>
      <c r="AD12" s="167" t="str">
        <f t="shared" si="4"/>
        <v>SRSA</v>
      </c>
      <c r="AE12" s="146">
        <f t="shared" si="5"/>
        <v>1</v>
      </c>
      <c r="AF12" s="147">
        <f t="shared" si="6"/>
        <v>0</v>
      </c>
      <c r="AG12" s="147">
        <f t="shared" si="7"/>
        <v>0</v>
      </c>
      <c r="AH12" s="167" t="str">
        <f t="shared" si="8"/>
        <v>-</v>
      </c>
      <c r="AI12" s="168">
        <f t="shared" si="9"/>
        <v>0</v>
      </c>
      <c r="AJ12" s="3" t="e">
        <v>#N/A</v>
      </c>
    </row>
    <row r="13" spans="1:36" s="3" customFormat="1" ht="12.75" customHeight="1">
      <c r="A13" s="144" t="s">
        <v>362</v>
      </c>
      <c r="B13" s="145" t="s">
        <v>363</v>
      </c>
      <c r="C13" s="146" t="s">
        <v>364</v>
      </c>
      <c r="D13" s="147" t="s">
        <v>365</v>
      </c>
      <c r="E13" s="147" t="s">
        <v>366</v>
      </c>
      <c r="F13" s="148" t="s">
        <v>683</v>
      </c>
      <c r="G13" s="149" t="s">
        <v>367</v>
      </c>
      <c r="H13" s="150" t="s">
        <v>695</v>
      </c>
      <c r="I13" s="151">
        <v>8014651303</v>
      </c>
      <c r="J13" s="152" t="s">
        <v>580</v>
      </c>
      <c r="K13" s="153" t="s">
        <v>697</v>
      </c>
      <c r="L13" s="154" t="s">
        <v>697</v>
      </c>
      <c r="M13" s="155">
        <v>323</v>
      </c>
      <c r="N13" s="156"/>
      <c r="O13" s="157" t="s">
        <v>688</v>
      </c>
      <c r="P13" s="158" t="s">
        <v>687</v>
      </c>
      <c r="Q13" s="159"/>
      <c r="R13" s="160"/>
      <c r="S13" s="161" t="s">
        <v>697</v>
      </c>
      <c r="T13" s="162">
        <v>12302.193273904802</v>
      </c>
      <c r="U13" s="163">
        <v>461.2965707136498</v>
      </c>
      <c r="V13" s="163">
        <v>475.2654653484231</v>
      </c>
      <c r="W13" s="164"/>
      <c r="X13" s="165" t="s">
        <v>15</v>
      </c>
      <c r="Y13" s="166"/>
      <c r="Z13" s="146">
        <f t="shared" si="0"/>
        <v>1</v>
      </c>
      <c r="AA13" s="147">
        <f t="shared" si="1"/>
        <v>1</v>
      </c>
      <c r="AB13" s="147">
        <f t="shared" si="2"/>
        <v>0</v>
      </c>
      <c r="AC13" s="147">
        <f t="shared" si="3"/>
        <v>0</v>
      </c>
      <c r="AD13" s="167" t="str">
        <f t="shared" si="4"/>
        <v>SRSA</v>
      </c>
      <c r="AE13" s="146">
        <f t="shared" si="5"/>
        <v>1</v>
      </c>
      <c r="AF13" s="147">
        <f t="shared" si="6"/>
        <v>0</v>
      </c>
      <c r="AG13" s="147">
        <f t="shared" si="7"/>
        <v>0</v>
      </c>
      <c r="AH13" s="167" t="str">
        <f t="shared" si="8"/>
        <v>-</v>
      </c>
      <c r="AI13" s="168">
        <f t="shared" si="9"/>
        <v>0</v>
      </c>
      <c r="AJ13" s="3" t="e">
        <v>#N/A</v>
      </c>
    </row>
    <row r="14" spans="1:36" s="3" customFormat="1" ht="12.75" customHeight="1">
      <c r="A14" s="129" t="s">
        <v>232</v>
      </c>
      <c r="B14" s="130" t="s">
        <v>233</v>
      </c>
      <c r="C14" s="131" t="s">
        <v>234</v>
      </c>
      <c r="D14" s="132" t="s">
        <v>235</v>
      </c>
      <c r="E14" s="132" t="s">
        <v>236</v>
      </c>
      <c r="F14" s="133" t="s">
        <v>683</v>
      </c>
      <c r="G14" s="134" t="s">
        <v>237</v>
      </c>
      <c r="H14" s="135" t="s">
        <v>238</v>
      </c>
      <c r="I14" s="136">
        <v>4357843174</v>
      </c>
      <c r="J14" s="137" t="s">
        <v>723</v>
      </c>
      <c r="K14" s="138" t="s">
        <v>697</v>
      </c>
      <c r="L14" s="97" t="s">
        <v>697</v>
      </c>
      <c r="M14" s="76">
        <v>147</v>
      </c>
      <c r="N14" s="44" t="s">
        <v>697</v>
      </c>
      <c r="O14" s="139">
        <v>7.518796992481203</v>
      </c>
      <c r="P14" s="140" t="s">
        <v>687</v>
      </c>
      <c r="Q14" s="46"/>
      <c r="R14" s="47"/>
      <c r="S14" s="141" t="s">
        <v>697</v>
      </c>
      <c r="T14" s="79">
        <v>7015.045168916407</v>
      </c>
      <c r="U14" s="48">
        <v>0</v>
      </c>
      <c r="V14" s="48">
        <v>134.00750376523305</v>
      </c>
      <c r="W14" s="105"/>
      <c r="X14" s="83" t="s">
        <v>15</v>
      </c>
      <c r="Y14" s="109" t="s">
        <v>687</v>
      </c>
      <c r="Z14" s="131">
        <f t="shared" si="0"/>
        <v>1</v>
      </c>
      <c r="AA14" s="132">
        <f t="shared" si="1"/>
        <v>1</v>
      </c>
      <c r="AB14" s="132">
        <f t="shared" si="2"/>
        <v>0</v>
      </c>
      <c r="AC14" s="132">
        <f t="shared" si="3"/>
        <v>0</v>
      </c>
      <c r="AD14" s="142" t="str">
        <f t="shared" si="4"/>
        <v>SRSA</v>
      </c>
      <c r="AE14" s="131">
        <f t="shared" si="5"/>
        <v>1</v>
      </c>
      <c r="AF14" s="132">
        <f t="shared" si="6"/>
        <v>0</v>
      </c>
      <c r="AG14" s="132">
        <f t="shared" si="7"/>
        <v>0</v>
      </c>
      <c r="AH14" s="142" t="str">
        <f t="shared" si="8"/>
        <v>-</v>
      </c>
      <c r="AI14" s="143">
        <f t="shared" si="9"/>
        <v>0</v>
      </c>
      <c r="AJ14" s="3" t="s">
        <v>232</v>
      </c>
    </row>
    <row r="15" spans="1:36" s="3" customFormat="1" ht="12.75" customHeight="1">
      <c r="A15" s="144" t="s">
        <v>246</v>
      </c>
      <c r="B15" s="145" t="s">
        <v>247</v>
      </c>
      <c r="C15" s="146" t="s">
        <v>248</v>
      </c>
      <c r="D15" s="147" t="s">
        <v>249</v>
      </c>
      <c r="E15" s="147" t="s">
        <v>250</v>
      </c>
      <c r="F15" s="148" t="s">
        <v>683</v>
      </c>
      <c r="G15" s="149" t="s">
        <v>251</v>
      </c>
      <c r="H15" s="150" t="s">
        <v>252</v>
      </c>
      <c r="I15" s="151">
        <v>4357381240</v>
      </c>
      <c r="J15" s="152" t="s">
        <v>253</v>
      </c>
      <c r="K15" s="153" t="s">
        <v>687</v>
      </c>
      <c r="L15" s="154" t="s">
        <v>697</v>
      </c>
      <c r="M15" s="155">
        <v>4436</v>
      </c>
      <c r="N15" s="156" t="s">
        <v>697</v>
      </c>
      <c r="O15" s="157">
        <v>12.615955473098332</v>
      </c>
      <c r="P15" s="158" t="s">
        <v>687</v>
      </c>
      <c r="Q15" s="159"/>
      <c r="R15" s="160"/>
      <c r="S15" s="161" t="s">
        <v>687</v>
      </c>
      <c r="T15" s="162">
        <v>221024.13133075775</v>
      </c>
      <c r="U15" s="163">
        <v>4101.048343943304</v>
      </c>
      <c r="V15" s="163">
        <v>12493.278258077222</v>
      </c>
      <c r="W15" s="164"/>
      <c r="X15" s="165" t="s">
        <v>15</v>
      </c>
      <c r="Y15" s="166"/>
      <c r="Z15" s="146">
        <f t="shared" si="0"/>
        <v>1</v>
      </c>
      <c r="AA15" s="147">
        <f t="shared" si="1"/>
        <v>1</v>
      </c>
      <c r="AB15" s="147">
        <f t="shared" si="2"/>
        <v>0</v>
      </c>
      <c r="AC15" s="147">
        <f t="shared" si="3"/>
        <v>0</v>
      </c>
      <c r="AD15" s="167" t="str">
        <f t="shared" si="4"/>
        <v>SRSA</v>
      </c>
      <c r="AE15" s="146">
        <f t="shared" si="5"/>
        <v>0</v>
      </c>
      <c r="AF15" s="147">
        <f t="shared" si="6"/>
        <v>0</v>
      </c>
      <c r="AG15" s="147">
        <f t="shared" si="7"/>
        <v>0</v>
      </c>
      <c r="AH15" s="167" t="str">
        <f t="shared" si="8"/>
        <v>-</v>
      </c>
      <c r="AI15" s="168">
        <f t="shared" si="9"/>
        <v>0</v>
      </c>
      <c r="AJ15" s="3" t="e">
        <v>#N/A</v>
      </c>
    </row>
    <row r="16" spans="1:36" s="3" customFormat="1" ht="12.75" customHeight="1">
      <c r="A16" s="144" t="s">
        <v>343</v>
      </c>
      <c r="B16" s="145" t="s">
        <v>344</v>
      </c>
      <c r="C16" s="146" t="s">
        <v>345</v>
      </c>
      <c r="D16" s="147" t="s">
        <v>346</v>
      </c>
      <c r="E16" s="147" t="s">
        <v>566</v>
      </c>
      <c r="F16" s="148" t="s">
        <v>683</v>
      </c>
      <c r="G16" s="149" t="s">
        <v>347</v>
      </c>
      <c r="H16" s="150" t="s">
        <v>695</v>
      </c>
      <c r="I16" s="151">
        <v>4357973088</v>
      </c>
      <c r="J16" s="152" t="s">
        <v>710</v>
      </c>
      <c r="K16" s="153" t="s">
        <v>687</v>
      </c>
      <c r="L16" s="154" t="s">
        <v>697</v>
      </c>
      <c r="M16" s="155">
        <v>300</v>
      </c>
      <c r="N16" s="156"/>
      <c r="O16" s="157" t="s">
        <v>688</v>
      </c>
      <c r="P16" s="158" t="s">
        <v>687</v>
      </c>
      <c r="Q16" s="159"/>
      <c r="R16" s="160"/>
      <c r="S16" s="161" t="s">
        <v>687</v>
      </c>
      <c r="T16" s="162">
        <v>8531.325037086408</v>
      </c>
      <c r="U16" s="163">
        <v>293.5523631814134</v>
      </c>
      <c r="V16" s="163">
        <v>283.11444457443605</v>
      </c>
      <c r="W16" s="164"/>
      <c r="X16" s="165" t="s">
        <v>15</v>
      </c>
      <c r="Y16" s="166"/>
      <c r="Z16" s="146">
        <f t="shared" si="0"/>
        <v>1</v>
      </c>
      <c r="AA16" s="147">
        <f t="shared" si="1"/>
        <v>1</v>
      </c>
      <c r="AB16" s="147">
        <f t="shared" si="2"/>
        <v>0</v>
      </c>
      <c r="AC16" s="147">
        <f t="shared" si="3"/>
        <v>0</v>
      </c>
      <c r="AD16" s="167" t="str">
        <f t="shared" si="4"/>
        <v>SRSA</v>
      </c>
      <c r="AE16" s="146">
        <f t="shared" si="5"/>
        <v>0</v>
      </c>
      <c r="AF16" s="147">
        <f t="shared" si="6"/>
        <v>0</v>
      </c>
      <c r="AG16" s="147">
        <f t="shared" si="7"/>
        <v>0</v>
      </c>
      <c r="AH16" s="167" t="str">
        <f t="shared" si="8"/>
        <v>-</v>
      </c>
      <c r="AI16" s="168">
        <f t="shared" si="9"/>
        <v>0</v>
      </c>
      <c r="AJ16" s="3" t="e">
        <v>#N/A</v>
      </c>
    </row>
    <row r="17" spans="1:36" s="3" customFormat="1" ht="12.75" customHeight="1">
      <c r="A17" s="144" t="s">
        <v>254</v>
      </c>
      <c r="B17" s="145" t="s">
        <v>255</v>
      </c>
      <c r="C17" s="146" t="s">
        <v>256</v>
      </c>
      <c r="D17" s="147" t="s">
        <v>257</v>
      </c>
      <c r="E17" s="147" t="s">
        <v>258</v>
      </c>
      <c r="F17" s="148" t="s">
        <v>683</v>
      </c>
      <c r="G17" s="149" t="s">
        <v>259</v>
      </c>
      <c r="H17" s="150" t="s">
        <v>260</v>
      </c>
      <c r="I17" s="151">
        <v>4356879846</v>
      </c>
      <c r="J17" s="152" t="s">
        <v>723</v>
      </c>
      <c r="K17" s="153" t="s">
        <v>697</v>
      </c>
      <c r="L17" s="154" t="s">
        <v>697</v>
      </c>
      <c r="M17" s="155">
        <v>2316</v>
      </c>
      <c r="N17" s="156" t="s">
        <v>697</v>
      </c>
      <c r="O17" s="157">
        <v>11.690140845070422</v>
      </c>
      <c r="P17" s="158" t="s">
        <v>687</v>
      </c>
      <c r="Q17" s="159"/>
      <c r="R17" s="160"/>
      <c r="S17" s="161" t="s">
        <v>697</v>
      </c>
      <c r="T17" s="162">
        <v>116512.77925657322</v>
      </c>
      <c r="U17" s="163">
        <v>2070.8048394384246</v>
      </c>
      <c r="V17" s="163">
        <v>5953.791084924862</v>
      </c>
      <c r="W17" s="164"/>
      <c r="X17" s="165" t="s">
        <v>15</v>
      </c>
      <c r="Y17" s="166"/>
      <c r="Z17" s="146">
        <f t="shared" si="0"/>
        <v>1</v>
      </c>
      <c r="AA17" s="147">
        <f t="shared" si="1"/>
        <v>1</v>
      </c>
      <c r="AB17" s="147">
        <f t="shared" si="2"/>
        <v>0</v>
      </c>
      <c r="AC17" s="147">
        <f t="shared" si="3"/>
        <v>0</v>
      </c>
      <c r="AD17" s="167" t="str">
        <f t="shared" si="4"/>
        <v>SRSA</v>
      </c>
      <c r="AE17" s="146">
        <f t="shared" si="5"/>
        <v>1</v>
      </c>
      <c r="AF17" s="147">
        <f t="shared" si="6"/>
        <v>0</v>
      </c>
      <c r="AG17" s="147">
        <f t="shared" si="7"/>
        <v>0</v>
      </c>
      <c r="AH17" s="167" t="str">
        <f t="shared" si="8"/>
        <v>-</v>
      </c>
      <c r="AI17" s="168">
        <f t="shared" si="9"/>
        <v>0</v>
      </c>
      <c r="AJ17" s="3" t="e">
        <v>#N/A</v>
      </c>
    </row>
    <row r="18" spans="1:36" s="3" customFormat="1" ht="12.75" customHeight="1">
      <c r="A18" s="144" t="s">
        <v>192</v>
      </c>
      <c r="B18" s="145" t="s">
        <v>193</v>
      </c>
      <c r="C18" s="146" t="s">
        <v>194</v>
      </c>
      <c r="D18" s="147" t="s">
        <v>195</v>
      </c>
      <c r="E18" s="147" t="s">
        <v>196</v>
      </c>
      <c r="F18" s="148" t="s">
        <v>683</v>
      </c>
      <c r="G18" s="149" t="s">
        <v>197</v>
      </c>
      <c r="H18" s="150" t="s">
        <v>695</v>
      </c>
      <c r="I18" s="151">
        <v>4358224410</v>
      </c>
      <c r="J18" s="152" t="s">
        <v>686</v>
      </c>
      <c r="K18" s="153" t="s">
        <v>687</v>
      </c>
      <c r="L18" s="154" t="s">
        <v>697</v>
      </c>
      <c r="M18" s="155">
        <v>645</v>
      </c>
      <c r="N18" s="156" t="s">
        <v>697</v>
      </c>
      <c r="O18" s="157" t="s">
        <v>688</v>
      </c>
      <c r="P18" s="158" t="s">
        <v>687</v>
      </c>
      <c r="Q18" s="159"/>
      <c r="R18" s="160"/>
      <c r="S18" s="161" t="s">
        <v>687</v>
      </c>
      <c r="T18" s="162">
        <v>15373.987439807624</v>
      </c>
      <c r="U18" s="163">
        <v>492.74860962594397</v>
      </c>
      <c r="V18" s="163">
        <v>608.6960558350374</v>
      </c>
      <c r="W18" s="164"/>
      <c r="X18" s="165"/>
      <c r="Y18" s="166" t="s">
        <v>687</v>
      </c>
      <c r="Z18" s="146">
        <f t="shared" si="0"/>
        <v>1</v>
      </c>
      <c r="AA18" s="147">
        <f t="shared" si="1"/>
        <v>1</v>
      </c>
      <c r="AB18" s="147">
        <f t="shared" si="2"/>
        <v>0</v>
      </c>
      <c r="AC18" s="147">
        <f t="shared" si="3"/>
        <v>0</v>
      </c>
      <c r="AD18" s="167" t="str">
        <f t="shared" si="4"/>
        <v>SRSA</v>
      </c>
      <c r="AE18" s="146">
        <f t="shared" si="5"/>
        <v>0</v>
      </c>
      <c r="AF18" s="147">
        <f t="shared" si="6"/>
        <v>0</v>
      </c>
      <c r="AG18" s="147">
        <f t="shared" si="7"/>
        <v>0</v>
      </c>
      <c r="AH18" s="167" t="str">
        <f t="shared" si="8"/>
        <v>-</v>
      </c>
      <c r="AI18" s="168">
        <f t="shared" si="9"/>
        <v>0</v>
      </c>
      <c r="AJ18" s="3" t="e">
        <v>#N/A</v>
      </c>
    </row>
    <row r="19" spans="1:36" s="3" customFormat="1" ht="12.75" customHeight="1">
      <c r="A19" s="144" t="s">
        <v>562</v>
      </c>
      <c r="B19" s="145" t="s">
        <v>563</v>
      </c>
      <c r="C19" s="146" t="s">
        <v>564</v>
      </c>
      <c r="D19" s="147" t="s">
        <v>565</v>
      </c>
      <c r="E19" s="147" t="s">
        <v>566</v>
      </c>
      <c r="F19" s="148" t="s">
        <v>683</v>
      </c>
      <c r="G19" s="149" t="s">
        <v>567</v>
      </c>
      <c r="H19" s="150" t="s">
        <v>695</v>
      </c>
      <c r="I19" s="151">
        <v>4357134255</v>
      </c>
      <c r="J19" s="152" t="s">
        <v>710</v>
      </c>
      <c r="K19" s="153" t="s">
        <v>687</v>
      </c>
      <c r="L19" s="154" t="s">
        <v>697</v>
      </c>
      <c r="M19" s="155">
        <v>214</v>
      </c>
      <c r="N19" s="156"/>
      <c r="O19" s="157" t="s">
        <v>688</v>
      </c>
      <c r="P19" s="158" t="s">
        <v>687</v>
      </c>
      <c r="Q19" s="159"/>
      <c r="R19" s="160"/>
      <c r="S19" s="161" t="s">
        <v>687</v>
      </c>
      <c r="T19" s="162">
        <v>3841.9832540648113</v>
      </c>
      <c r="U19" s="163">
        <v>29.152517054730716</v>
      </c>
      <c r="V19" s="163">
        <v>201.95497046309768</v>
      </c>
      <c r="W19" s="164"/>
      <c r="X19" s="165" t="s">
        <v>16</v>
      </c>
      <c r="Y19" s="166"/>
      <c r="Z19" s="146">
        <f t="shared" si="0"/>
        <v>1</v>
      </c>
      <c r="AA19" s="147">
        <f t="shared" si="1"/>
        <v>1</v>
      </c>
      <c r="AB19" s="147">
        <f t="shared" si="2"/>
        <v>0</v>
      </c>
      <c r="AC19" s="147">
        <f t="shared" si="3"/>
        <v>0</v>
      </c>
      <c r="AD19" s="167" t="str">
        <f t="shared" si="4"/>
        <v>SRSA</v>
      </c>
      <c r="AE19" s="146">
        <f t="shared" si="5"/>
        <v>0</v>
      </c>
      <c r="AF19" s="147">
        <f t="shared" si="6"/>
        <v>0</v>
      </c>
      <c r="AG19" s="147">
        <f t="shared" si="7"/>
        <v>0</v>
      </c>
      <c r="AH19" s="167" t="str">
        <f t="shared" si="8"/>
        <v>-</v>
      </c>
      <c r="AI19" s="168">
        <f t="shared" si="9"/>
        <v>0</v>
      </c>
      <c r="AJ19" s="3" t="e">
        <v>#N/A</v>
      </c>
    </row>
    <row r="20" spans="1:36" s="3" customFormat="1" ht="12.75" customHeight="1">
      <c r="A20" s="129" t="s">
        <v>261</v>
      </c>
      <c r="B20" s="130" t="s">
        <v>262</v>
      </c>
      <c r="C20" s="131" t="s">
        <v>263</v>
      </c>
      <c r="D20" s="132" t="s">
        <v>264</v>
      </c>
      <c r="E20" s="132" t="s">
        <v>265</v>
      </c>
      <c r="F20" s="133" t="s">
        <v>683</v>
      </c>
      <c r="G20" s="134" t="s">
        <v>266</v>
      </c>
      <c r="H20" s="135" t="s">
        <v>267</v>
      </c>
      <c r="I20" s="136">
        <v>4356768821</v>
      </c>
      <c r="J20" s="137" t="s">
        <v>723</v>
      </c>
      <c r="K20" s="138" t="s">
        <v>697</v>
      </c>
      <c r="L20" s="97" t="s">
        <v>697</v>
      </c>
      <c r="M20" s="76">
        <v>931</v>
      </c>
      <c r="N20" s="44" t="s">
        <v>697</v>
      </c>
      <c r="O20" s="139">
        <v>14.074914869466514</v>
      </c>
      <c r="P20" s="140" t="s">
        <v>687</v>
      </c>
      <c r="Q20" s="46"/>
      <c r="R20" s="47"/>
      <c r="S20" s="141" t="s">
        <v>697</v>
      </c>
      <c r="T20" s="79">
        <v>46357.07279243154</v>
      </c>
      <c r="U20" s="48">
        <v>844.2563547860628</v>
      </c>
      <c r="V20" s="48">
        <v>2264.468747518713</v>
      </c>
      <c r="W20" s="105"/>
      <c r="X20" s="83" t="s">
        <v>15</v>
      </c>
      <c r="Y20" s="109" t="s">
        <v>687</v>
      </c>
      <c r="Z20" s="131">
        <f t="shared" si="0"/>
        <v>1</v>
      </c>
      <c r="AA20" s="132">
        <f t="shared" si="1"/>
        <v>1</v>
      </c>
      <c r="AB20" s="132">
        <f t="shared" si="2"/>
        <v>0</v>
      </c>
      <c r="AC20" s="132">
        <f t="shared" si="3"/>
        <v>0</v>
      </c>
      <c r="AD20" s="142" t="str">
        <f t="shared" si="4"/>
        <v>SRSA</v>
      </c>
      <c r="AE20" s="131">
        <f t="shared" si="5"/>
        <v>1</v>
      </c>
      <c r="AF20" s="132">
        <f t="shared" si="6"/>
        <v>0</v>
      </c>
      <c r="AG20" s="132">
        <f t="shared" si="7"/>
        <v>0</v>
      </c>
      <c r="AH20" s="142" t="str">
        <f t="shared" si="8"/>
        <v>-</v>
      </c>
      <c r="AI20" s="143">
        <f t="shared" si="9"/>
        <v>0</v>
      </c>
      <c r="AJ20" s="3" t="s">
        <v>261</v>
      </c>
    </row>
    <row r="21" spans="1:36" s="3" customFormat="1" ht="12.75" customHeight="1">
      <c r="A21" s="144" t="s">
        <v>385</v>
      </c>
      <c r="B21" s="145" t="s">
        <v>386</v>
      </c>
      <c r="C21" s="146" t="s">
        <v>387</v>
      </c>
      <c r="D21" s="147" t="s">
        <v>388</v>
      </c>
      <c r="E21" s="147" t="s">
        <v>389</v>
      </c>
      <c r="F21" s="148" t="s">
        <v>683</v>
      </c>
      <c r="G21" s="149" t="s">
        <v>634</v>
      </c>
      <c r="H21" s="150" t="s">
        <v>695</v>
      </c>
      <c r="I21" s="151">
        <v>8664331388</v>
      </c>
      <c r="J21" s="152" t="s">
        <v>696</v>
      </c>
      <c r="K21" s="153" t="s">
        <v>687</v>
      </c>
      <c r="L21" s="154" t="s">
        <v>697</v>
      </c>
      <c r="M21" s="155">
        <v>545</v>
      </c>
      <c r="N21" s="156"/>
      <c r="O21" s="157" t="s">
        <v>688</v>
      </c>
      <c r="P21" s="158" t="s">
        <v>687</v>
      </c>
      <c r="Q21" s="159"/>
      <c r="R21" s="160"/>
      <c r="S21" s="161" t="s">
        <v>697</v>
      </c>
      <c r="T21" s="162">
        <v>26103.715245046387</v>
      </c>
      <c r="U21" s="163">
        <v>1240.5254236740695</v>
      </c>
      <c r="V21" s="163">
        <v>514.3245743102254</v>
      </c>
      <c r="W21" s="164"/>
      <c r="X21" s="165" t="s">
        <v>15</v>
      </c>
      <c r="Y21" s="166"/>
      <c r="Z21" s="146">
        <f t="shared" si="0"/>
        <v>1</v>
      </c>
      <c r="AA21" s="147">
        <f t="shared" si="1"/>
        <v>1</v>
      </c>
      <c r="AB21" s="147">
        <f t="shared" si="2"/>
        <v>0</v>
      </c>
      <c r="AC21" s="147">
        <f t="shared" si="3"/>
        <v>0</v>
      </c>
      <c r="AD21" s="167" t="str">
        <f t="shared" si="4"/>
        <v>SRSA</v>
      </c>
      <c r="AE21" s="146">
        <f t="shared" si="5"/>
        <v>1</v>
      </c>
      <c r="AF21" s="147">
        <f t="shared" si="6"/>
        <v>0</v>
      </c>
      <c r="AG21" s="147">
        <f t="shared" si="7"/>
        <v>0</v>
      </c>
      <c r="AH21" s="167" t="str">
        <f t="shared" si="8"/>
        <v>-</v>
      </c>
      <c r="AI21" s="168">
        <f t="shared" si="9"/>
        <v>0</v>
      </c>
      <c r="AJ21" s="3" t="e">
        <v>#N/A</v>
      </c>
    </row>
    <row r="22" spans="1:36" s="3" customFormat="1" ht="12.75" customHeight="1">
      <c r="A22" s="144" t="s">
        <v>473</v>
      </c>
      <c r="B22" s="145" t="s">
        <v>474</v>
      </c>
      <c r="C22" s="146" t="s">
        <v>475</v>
      </c>
      <c r="D22" s="147" t="s">
        <v>476</v>
      </c>
      <c r="E22" s="147" t="s">
        <v>477</v>
      </c>
      <c r="F22" s="148" t="s">
        <v>683</v>
      </c>
      <c r="G22" s="149" t="s">
        <v>478</v>
      </c>
      <c r="H22" s="150" t="s">
        <v>695</v>
      </c>
      <c r="I22" s="151">
        <v>4356732232</v>
      </c>
      <c r="J22" s="152" t="s">
        <v>710</v>
      </c>
      <c r="K22" s="153" t="s">
        <v>687</v>
      </c>
      <c r="L22" s="154" t="s">
        <v>697</v>
      </c>
      <c r="M22" s="155">
        <v>502</v>
      </c>
      <c r="N22" s="156"/>
      <c r="O22" s="157" t="s">
        <v>688</v>
      </c>
      <c r="P22" s="158" t="s">
        <v>687</v>
      </c>
      <c r="Q22" s="159"/>
      <c r="R22" s="160"/>
      <c r="S22" s="161" t="s">
        <v>687</v>
      </c>
      <c r="T22" s="162">
        <v>13169.742247189615</v>
      </c>
      <c r="U22" s="163">
        <v>440.3285447721201</v>
      </c>
      <c r="V22" s="163">
        <v>471.85740762406004</v>
      </c>
      <c r="W22" s="164"/>
      <c r="X22" s="165" t="s">
        <v>15</v>
      </c>
      <c r="Y22" s="166"/>
      <c r="Z22" s="146">
        <f t="shared" si="0"/>
        <v>1</v>
      </c>
      <c r="AA22" s="147">
        <f t="shared" si="1"/>
        <v>1</v>
      </c>
      <c r="AB22" s="147">
        <f t="shared" si="2"/>
        <v>0</v>
      </c>
      <c r="AC22" s="147">
        <f t="shared" si="3"/>
        <v>0</v>
      </c>
      <c r="AD22" s="167" t="str">
        <f t="shared" si="4"/>
        <v>SRSA</v>
      </c>
      <c r="AE22" s="146">
        <f t="shared" si="5"/>
        <v>0</v>
      </c>
      <c r="AF22" s="147">
        <f t="shared" si="6"/>
        <v>0</v>
      </c>
      <c r="AG22" s="147">
        <f t="shared" si="7"/>
        <v>0</v>
      </c>
      <c r="AH22" s="167" t="str">
        <f t="shared" si="8"/>
        <v>-</v>
      </c>
      <c r="AI22" s="168">
        <f t="shared" si="9"/>
        <v>0</v>
      </c>
      <c r="AJ22" s="3" t="e">
        <v>#N/A</v>
      </c>
    </row>
    <row r="23" spans="1:36" s="3" customFormat="1" ht="12.75" customHeight="1">
      <c r="A23" s="129" t="s">
        <v>268</v>
      </c>
      <c r="B23" s="130" t="s">
        <v>269</v>
      </c>
      <c r="C23" s="131" t="s">
        <v>270</v>
      </c>
      <c r="D23" s="132" t="s">
        <v>271</v>
      </c>
      <c r="E23" s="132" t="s">
        <v>421</v>
      </c>
      <c r="F23" s="133" t="s">
        <v>683</v>
      </c>
      <c r="G23" s="134" t="s">
        <v>422</v>
      </c>
      <c r="H23" s="135" t="s">
        <v>272</v>
      </c>
      <c r="I23" s="136">
        <v>4352595317</v>
      </c>
      <c r="J23" s="137" t="s">
        <v>696</v>
      </c>
      <c r="K23" s="138" t="s">
        <v>687</v>
      </c>
      <c r="L23" s="97" t="s">
        <v>697</v>
      </c>
      <c r="M23" s="76">
        <v>1526</v>
      </c>
      <c r="N23" s="44" t="s">
        <v>697</v>
      </c>
      <c r="O23" s="139">
        <v>17.964824120603016</v>
      </c>
      <c r="P23" s="140" t="s">
        <v>687</v>
      </c>
      <c r="Q23" s="46"/>
      <c r="R23" s="47"/>
      <c r="S23" s="141" t="s">
        <v>697</v>
      </c>
      <c r="T23" s="79">
        <v>99755.5354909628</v>
      </c>
      <c r="U23" s="48">
        <v>2576.750610208918</v>
      </c>
      <c r="V23" s="48">
        <v>5683.968399013772</v>
      </c>
      <c r="W23" s="105"/>
      <c r="X23" s="83" t="s">
        <v>15</v>
      </c>
      <c r="Y23" s="109"/>
      <c r="Z23" s="131">
        <f t="shared" si="0"/>
        <v>1</v>
      </c>
      <c r="AA23" s="132">
        <f t="shared" si="1"/>
        <v>1</v>
      </c>
      <c r="AB23" s="132">
        <f t="shared" si="2"/>
        <v>0</v>
      </c>
      <c r="AC23" s="132">
        <f t="shared" si="3"/>
        <v>0</v>
      </c>
      <c r="AD23" s="142" t="str">
        <f t="shared" si="4"/>
        <v>SRSA</v>
      </c>
      <c r="AE23" s="131">
        <f t="shared" si="5"/>
        <v>1</v>
      </c>
      <c r="AF23" s="132">
        <f t="shared" si="6"/>
        <v>0</v>
      </c>
      <c r="AG23" s="132">
        <f t="shared" si="7"/>
        <v>0</v>
      </c>
      <c r="AH23" s="142" t="str">
        <f t="shared" si="8"/>
        <v>-</v>
      </c>
      <c r="AI23" s="143">
        <f t="shared" si="9"/>
        <v>0</v>
      </c>
      <c r="AJ23" s="3" t="s">
        <v>268</v>
      </c>
    </row>
    <row r="24" spans="1:36" s="3" customFormat="1" ht="12.75" customHeight="1">
      <c r="A24" s="144" t="s">
        <v>439</v>
      </c>
      <c r="B24" s="145" t="s">
        <v>440</v>
      </c>
      <c r="C24" s="146" t="s">
        <v>441</v>
      </c>
      <c r="D24" s="147" t="s">
        <v>442</v>
      </c>
      <c r="E24" s="147" t="s">
        <v>541</v>
      </c>
      <c r="F24" s="148" t="s">
        <v>683</v>
      </c>
      <c r="G24" s="149" t="s">
        <v>542</v>
      </c>
      <c r="H24" s="150" t="s">
        <v>695</v>
      </c>
      <c r="I24" s="151">
        <v>4357537377</v>
      </c>
      <c r="J24" s="152" t="s">
        <v>686</v>
      </c>
      <c r="K24" s="153" t="s">
        <v>687</v>
      </c>
      <c r="L24" s="154" t="s">
        <v>697</v>
      </c>
      <c r="M24" s="155">
        <v>170</v>
      </c>
      <c r="N24" s="156"/>
      <c r="O24" s="157" t="s">
        <v>688</v>
      </c>
      <c r="P24" s="158" t="s">
        <v>687</v>
      </c>
      <c r="Q24" s="159"/>
      <c r="R24" s="160"/>
      <c r="S24" s="161" t="s">
        <v>687</v>
      </c>
      <c r="T24" s="162">
        <v>5314.849664842403</v>
      </c>
      <c r="U24" s="163">
        <v>188.71223347376582</v>
      </c>
      <c r="V24" s="163">
        <v>293.9794396978126</v>
      </c>
      <c r="W24" s="164"/>
      <c r="X24" s="165"/>
      <c r="Y24" s="166"/>
      <c r="Z24" s="146">
        <f t="shared" si="0"/>
        <v>1</v>
      </c>
      <c r="AA24" s="147">
        <f t="shared" si="1"/>
        <v>1</v>
      </c>
      <c r="AB24" s="147">
        <f t="shared" si="2"/>
        <v>0</v>
      </c>
      <c r="AC24" s="147">
        <f t="shared" si="3"/>
        <v>0</v>
      </c>
      <c r="AD24" s="167" t="str">
        <f t="shared" si="4"/>
        <v>SRSA</v>
      </c>
      <c r="AE24" s="146">
        <f t="shared" si="5"/>
        <v>0</v>
      </c>
      <c r="AF24" s="147">
        <f t="shared" si="6"/>
        <v>0</v>
      </c>
      <c r="AG24" s="147">
        <f t="shared" si="7"/>
        <v>0</v>
      </c>
      <c r="AH24" s="167" t="str">
        <f t="shared" si="8"/>
        <v>-</v>
      </c>
      <c r="AI24" s="168">
        <f t="shared" si="9"/>
        <v>0</v>
      </c>
      <c r="AJ24" s="3" t="e">
        <v>#N/A</v>
      </c>
    </row>
    <row r="25" spans="1:36" s="3" customFormat="1" ht="12.75" customHeight="1">
      <c r="A25" s="144" t="s">
        <v>291</v>
      </c>
      <c r="B25" s="145" t="s">
        <v>292</v>
      </c>
      <c r="C25" s="146" t="s">
        <v>293</v>
      </c>
      <c r="D25" s="147" t="s">
        <v>294</v>
      </c>
      <c r="E25" s="147" t="s">
        <v>295</v>
      </c>
      <c r="F25" s="148" t="s">
        <v>683</v>
      </c>
      <c r="G25" s="149" t="s">
        <v>296</v>
      </c>
      <c r="H25" s="150" t="s">
        <v>297</v>
      </c>
      <c r="I25" s="151">
        <v>4356231940</v>
      </c>
      <c r="J25" s="152" t="s">
        <v>543</v>
      </c>
      <c r="K25" s="153" t="s">
        <v>687</v>
      </c>
      <c r="L25" s="154" t="s">
        <v>697</v>
      </c>
      <c r="M25" s="155">
        <v>2244</v>
      </c>
      <c r="N25" s="156" t="s">
        <v>697</v>
      </c>
      <c r="O25" s="157">
        <v>10.908239700374532</v>
      </c>
      <c r="P25" s="158" t="s">
        <v>687</v>
      </c>
      <c r="Q25" s="159"/>
      <c r="R25" s="160"/>
      <c r="S25" s="161" t="s">
        <v>687</v>
      </c>
      <c r="T25" s="162">
        <v>69722.99665834456</v>
      </c>
      <c r="U25" s="163">
        <v>1523.568961652347</v>
      </c>
      <c r="V25" s="163">
        <v>0</v>
      </c>
      <c r="W25" s="164"/>
      <c r="X25" s="165" t="s">
        <v>16</v>
      </c>
      <c r="Y25" s="166"/>
      <c r="Z25" s="146">
        <f t="shared" si="0"/>
        <v>1</v>
      </c>
      <c r="AA25" s="147">
        <f t="shared" si="1"/>
        <v>1</v>
      </c>
      <c r="AB25" s="147">
        <f t="shared" si="2"/>
        <v>0</v>
      </c>
      <c r="AC25" s="147">
        <f t="shared" si="3"/>
        <v>0</v>
      </c>
      <c r="AD25" s="167" t="str">
        <f t="shared" si="4"/>
        <v>SRSA</v>
      </c>
      <c r="AE25" s="146">
        <f t="shared" si="5"/>
        <v>0</v>
      </c>
      <c r="AF25" s="147">
        <f t="shared" si="6"/>
        <v>0</v>
      </c>
      <c r="AG25" s="147">
        <f t="shared" si="7"/>
        <v>0</v>
      </c>
      <c r="AH25" s="167" t="str">
        <f t="shared" si="8"/>
        <v>-</v>
      </c>
      <c r="AI25" s="168">
        <f t="shared" si="9"/>
        <v>0</v>
      </c>
      <c r="AJ25" s="3" t="e">
        <v>#N/A</v>
      </c>
    </row>
    <row r="26" spans="1:36" s="3" customFormat="1" ht="12.75" customHeight="1">
      <c r="A26" s="144" t="s">
        <v>298</v>
      </c>
      <c r="B26" s="145" t="s">
        <v>299</v>
      </c>
      <c r="C26" s="146" t="s">
        <v>300</v>
      </c>
      <c r="D26" s="147" t="s">
        <v>36</v>
      </c>
      <c r="E26" s="147" t="s">
        <v>37</v>
      </c>
      <c r="F26" s="148" t="s">
        <v>683</v>
      </c>
      <c r="G26" s="149" t="s">
        <v>38</v>
      </c>
      <c r="H26" s="150" t="s">
        <v>39</v>
      </c>
      <c r="I26" s="151">
        <v>4356442555</v>
      </c>
      <c r="J26" s="152" t="s">
        <v>529</v>
      </c>
      <c r="K26" s="153" t="s">
        <v>687</v>
      </c>
      <c r="L26" s="154" t="s">
        <v>697</v>
      </c>
      <c r="M26" s="155">
        <v>1194</v>
      </c>
      <c r="N26" s="156" t="s">
        <v>697</v>
      </c>
      <c r="O26" s="157">
        <v>13.480176211453745</v>
      </c>
      <c r="P26" s="158" t="s">
        <v>687</v>
      </c>
      <c r="Q26" s="159"/>
      <c r="R26" s="160"/>
      <c r="S26" s="161" t="s">
        <v>697</v>
      </c>
      <c r="T26" s="162">
        <v>74077.79987749671</v>
      </c>
      <c r="U26" s="163">
        <v>1089.00609593525</v>
      </c>
      <c r="V26" s="163">
        <v>2880.619019796791</v>
      </c>
      <c r="W26" s="164"/>
      <c r="X26" s="165" t="s">
        <v>15</v>
      </c>
      <c r="Y26" s="166"/>
      <c r="Z26" s="146">
        <f t="shared" si="0"/>
        <v>1</v>
      </c>
      <c r="AA26" s="147">
        <f t="shared" si="1"/>
        <v>1</v>
      </c>
      <c r="AB26" s="147">
        <f t="shared" si="2"/>
        <v>0</v>
      </c>
      <c r="AC26" s="147">
        <f t="shared" si="3"/>
        <v>0</v>
      </c>
      <c r="AD26" s="167" t="str">
        <f t="shared" si="4"/>
        <v>SRSA</v>
      </c>
      <c r="AE26" s="146">
        <f t="shared" si="5"/>
        <v>1</v>
      </c>
      <c r="AF26" s="147">
        <f t="shared" si="6"/>
        <v>0</v>
      </c>
      <c r="AG26" s="147">
        <f t="shared" si="7"/>
        <v>0</v>
      </c>
      <c r="AH26" s="167" t="str">
        <f t="shared" si="8"/>
        <v>-</v>
      </c>
      <c r="AI26" s="168">
        <f t="shared" si="9"/>
        <v>0</v>
      </c>
      <c r="AJ26" s="3" t="e">
        <v>#N/A</v>
      </c>
    </row>
    <row r="27" spans="1:36" s="3" customFormat="1" ht="12.75" customHeight="1">
      <c r="A27" s="144" t="s">
        <v>479</v>
      </c>
      <c r="B27" s="145" t="s">
        <v>480</v>
      </c>
      <c r="C27" s="146" t="s">
        <v>481</v>
      </c>
      <c r="D27" s="147" t="s">
        <v>482</v>
      </c>
      <c r="E27" s="147" t="s">
        <v>483</v>
      </c>
      <c r="F27" s="148" t="s">
        <v>683</v>
      </c>
      <c r="G27" s="149" t="s">
        <v>484</v>
      </c>
      <c r="H27" s="150" t="s">
        <v>695</v>
      </c>
      <c r="I27" s="151">
        <v>8014654434</v>
      </c>
      <c r="J27" s="152" t="s">
        <v>580</v>
      </c>
      <c r="K27" s="153" t="s">
        <v>697</v>
      </c>
      <c r="L27" s="154"/>
      <c r="M27" s="155">
        <v>576</v>
      </c>
      <c r="N27" s="156"/>
      <c r="O27" s="157" t="s">
        <v>688</v>
      </c>
      <c r="P27" s="158" t="s">
        <v>687</v>
      </c>
      <c r="Q27" s="159"/>
      <c r="R27" s="160"/>
      <c r="S27" s="161" t="s">
        <v>697</v>
      </c>
      <c r="T27" s="162">
        <v>4511.725364190043</v>
      </c>
      <c r="U27" s="163">
        <v>0</v>
      </c>
      <c r="V27" s="163">
        <v>543.5797335829172</v>
      </c>
      <c r="W27" s="164"/>
      <c r="X27" s="165" t="s">
        <v>15</v>
      </c>
      <c r="Y27" s="166"/>
      <c r="Z27" s="146">
        <f t="shared" si="0"/>
        <v>1</v>
      </c>
      <c r="AA27" s="147">
        <f t="shared" si="1"/>
        <v>1</v>
      </c>
      <c r="AB27" s="147">
        <f t="shared" si="2"/>
        <v>0</v>
      </c>
      <c r="AC27" s="147">
        <f t="shared" si="3"/>
        <v>0</v>
      </c>
      <c r="AD27" s="167" t="str">
        <f t="shared" si="4"/>
        <v>SRSA</v>
      </c>
      <c r="AE27" s="146">
        <f t="shared" si="5"/>
        <v>1</v>
      </c>
      <c r="AF27" s="147">
        <f t="shared" si="6"/>
        <v>0</v>
      </c>
      <c r="AG27" s="147">
        <f t="shared" si="7"/>
        <v>0</v>
      </c>
      <c r="AH27" s="167" t="str">
        <f t="shared" si="8"/>
        <v>-</v>
      </c>
      <c r="AI27" s="168">
        <f t="shared" si="9"/>
        <v>0</v>
      </c>
      <c r="AJ27" s="3" t="e">
        <v>#N/A</v>
      </c>
    </row>
    <row r="28" spans="1:36" s="3" customFormat="1" ht="12.75" customHeight="1">
      <c r="A28" s="144" t="s">
        <v>174</v>
      </c>
      <c r="B28" s="145" t="s">
        <v>175</v>
      </c>
      <c r="C28" s="146" t="s">
        <v>176</v>
      </c>
      <c r="D28" s="147" t="s">
        <v>177</v>
      </c>
      <c r="E28" s="147" t="s">
        <v>639</v>
      </c>
      <c r="F28" s="148" t="s">
        <v>683</v>
      </c>
      <c r="G28" s="149" t="s">
        <v>640</v>
      </c>
      <c r="H28" s="150" t="s">
        <v>695</v>
      </c>
      <c r="I28" s="151">
        <v>8017877669</v>
      </c>
      <c r="J28" s="152" t="s">
        <v>580</v>
      </c>
      <c r="K28" s="153" t="s">
        <v>697</v>
      </c>
      <c r="L28" s="154" t="s">
        <v>697</v>
      </c>
      <c r="M28" s="155">
        <v>285</v>
      </c>
      <c r="N28" s="156"/>
      <c r="O28" s="157" t="s">
        <v>688</v>
      </c>
      <c r="P28" s="158" t="s">
        <v>687</v>
      </c>
      <c r="Q28" s="159"/>
      <c r="R28" s="160"/>
      <c r="S28" s="161" t="s">
        <v>697</v>
      </c>
      <c r="T28" s="162">
        <v>8869.541264456006</v>
      </c>
      <c r="U28" s="163">
        <v>314.520389122943</v>
      </c>
      <c r="V28" s="163">
        <v>268.95872234571425</v>
      </c>
      <c r="W28" s="164"/>
      <c r="X28" s="165" t="s">
        <v>15</v>
      </c>
      <c r="Y28" s="166"/>
      <c r="Z28" s="146">
        <f t="shared" si="0"/>
        <v>1</v>
      </c>
      <c r="AA28" s="147">
        <f t="shared" si="1"/>
        <v>1</v>
      </c>
      <c r="AB28" s="147">
        <f t="shared" si="2"/>
        <v>0</v>
      </c>
      <c r="AC28" s="147">
        <f t="shared" si="3"/>
        <v>0</v>
      </c>
      <c r="AD28" s="167" t="str">
        <f t="shared" si="4"/>
        <v>SRSA</v>
      </c>
      <c r="AE28" s="146">
        <f t="shared" si="5"/>
        <v>1</v>
      </c>
      <c r="AF28" s="147">
        <f t="shared" si="6"/>
        <v>0</v>
      </c>
      <c r="AG28" s="147">
        <f t="shared" si="7"/>
        <v>0</v>
      </c>
      <c r="AH28" s="167" t="str">
        <f t="shared" si="8"/>
        <v>-</v>
      </c>
      <c r="AI28" s="168">
        <f t="shared" si="9"/>
        <v>0</v>
      </c>
      <c r="AJ28" s="3" t="e">
        <v>#N/A</v>
      </c>
    </row>
    <row r="29" spans="1:36" s="3" customFormat="1" ht="12.75" customHeight="1">
      <c r="A29" s="129" t="s">
        <v>45</v>
      </c>
      <c r="B29" s="130" t="s">
        <v>46</v>
      </c>
      <c r="C29" s="131" t="s">
        <v>47</v>
      </c>
      <c r="D29" s="132" t="s">
        <v>48</v>
      </c>
      <c r="E29" s="132" t="s">
        <v>693</v>
      </c>
      <c r="F29" s="133" t="s">
        <v>683</v>
      </c>
      <c r="G29" s="134" t="s">
        <v>694</v>
      </c>
      <c r="H29" s="135" t="s">
        <v>49</v>
      </c>
      <c r="I29" s="136">
        <v>4358641000</v>
      </c>
      <c r="J29" s="137" t="s">
        <v>529</v>
      </c>
      <c r="K29" s="138" t="s">
        <v>687</v>
      </c>
      <c r="L29" s="97" t="s">
        <v>697</v>
      </c>
      <c r="M29" s="76">
        <v>2820</v>
      </c>
      <c r="N29" s="44" t="s">
        <v>697</v>
      </c>
      <c r="O29" s="139">
        <v>14.95710555762775</v>
      </c>
      <c r="P29" s="140" t="s">
        <v>687</v>
      </c>
      <c r="Q29" s="46"/>
      <c r="R29" s="47"/>
      <c r="S29" s="141" t="s">
        <v>697</v>
      </c>
      <c r="T29" s="79">
        <v>149737.6677004292</v>
      </c>
      <c r="U29" s="48">
        <v>2871.092427426091</v>
      </c>
      <c r="V29" s="48">
        <v>7395.365205584321</v>
      </c>
      <c r="W29" s="105"/>
      <c r="X29" s="83" t="s">
        <v>15</v>
      </c>
      <c r="Y29" s="109"/>
      <c r="Z29" s="131">
        <f t="shared" si="0"/>
        <v>1</v>
      </c>
      <c r="AA29" s="132">
        <f t="shared" si="1"/>
        <v>1</v>
      </c>
      <c r="AB29" s="132">
        <f t="shared" si="2"/>
        <v>0</v>
      </c>
      <c r="AC29" s="132">
        <f t="shared" si="3"/>
        <v>0</v>
      </c>
      <c r="AD29" s="142" t="str">
        <f t="shared" si="4"/>
        <v>SRSA</v>
      </c>
      <c r="AE29" s="131">
        <f t="shared" si="5"/>
        <v>1</v>
      </c>
      <c r="AF29" s="132">
        <f t="shared" si="6"/>
        <v>0</v>
      </c>
      <c r="AG29" s="132">
        <f t="shared" si="7"/>
        <v>0</v>
      </c>
      <c r="AH29" s="142" t="str">
        <f t="shared" si="8"/>
        <v>-</v>
      </c>
      <c r="AI29" s="143">
        <f t="shared" si="9"/>
        <v>0</v>
      </c>
      <c r="AJ29" s="3" t="s">
        <v>45</v>
      </c>
    </row>
    <row r="30" spans="1:36" s="3" customFormat="1" ht="12.75" customHeight="1">
      <c r="A30" s="129" t="s">
        <v>417</v>
      </c>
      <c r="B30" s="130" t="s">
        <v>418</v>
      </c>
      <c r="C30" s="131" t="s">
        <v>419</v>
      </c>
      <c r="D30" s="132" t="s">
        <v>420</v>
      </c>
      <c r="E30" s="132" t="s">
        <v>421</v>
      </c>
      <c r="F30" s="133" t="s">
        <v>683</v>
      </c>
      <c r="G30" s="134" t="s">
        <v>422</v>
      </c>
      <c r="H30" s="135" t="s">
        <v>695</v>
      </c>
      <c r="I30" s="136">
        <v>4352592277</v>
      </c>
      <c r="J30" s="137" t="s">
        <v>696</v>
      </c>
      <c r="K30" s="138" t="s">
        <v>687</v>
      </c>
      <c r="L30" s="97" t="s">
        <v>697</v>
      </c>
      <c r="M30" s="76">
        <v>54</v>
      </c>
      <c r="N30" s="44" t="s">
        <v>697</v>
      </c>
      <c r="O30" s="139" t="s">
        <v>688</v>
      </c>
      <c r="P30" s="140" t="s">
        <v>687</v>
      </c>
      <c r="Q30" s="46"/>
      <c r="R30" s="47"/>
      <c r="S30" s="141" t="s">
        <v>697</v>
      </c>
      <c r="T30" s="79">
        <v>2650.968241072799</v>
      </c>
      <c r="U30" s="48">
        <v>127.75790692122558</v>
      </c>
      <c r="V30" s="48">
        <v>148.0656869746202</v>
      </c>
      <c r="W30" s="105"/>
      <c r="X30" s="83" t="s">
        <v>15</v>
      </c>
      <c r="Y30" s="109" t="s">
        <v>687</v>
      </c>
      <c r="Z30" s="131">
        <f t="shared" si="0"/>
        <v>1</v>
      </c>
      <c r="AA30" s="132">
        <f t="shared" si="1"/>
        <v>1</v>
      </c>
      <c r="AB30" s="132">
        <f t="shared" si="2"/>
        <v>0</v>
      </c>
      <c r="AC30" s="132">
        <f t="shared" si="3"/>
        <v>0</v>
      </c>
      <c r="AD30" s="142" t="str">
        <f t="shared" si="4"/>
        <v>SRSA</v>
      </c>
      <c r="AE30" s="131">
        <f t="shared" si="5"/>
        <v>1</v>
      </c>
      <c r="AF30" s="132">
        <f t="shared" si="6"/>
        <v>0</v>
      </c>
      <c r="AG30" s="132">
        <f t="shared" si="7"/>
        <v>0</v>
      </c>
      <c r="AH30" s="142" t="str">
        <f t="shared" si="8"/>
        <v>-</v>
      </c>
      <c r="AI30" s="143">
        <f t="shared" si="9"/>
        <v>0</v>
      </c>
      <c r="AJ30" s="3" t="s">
        <v>417</v>
      </c>
    </row>
    <row r="31" spans="1:36" s="3" customFormat="1" ht="12.75" customHeight="1">
      <c r="A31" s="129" t="s">
        <v>574</v>
      </c>
      <c r="B31" s="130" t="s">
        <v>575</v>
      </c>
      <c r="C31" s="131" t="s">
        <v>576</v>
      </c>
      <c r="D31" s="132" t="s">
        <v>577</v>
      </c>
      <c r="E31" s="132" t="s">
        <v>578</v>
      </c>
      <c r="F31" s="133" t="s">
        <v>683</v>
      </c>
      <c r="G31" s="134" t="s">
        <v>579</v>
      </c>
      <c r="H31" s="135" t="s">
        <v>695</v>
      </c>
      <c r="I31" s="136">
        <v>8014928105</v>
      </c>
      <c r="J31" s="137" t="s">
        <v>580</v>
      </c>
      <c r="K31" s="138" t="s">
        <v>697</v>
      </c>
      <c r="L31" s="97"/>
      <c r="M31" s="76">
        <v>451</v>
      </c>
      <c r="N31" s="44"/>
      <c r="O31" s="139" t="s">
        <v>688</v>
      </c>
      <c r="P31" s="140" t="s">
        <v>687</v>
      </c>
      <c r="Q31" s="46"/>
      <c r="R31" s="47"/>
      <c r="S31" s="141" t="s">
        <v>697</v>
      </c>
      <c r="T31" s="79">
        <v>9429.792888178821</v>
      </c>
      <c r="U31" s="48">
        <v>283.0683502106487</v>
      </c>
      <c r="V31" s="48">
        <v>633.1433931778959</v>
      </c>
      <c r="W31" s="105"/>
      <c r="X31" s="83" t="s">
        <v>15</v>
      </c>
      <c r="Y31" s="109" t="s">
        <v>687</v>
      </c>
      <c r="Z31" s="131">
        <f t="shared" si="0"/>
        <v>1</v>
      </c>
      <c r="AA31" s="132">
        <f t="shared" si="1"/>
        <v>1</v>
      </c>
      <c r="AB31" s="132">
        <f t="shared" si="2"/>
        <v>0</v>
      </c>
      <c r="AC31" s="132">
        <f t="shared" si="3"/>
        <v>0</v>
      </c>
      <c r="AD31" s="142" t="str">
        <f t="shared" si="4"/>
        <v>SRSA</v>
      </c>
      <c r="AE31" s="131">
        <f t="shared" si="5"/>
        <v>1</v>
      </c>
      <c r="AF31" s="132">
        <f t="shared" si="6"/>
        <v>0</v>
      </c>
      <c r="AG31" s="132">
        <f t="shared" si="7"/>
        <v>0</v>
      </c>
      <c r="AH31" s="142" t="str">
        <f t="shared" si="8"/>
        <v>-</v>
      </c>
      <c r="AI31" s="143">
        <f t="shared" si="9"/>
        <v>0</v>
      </c>
      <c r="AJ31" s="3" t="s">
        <v>574</v>
      </c>
    </row>
    <row r="32" spans="1:36" s="3" customFormat="1" ht="12.75" customHeight="1">
      <c r="A32" s="129" t="s">
        <v>698</v>
      </c>
      <c r="B32" s="130" t="s">
        <v>699</v>
      </c>
      <c r="C32" s="131" t="s">
        <v>700</v>
      </c>
      <c r="D32" s="132" t="s">
        <v>701</v>
      </c>
      <c r="E32" s="132" t="s">
        <v>702</v>
      </c>
      <c r="F32" s="133" t="s">
        <v>683</v>
      </c>
      <c r="G32" s="134" t="s">
        <v>703</v>
      </c>
      <c r="H32" s="135" t="s">
        <v>695</v>
      </c>
      <c r="I32" s="136">
        <v>4356138102</v>
      </c>
      <c r="J32" s="137" t="s">
        <v>696</v>
      </c>
      <c r="K32" s="138" t="s">
        <v>687</v>
      </c>
      <c r="L32" s="97" t="s">
        <v>697</v>
      </c>
      <c r="M32" s="76">
        <v>487</v>
      </c>
      <c r="N32" s="44"/>
      <c r="O32" s="139" t="s">
        <v>688</v>
      </c>
      <c r="P32" s="140" t="s">
        <v>687</v>
      </c>
      <c r="Q32" s="46"/>
      <c r="R32" s="47"/>
      <c r="S32" s="141" t="s">
        <v>697</v>
      </c>
      <c r="T32" s="79">
        <v>23422.24662864879</v>
      </c>
      <c r="U32" s="48">
        <v>1115.6794317285253</v>
      </c>
      <c r="V32" s="48">
        <v>1238.0643371284932</v>
      </c>
      <c r="W32" s="105"/>
      <c r="X32" s="83" t="s">
        <v>15</v>
      </c>
      <c r="Y32" s="109"/>
      <c r="Z32" s="131">
        <f t="shared" si="0"/>
        <v>1</v>
      </c>
      <c r="AA32" s="132">
        <f t="shared" si="1"/>
        <v>1</v>
      </c>
      <c r="AB32" s="132">
        <f t="shared" si="2"/>
        <v>0</v>
      </c>
      <c r="AC32" s="132">
        <f t="shared" si="3"/>
        <v>0</v>
      </c>
      <c r="AD32" s="142" t="str">
        <f t="shared" si="4"/>
        <v>SRSA</v>
      </c>
      <c r="AE32" s="131">
        <f t="shared" si="5"/>
        <v>1</v>
      </c>
      <c r="AF32" s="132">
        <f t="shared" si="6"/>
        <v>0</v>
      </c>
      <c r="AG32" s="132">
        <f t="shared" si="7"/>
        <v>0</v>
      </c>
      <c r="AH32" s="142" t="str">
        <f t="shared" si="8"/>
        <v>-</v>
      </c>
      <c r="AI32" s="143">
        <f t="shared" si="9"/>
        <v>0</v>
      </c>
      <c r="AJ32" s="3" t="s">
        <v>698</v>
      </c>
    </row>
    <row r="33" spans="1:36" s="3" customFormat="1" ht="12.75" customHeight="1">
      <c r="A33" s="129" t="s">
        <v>93</v>
      </c>
      <c r="B33" s="130" t="s">
        <v>94</v>
      </c>
      <c r="C33" s="131" t="s">
        <v>95</v>
      </c>
      <c r="D33" s="132" t="s">
        <v>96</v>
      </c>
      <c r="E33" s="132" t="s">
        <v>97</v>
      </c>
      <c r="F33" s="133" t="s">
        <v>683</v>
      </c>
      <c r="G33" s="134" t="s">
        <v>98</v>
      </c>
      <c r="H33" s="135" t="s">
        <v>99</v>
      </c>
      <c r="I33" s="136">
        <v>4355772912</v>
      </c>
      <c r="J33" s="137" t="s">
        <v>723</v>
      </c>
      <c r="K33" s="138" t="s">
        <v>697</v>
      </c>
      <c r="L33" s="97" t="s">
        <v>697</v>
      </c>
      <c r="M33" s="76">
        <v>328</v>
      </c>
      <c r="N33" s="44" t="s">
        <v>697</v>
      </c>
      <c r="O33" s="139">
        <v>24.727272727272727</v>
      </c>
      <c r="P33" s="140" t="s">
        <v>697</v>
      </c>
      <c r="Q33" s="46"/>
      <c r="R33" s="47"/>
      <c r="S33" s="141" t="s">
        <v>697</v>
      </c>
      <c r="T33" s="79">
        <v>21533.248085782587</v>
      </c>
      <c r="U33" s="48">
        <v>842.245289108552</v>
      </c>
      <c r="V33" s="48">
        <v>1390.100523443332</v>
      </c>
      <c r="W33" s="105"/>
      <c r="X33" s="83" t="s">
        <v>15</v>
      </c>
      <c r="Y33" s="109" t="s">
        <v>687</v>
      </c>
      <c r="Z33" s="131">
        <f t="shared" si="0"/>
        <v>1</v>
      </c>
      <c r="AA33" s="132">
        <f t="shared" si="1"/>
        <v>1</v>
      </c>
      <c r="AB33" s="132">
        <f t="shared" si="2"/>
        <v>0</v>
      </c>
      <c r="AC33" s="132">
        <f t="shared" si="3"/>
        <v>0</v>
      </c>
      <c r="AD33" s="142" t="str">
        <f t="shared" si="4"/>
        <v>SRSA</v>
      </c>
      <c r="AE33" s="131">
        <f t="shared" si="5"/>
        <v>1</v>
      </c>
      <c r="AF33" s="132">
        <f t="shared" si="6"/>
        <v>1</v>
      </c>
      <c r="AG33" s="132" t="str">
        <f t="shared" si="7"/>
        <v>Initial</v>
      </c>
      <c r="AH33" s="142" t="str">
        <f t="shared" si="8"/>
        <v>-</v>
      </c>
      <c r="AI33" s="143" t="str">
        <f t="shared" si="9"/>
        <v>SRSA</v>
      </c>
      <c r="AJ33" s="3" t="s">
        <v>93</v>
      </c>
    </row>
    <row r="34" spans="1:36" s="3" customFormat="1" ht="12.75" customHeight="1">
      <c r="A34" s="144" t="s">
        <v>178</v>
      </c>
      <c r="B34" s="145" t="s">
        <v>179</v>
      </c>
      <c r="C34" s="146" t="s">
        <v>180</v>
      </c>
      <c r="D34" s="147" t="s">
        <v>181</v>
      </c>
      <c r="E34" s="147" t="s">
        <v>182</v>
      </c>
      <c r="F34" s="148" t="s">
        <v>683</v>
      </c>
      <c r="G34" s="149" t="s">
        <v>521</v>
      </c>
      <c r="H34" s="150" t="s">
        <v>695</v>
      </c>
      <c r="I34" s="151">
        <v>8013993066</v>
      </c>
      <c r="J34" s="152" t="s">
        <v>580</v>
      </c>
      <c r="K34" s="153" t="s">
        <v>697</v>
      </c>
      <c r="L34" s="154"/>
      <c r="M34" s="155">
        <v>506</v>
      </c>
      <c r="N34" s="156"/>
      <c r="O34" s="157" t="s">
        <v>688</v>
      </c>
      <c r="P34" s="158" t="s">
        <v>687</v>
      </c>
      <c r="Q34" s="159"/>
      <c r="R34" s="160"/>
      <c r="S34" s="161" t="s">
        <v>697</v>
      </c>
      <c r="T34" s="162">
        <v>12314.307540501619</v>
      </c>
      <c r="U34" s="163">
        <v>398.39249288906115</v>
      </c>
      <c r="V34" s="163">
        <v>678.5522418665558</v>
      </c>
      <c r="W34" s="164"/>
      <c r="X34" s="165" t="s">
        <v>15</v>
      </c>
      <c r="Y34" s="166"/>
      <c r="Z34" s="146">
        <f t="shared" si="0"/>
        <v>1</v>
      </c>
      <c r="AA34" s="147">
        <f t="shared" si="1"/>
        <v>1</v>
      </c>
      <c r="AB34" s="147">
        <f t="shared" si="2"/>
        <v>0</v>
      </c>
      <c r="AC34" s="147">
        <f t="shared" si="3"/>
        <v>0</v>
      </c>
      <c r="AD34" s="167" t="str">
        <f t="shared" si="4"/>
        <v>SRSA</v>
      </c>
      <c r="AE34" s="146">
        <f t="shared" si="5"/>
        <v>1</v>
      </c>
      <c r="AF34" s="147">
        <f t="shared" si="6"/>
        <v>0</v>
      </c>
      <c r="AG34" s="147">
        <f t="shared" si="7"/>
        <v>0</v>
      </c>
      <c r="AH34" s="167" t="str">
        <f t="shared" si="8"/>
        <v>-</v>
      </c>
      <c r="AI34" s="168">
        <f t="shared" si="9"/>
        <v>0</v>
      </c>
      <c r="AJ34" s="3" t="e">
        <v>#N/A</v>
      </c>
    </row>
    <row r="35" spans="1:36" s="3" customFormat="1" ht="12.75" customHeight="1">
      <c r="A35" s="144" t="s">
        <v>313</v>
      </c>
      <c r="B35" s="145" t="s">
        <v>314</v>
      </c>
      <c r="C35" s="146" t="s">
        <v>315</v>
      </c>
      <c r="D35" s="147" t="s">
        <v>316</v>
      </c>
      <c r="E35" s="147" t="s">
        <v>317</v>
      </c>
      <c r="F35" s="148" t="s">
        <v>683</v>
      </c>
      <c r="G35" s="149" t="s">
        <v>318</v>
      </c>
      <c r="H35" s="150" t="s">
        <v>695</v>
      </c>
      <c r="I35" s="151">
        <v>8017894000</v>
      </c>
      <c r="J35" s="152" t="s">
        <v>580</v>
      </c>
      <c r="K35" s="153" t="s">
        <v>697</v>
      </c>
      <c r="L35" s="154"/>
      <c r="M35" s="155">
        <v>350</v>
      </c>
      <c r="N35" s="156"/>
      <c r="O35" s="157" t="s">
        <v>688</v>
      </c>
      <c r="P35" s="158" t="s">
        <v>687</v>
      </c>
      <c r="Q35" s="159"/>
      <c r="R35" s="160"/>
      <c r="S35" s="161" t="s">
        <v>697</v>
      </c>
      <c r="T35" s="162">
        <v>6654.366554458416</v>
      </c>
      <c r="U35" s="163">
        <v>188.71223347376582</v>
      </c>
      <c r="V35" s="163">
        <v>330.30018533684205</v>
      </c>
      <c r="W35" s="164"/>
      <c r="X35" s="165" t="s">
        <v>15</v>
      </c>
      <c r="Y35" s="166"/>
      <c r="Z35" s="146">
        <f t="shared" si="0"/>
        <v>1</v>
      </c>
      <c r="AA35" s="147">
        <f t="shared" si="1"/>
        <v>1</v>
      </c>
      <c r="AB35" s="147">
        <f t="shared" si="2"/>
        <v>0</v>
      </c>
      <c r="AC35" s="147">
        <f t="shared" si="3"/>
        <v>0</v>
      </c>
      <c r="AD35" s="167" t="str">
        <f t="shared" si="4"/>
        <v>SRSA</v>
      </c>
      <c r="AE35" s="146">
        <f t="shared" si="5"/>
        <v>1</v>
      </c>
      <c r="AF35" s="147">
        <f t="shared" si="6"/>
        <v>0</v>
      </c>
      <c r="AG35" s="147">
        <f t="shared" si="7"/>
        <v>0</v>
      </c>
      <c r="AH35" s="167" t="str">
        <f t="shared" si="8"/>
        <v>-</v>
      </c>
      <c r="AI35" s="168">
        <f t="shared" si="9"/>
        <v>0</v>
      </c>
      <c r="AJ35" s="3" t="e">
        <v>#N/A</v>
      </c>
    </row>
    <row r="36" spans="1:36" s="3" customFormat="1" ht="12.75" customHeight="1">
      <c r="A36" s="144" t="s">
        <v>105</v>
      </c>
      <c r="B36" s="145" t="s">
        <v>106</v>
      </c>
      <c r="C36" s="146" t="s">
        <v>107</v>
      </c>
      <c r="D36" s="147" t="s">
        <v>108</v>
      </c>
      <c r="E36" s="147" t="s">
        <v>109</v>
      </c>
      <c r="F36" s="148" t="s">
        <v>683</v>
      </c>
      <c r="G36" s="149" t="s">
        <v>110</v>
      </c>
      <c r="H36" s="150" t="s">
        <v>111</v>
      </c>
      <c r="I36" s="151">
        <v>4357932135</v>
      </c>
      <c r="J36" s="152" t="s">
        <v>723</v>
      </c>
      <c r="K36" s="153" t="s">
        <v>697</v>
      </c>
      <c r="L36" s="154" t="s">
        <v>697</v>
      </c>
      <c r="M36" s="155">
        <v>457</v>
      </c>
      <c r="N36" s="156" t="s">
        <v>697</v>
      </c>
      <c r="O36" s="157">
        <v>11.899313501144166</v>
      </c>
      <c r="P36" s="158" t="s">
        <v>687</v>
      </c>
      <c r="Q36" s="159"/>
      <c r="R36" s="160"/>
      <c r="S36" s="161" t="s">
        <v>697</v>
      </c>
      <c r="T36" s="162">
        <v>20033.667603129656</v>
      </c>
      <c r="U36" s="163">
        <v>316.5580921871538</v>
      </c>
      <c r="V36" s="163">
        <v>972.0288978220226</v>
      </c>
      <c r="W36" s="164"/>
      <c r="X36" s="165" t="s">
        <v>15</v>
      </c>
      <c r="Y36" s="166"/>
      <c r="Z36" s="146">
        <f t="shared" si="0"/>
        <v>1</v>
      </c>
      <c r="AA36" s="147">
        <f t="shared" si="1"/>
        <v>1</v>
      </c>
      <c r="AB36" s="147">
        <f t="shared" si="2"/>
        <v>0</v>
      </c>
      <c r="AC36" s="147">
        <f t="shared" si="3"/>
        <v>0</v>
      </c>
      <c r="AD36" s="167" t="str">
        <f t="shared" si="4"/>
        <v>SRSA</v>
      </c>
      <c r="AE36" s="146">
        <f t="shared" si="5"/>
        <v>1</v>
      </c>
      <c r="AF36" s="147">
        <f t="shared" si="6"/>
        <v>0</v>
      </c>
      <c r="AG36" s="147">
        <f t="shared" si="7"/>
        <v>0</v>
      </c>
      <c r="AH36" s="167" t="str">
        <f t="shared" si="8"/>
        <v>-</v>
      </c>
      <c r="AI36" s="168">
        <f t="shared" si="9"/>
        <v>0</v>
      </c>
      <c r="AJ36" s="3" t="e">
        <v>#N/A</v>
      </c>
    </row>
    <row r="37" spans="1:36" s="3" customFormat="1" ht="12.75" customHeight="1">
      <c r="A37" s="144" t="s">
        <v>401</v>
      </c>
      <c r="B37" s="145" t="s">
        <v>402</v>
      </c>
      <c r="C37" s="146" t="s">
        <v>403</v>
      </c>
      <c r="D37" s="147" t="s">
        <v>404</v>
      </c>
      <c r="E37" s="147" t="s">
        <v>317</v>
      </c>
      <c r="F37" s="148" t="s">
        <v>683</v>
      </c>
      <c r="G37" s="149" t="s">
        <v>318</v>
      </c>
      <c r="H37" s="150" t="s">
        <v>695</v>
      </c>
      <c r="I37" s="151">
        <v>8017682903</v>
      </c>
      <c r="J37" s="152" t="s">
        <v>580</v>
      </c>
      <c r="K37" s="153" t="s">
        <v>697</v>
      </c>
      <c r="L37" s="154"/>
      <c r="M37" s="155">
        <v>389</v>
      </c>
      <c r="N37" s="156"/>
      <c r="O37" s="157" t="s">
        <v>688</v>
      </c>
      <c r="P37" s="158" t="s">
        <v>687</v>
      </c>
      <c r="Q37" s="159"/>
      <c r="R37" s="160"/>
      <c r="S37" s="161" t="s">
        <v>697</v>
      </c>
      <c r="T37" s="162">
        <v>12118.935514507608</v>
      </c>
      <c r="U37" s="163">
        <v>429.84453180135546</v>
      </c>
      <c r="V37" s="163">
        <v>367.1050631315187</v>
      </c>
      <c r="W37" s="164"/>
      <c r="X37" s="165" t="s">
        <v>15</v>
      </c>
      <c r="Y37" s="166"/>
      <c r="Z37" s="146">
        <f t="shared" si="0"/>
        <v>1</v>
      </c>
      <c r="AA37" s="147">
        <f t="shared" si="1"/>
        <v>1</v>
      </c>
      <c r="AB37" s="147">
        <f t="shared" si="2"/>
        <v>0</v>
      </c>
      <c r="AC37" s="147">
        <f t="shared" si="3"/>
        <v>0</v>
      </c>
      <c r="AD37" s="167" t="str">
        <f t="shared" si="4"/>
        <v>SRSA</v>
      </c>
      <c r="AE37" s="146">
        <f t="shared" si="5"/>
        <v>1</v>
      </c>
      <c r="AF37" s="147">
        <f t="shared" si="6"/>
        <v>0</v>
      </c>
      <c r="AG37" s="147">
        <f t="shared" si="7"/>
        <v>0</v>
      </c>
      <c r="AH37" s="167" t="str">
        <f t="shared" si="8"/>
        <v>-</v>
      </c>
      <c r="AI37" s="168">
        <f t="shared" si="9"/>
        <v>0</v>
      </c>
      <c r="AJ37" s="3" t="e">
        <v>#N/A</v>
      </c>
    </row>
    <row r="38" spans="1:36" s="3" customFormat="1" ht="12.75" customHeight="1">
      <c r="A38" s="144" t="s">
        <v>117</v>
      </c>
      <c r="B38" s="145" t="s">
        <v>118</v>
      </c>
      <c r="C38" s="146" t="s">
        <v>119</v>
      </c>
      <c r="D38" s="147" t="s">
        <v>120</v>
      </c>
      <c r="E38" s="147" t="s">
        <v>121</v>
      </c>
      <c r="F38" s="148" t="s">
        <v>683</v>
      </c>
      <c r="G38" s="149" t="s">
        <v>122</v>
      </c>
      <c r="H38" s="150" t="s">
        <v>123</v>
      </c>
      <c r="I38" s="151">
        <v>4356781200</v>
      </c>
      <c r="J38" s="152" t="s">
        <v>529</v>
      </c>
      <c r="K38" s="153" t="s">
        <v>687</v>
      </c>
      <c r="L38" s="154" t="s">
        <v>697</v>
      </c>
      <c r="M38" s="155">
        <v>2953</v>
      </c>
      <c r="N38" s="156" t="s">
        <v>697</v>
      </c>
      <c r="O38" s="157">
        <v>25.091523514502956</v>
      </c>
      <c r="P38" s="158" t="s">
        <v>697</v>
      </c>
      <c r="Q38" s="159"/>
      <c r="R38" s="160"/>
      <c r="S38" s="161" t="s">
        <v>697</v>
      </c>
      <c r="T38" s="162">
        <v>313637.0050371902</v>
      </c>
      <c r="U38" s="163">
        <v>12373.512113073093</v>
      </c>
      <c r="V38" s="163">
        <v>21880.670618445503</v>
      </c>
      <c r="W38" s="164"/>
      <c r="X38" s="165" t="s">
        <v>15</v>
      </c>
      <c r="Y38" s="166"/>
      <c r="Z38" s="146">
        <f t="shared" si="0"/>
        <v>1</v>
      </c>
      <c r="AA38" s="147">
        <f t="shared" si="1"/>
        <v>1</v>
      </c>
      <c r="AB38" s="147">
        <f t="shared" si="2"/>
        <v>0</v>
      </c>
      <c r="AC38" s="147">
        <f t="shared" si="3"/>
        <v>0</v>
      </c>
      <c r="AD38" s="167" t="str">
        <f t="shared" si="4"/>
        <v>SRSA</v>
      </c>
      <c r="AE38" s="146">
        <f t="shared" si="5"/>
        <v>1</v>
      </c>
      <c r="AF38" s="147">
        <f t="shared" si="6"/>
        <v>1</v>
      </c>
      <c r="AG38" s="147" t="str">
        <f t="shared" si="7"/>
        <v>Initial</v>
      </c>
      <c r="AH38" s="167" t="str">
        <f t="shared" si="8"/>
        <v>-</v>
      </c>
      <c r="AI38" s="168" t="str">
        <f t="shared" si="9"/>
        <v>SRSA</v>
      </c>
      <c r="AJ38" s="3" t="e">
        <v>#N/A</v>
      </c>
    </row>
    <row r="39" spans="1:36" s="3" customFormat="1" ht="12.75" customHeight="1">
      <c r="A39" s="129" t="s">
        <v>124</v>
      </c>
      <c r="B39" s="130" t="s">
        <v>125</v>
      </c>
      <c r="C39" s="131" t="s">
        <v>126</v>
      </c>
      <c r="D39" s="132" t="s">
        <v>127</v>
      </c>
      <c r="E39" s="132" t="s">
        <v>611</v>
      </c>
      <c r="F39" s="133" t="s">
        <v>683</v>
      </c>
      <c r="G39" s="134" t="s">
        <v>612</v>
      </c>
      <c r="H39" s="135" t="s">
        <v>128</v>
      </c>
      <c r="I39" s="136">
        <v>4358968214</v>
      </c>
      <c r="J39" s="137" t="s">
        <v>529</v>
      </c>
      <c r="K39" s="138" t="s">
        <v>687</v>
      </c>
      <c r="L39" s="97" t="s">
        <v>697</v>
      </c>
      <c r="M39" s="76">
        <v>4528</v>
      </c>
      <c r="N39" s="44" t="s">
        <v>697</v>
      </c>
      <c r="O39" s="139">
        <v>13.317972350230415</v>
      </c>
      <c r="P39" s="140" t="s">
        <v>687</v>
      </c>
      <c r="Q39" s="46"/>
      <c r="R39" s="47"/>
      <c r="S39" s="141" t="s">
        <v>697</v>
      </c>
      <c r="T39" s="79">
        <v>224517.46384577893</v>
      </c>
      <c r="U39" s="48">
        <v>4591.425277078971</v>
      </c>
      <c r="V39" s="48">
        <v>11276.088474074486</v>
      </c>
      <c r="W39" s="105"/>
      <c r="X39" s="83" t="s">
        <v>16</v>
      </c>
      <c r="Y39" s="109"/>
      <c r="Z39" s="131">
        <f t="shared" si="0"/>
        <v>1</v>
      </c>
      <c r="AA39" s="132">
        <f t="shared" si="1"/>
        <v>1</v>
      </c>
      <c r="AB39" s="132">
        <f t="shared" si="2"/>
        <v>0</v>
      </c>
      <c r="AC39" s="132">
        <f t="shared" si="3"/>
        <v>0</v>
      </c>
      <c r="AD39" s="142" t="str">
        <f t="shared" si="4"/>
        <v>SRSA</v>
      </c>
      <c r="AE39" s="131">
        <f t="shared" si="5"/>
        <v>1</v>
      </c>
      <c r="AF39" s="132">
        <f t="shared" si="6"/>
        <v>0</v>
      </c>
      <c r="AG39" s="132">
        <f t="shared" si="7"/>
        <v>0</v>
      </c>
      <c r="AH39" s="142" t="str">
        <f t="shared" si="8"/>
        <v>-</v>
      </c>
      <c r="AI39" s="143">
        <f t="shared" si="9"/>
        <v>0</v>
      </c>
      <c r="AJ39" s="3" t="s">
        <v>124</v>
      </c>
    </row>
    <row r="40" spans="1:36" s="3" customFormat="1" ht="12.75" customHeight="1">
      <c r="A40" s="129" t="s">
        <v>717</v>
      </c>
      <c r="B40" s="130" t="s">
        <v>718</v>
      </c>
      <c r="C40" s="131" t="s">
        <v>719</v>
      </c>
      <c r="D40" s="132" t="s">
        <v>720</v>
      </c>
      <c r="E40" s="132" t="s">
        <v>721</v>
      </c>
      <c r="F40" s="133" t="s">
        <v>683</v>
      </c>
      <c r="G40" s="134" t="s">
        <v>722</v>
      </c>
      <c r="H40" s="135" t="s">
        <v>695</v>
      </c>
      <c r="I40" s="136">
        <v>4356541347</v>
      </c>
      <c r="J40" s="137" t="s">
        <v>723</v>
      </c>
      <c r="K40" s="138" t="s">
        <v>697</v>
      </c>
      <c r="L40" s="97" t="s">
        <v>697</v>
      </c>
      <c r="M40" s="76">
        <v>207</v>
      </c>
      <c r="N40" s="44"/>
      <c r="O40" s="139" t="s">
        <v>688</v>
      </c>
      <c r="P40" s="140" t="s">
        <v>687</v>
      </c>
      <c r="Q40" s="46"/>
      <c r="R40" s="47"/>
      <c r="S40" s="141" t="s">
        <v>697</v>
      </c>
      <c r="T40" s="79">
        <v>10089.654484972796</v>
      </c>
      <c r="U40" s="48">
        <v>484.16968456160055</v>
      </c>
      <c r="V40" s="48">
        <v>195.34896675636085</v>
      </c>
      <c r="W40" s="105"/>
      <c r="X40" s="83" t="s">
        <v>15</v>
      </c>
      <c r="Y40" s="109" t="s">
        <v>687</v>
      </c>
      <c r="Z40" s="131">
        <f t="shared" si="0"/>
        <v>1</v>
      </c>
      <c r="AA40" s="132">
        <f t="shared" si="1"/>
        <v>1</v>
      </c>
      <c r="AB40" s="132">
        <f t="shared" si="2"/>
        <v>0</v>
      </c>
      <c r="AC40" s="132">
        <f t="shared" si="3"/>
        <v>0</v>
      </c>
      <c r="AD40" s="142" t="str">
        <f t="shared" si="4"/>
        <v>SRSA</v>
      </c>
      <c r="AE40" s="131">
        <f t="shared" si="5"/>
        <v>1</v>
      </c>
      <c r="AF40" s="132">
        <f t="shared" si="6"/>
        <v>0</v>
      </c>
      <c r="AG40" s="132">
        <f t="shared" si="7"/>
        <v>0</v>
      </c>
      <c r="AH40" s="142" t="str">
        <f t="shared" si="8"/>
        <v>-</v>
      </c>
      <c r="AI40" s="143">
        <f t="shared" si="9"/>
        <v>0</v>
      </c>
      <c r="AJ40" s="3" t="s">
        <v>717</v>
      </c>
    </row>
    <row r="41" spans="1:36" s="3" customFormat="1" ht="12.75" customHeight="1">
      <c r="A41" s="144" t="s">
        <v>453</v>
      </c>
      <c r="B41" s="145" t="s">
        <v>454</v>
      </c>
      <c r="C41" s="146" t="s">
        <v>455</v>
      </c>
      <c r="D41" s="147" t="s">
        <v>456</v>
      </c>
      <c r="E41" s="147" t="s">
        <v>594</v>
      </c>
      <c r="F41" s="148" t="s">
        <v>683</v>
      </c>
      <c r="G41" s="149" t="s">
        <v>595</v>
      </c>
      <c r="H41" s="150" t="s">
        <v>695</v>
      </c>
      <c r="I41" s="151">
        <v>8019360318</v>
      </c>
      <c r="J41" s="152" t="s">
        <v>580</v>
      </c>
      <c r="K41" s="153" t="s">
        <v>697</v>
      </c>
      <c r="L41" s="154"/>
      <c r="M41" s="155">
        <v>147</v>
      </c>
      <c r="N41" s="156"/>
      <c r="O41" s="157" t="s">
        <v>688</v>
      </c>
      <c r="P41" s="158" t="s">
        <v>687</v>
      </c>
      <c r="Q41" s="159"/>
      <c r="R41" s="160"/>
      <c r="S41" s="161" t="s">
        <v>697</v>
      </c>
      <c r="T41" s="162">
        <v>6268.079093818799</v>
      </c>
      <c r="U41" s="163">
        <v>277.2452705574354</v>
      </c>
      <c r="V41" s="163">
        <v>274.6191891325496</v>
      </c>
      <c r="W41" s="164"/>
      <c r="X41" s="165" t="s">
        <v>15</v>
      </c>
      <c r="Y41" s="166"/>
      <c r="Z41" s="146">
        <f t="shared" si="0"/>
        <v>1</v>
      </c>
      <c r="AA41" s="147">
        <f t="shared" si="1"/>
        <v>1</v>
      </c>
      <c r="AB41" s="147">
        <f t="shared" si="2"/>
        <v>0</v>
      </c>
      <c r="AC41" s="147">
        <f t="shared" si="3"/>
        <v>0</v>
      </c>
      <c r="AD41" s="167" t="str">
        <f t="shared" si="4"/>
        <v>SRSA</v>
      </c>
      <c r="AE41" s="146">
        <f t="shared" si="5"/>
        <v>1</v>
      </c>
      <c r="AF41" s="147">
        <f t="shared" si="6"/>
        <v>0</v>
      </c>
      <c r="AG41" s="147">
        <f t="shared" si="7"/>
        <v>0</v>
      </c>
      <c r="AH41" s="167" t="str">
        <f t="shared" si="8"/>
        <v>-</v>
      </c>
      <c r="AI41" s="168">
        <f t="shared" si="9"/>
        <v>0</v>
      </c>
      <c r="AJ41" s="3" t="e">
        <v>#N/A</v>
      </c>
    </row>
    <row r="42" spans="1:36" s="3" customFormat="1" ht="12.75" customHeight="1">
      <c r="A42" s="144" t="s">
        <v>428</v>
      </c>
      <c r="B42" s="145" t="s">
        <v>429</v>
      </c>
      <c r="C42" s="146" t="s">
        <v>430</v>
      </c>
      <c r="D42" s="147" t="s">
        <v>431</v>
      </c>
      <c r="E42" s="147" t="s">
        <v>633</v>
      </c>
      <c r="F42" s="148" t="s">
        <v>683</v>
      </c>
      <c r="G42" s="149" t="s">
        <v>634</v>
      </c>
      <c r="H42" s="150" t="s">
        <v>695</v>
      </c>
      <c r="I42" s="151">
        <v>4358658790</v>
      </c>
      <c r="J42" s="152" t="s">
        <v>432</v>
      </c>
      <c r="K42" s="153" t="s">
        <v>687</v>
      </c>
      <c r="L42" s="154" t="s">
        <v>697</v>
      </c>
      <c r="M42" s="155">
        <v>346</v>
      </c>
      <c r="N42" s="156"/>
      <c r="O42" s="157" t="s">
        <v>688</v>
      </c>
      <c r="P42" s="158" t="s">
        <v>687</v>
      </c>
      <c r="Q42" s="159"/>
      <c r="R42" s="160"/>
      <c r="S42" s="161" t="s">
        <v>687</v>
      </c>
      <c r="T42" s="162">
        <v>8424.236718484013</v>
      </c>
      <c r="U42" s="163">
        <v>272.58433723988395</v>
      </c>
      <c r="V42" s="163">
        <v>326.52532607584953</v>
      </c>
      <c r="W42" s="164"/>
      <c r="X42" s="165" t="s">
        <v>15</v>
      </c>
      <c r="Y42" s="166"/>
      <c r="Z42" s="146">
        <f t="shared" si="0"/>
        <v>1</v>
      </c>
      <c r="AA42" s="147">
        <f t="shared" si="1"/>
        <v>1</v>
      </c>
      <c r="AB42" s="147">
        <f t="shared" si="2"/>
        <v>0</v>
      </c>
      <c r="AC42" s="147">
        <f t="shared" si="3"/>
        <v>0</v>
      </c>
      <c r="AD42" s="167" t="str">
        <f t="shared" si="4"/>
        <v>SRSA</v>
      </c>
      <c r="AE42" s="146">
        <f t="shared" si="5"/>
        <v>0</v>
      </c>
      <c r="AF42" s="147">
        <f t="shared" si="6"/>
        <v>0</v>
      </c>
      <c r="AG42" s="147">
        <f t="shared" si="7"/>
        <v>0</v>
      </c>
      <c r="AH42" s="167" t="str">
        <f t="shared" si="8"/>
        <v>-</v>
      </c>
      <c r="AI42" s="168">
        <f t="shared" si="9"/>
        <v>0</v>
      </c>
      <c r="AJ42" s="3" t="e">
        <v>#N/A</v>
      </c>
    </row>
    <row r="43" spans="1:36" s="3" customFormat="1" ht="12.75" customHeight="1">
      <c r="A43" s="129" t="s">
        <v>143</v>
      </c>
      <c r="B43" s="130" t="s">
        <v>144</v>
      </c>
      <c r="C43" s="131" t="s">
        <v>145</v>
      </c>
      <c r="D43" s="132" t="s">
        <v>146</v>
      </c>
      <c r="E43" s="132" t="s">
        <v>147</v>
      </c>
      <c r="F43" s="133" t="s">
        <v>683</v>
      </c>
      <c r="G43" s="134" t="s">
        <v>148</v>
      </c>
      <c r="H43" s="135" t="s">
        <v>149</v>
      </c>
      <c r="I43" s="136">
        <v>4354336363</v>
      </c>
      <c r="J43" s="137" t="s">
        <v>580</v>
      </c>
      <c r="K43" s="138" t="s">
        <v>697</v>
      </c>
      <c r="L43" s="97" t="s">
        <v>697</v>
      </c>
      <c r="M43" s="76">
        <v>233</v>
      </c>
      <c r="N43" s="44" t="s">
        <v>697</v>
      </c>
      <c r="O43" s="139">
        <v>16.44295302013423</v>
      </c>
      <c r="P43" s="140" t="s">
        <v>687</v>
      </c>
      <c r="Q43" s="46"/>
      <c r="R43" s="47"/>
      <c r="S43" s="141" t="s">
        <v>697</v>
      </c>
      <c r="T43" s="79">
        <v>11688.439780177952</v>
      </c>
      <c r="U43" s="48">
        <v>367.4277299965204</v>
      </c>
      <c r="V43" s="48">
        <v>0</v>
      </c>
      <c r="W43" s="105"/>
      <c r="X43" s="83" t="s">
        <v>15</v>
      </c>
      <c r="Y43" s="109" t="s">
        <v>687</v>
      </c>
      <c r="Z43" s="131">
        <f t="shared" si="0"/>
        <v>1</v>
      </c>
      <c r="AA43" s="132">
        <f t="shared" si="1"/>
        <v>1</v>
      </c>
      <c r="AB43" s="132">
        <f t="shared" si="2"/>
        <v>0</v>
      </c>
      <c r="AC43" s="132">
        <f t="shared" si="3"/>
        <v>0</v>
      </c>
      <c r="AD43" s="142" t="str">
        <f t="shared" si="4"/>
        <v>SRSA</v>
      </c>
      <c r="AE43" s="131">
        <f t="shared" si="5"/>
        <v>1</v>
      </c>
      <c r="AF43" s="132">
        <f t="shared" si="6"/>
        <v>0</v>
      </c>
      <c r="AG43" s="132">
        <f t="shared" si="7"/>
        <v>0</v>
      </c>
      <c r="AH43" s="142" t="str">
        <f t="shared" si="8"/>
        <v>-</v>
      </c>
      <c r="AI43" s="143">
        <f t="shared" si="9"/>
        <v>0</v>
      </c>
      <c r="AJ43" s="3" t="s">
        <v>143</v>
      </c>
    </row>
    <row r="44" spans="1:36" s="3" customFormat="1" ht="12.75" customHeight="1">
      <c r="A44" s="129" t="s">
        <v>150</v>
      </c>
      <c r="B44" s="130" t="s">
        <v>151</v>
      </c>
      <c r="C44" s="131" t="s">
        <v>152</v>
      </c>
      <c r="D44" s="132" t="s">
        <v>153</v>
      </c>
      <c r="E44" s="132" t="s">
        <v>196</v>
      </c>
      <c r="F44" s="133" t="s">
        <v>683</v>
      </c>
      <c r="G44" s="134" t="s">
        <v>197</v>
      </c>
      <c r="H44" s="135" t="s">
        <v>154</v>
      </c>
      <c r="I44" s="136">
        <v>4358331900</v>
      </c>
      <c r="J44" s="137" t="s">
        <v>543</v>
      </c>
      <c r="K44" s="138" t="s">
        <v>687</v>
      </c>
      <c r="L44" s="97" t="s">
        <v>697</v>
      </c>
      <c r="M44" s="76">
        <v>13180</v>
      </c>
      <c r="N44" s="44" t="s">
        <v>697</v>
      </c>
      <c r="O44" s="139">
        <v>7.177533796400031</v>
      </c>
      <c r="P44" s="140" t="s">
        <v>687</v>
      </c>
      <c r="Q44" s="46"/>
      <c r="R44" s="47"/>
      <c r="S44" s="141" t="s">
        <v>687</v>
      </c>
      <c r="T44" s="79">
        <v>310345.1006121777</v>
      </c>
      <c r="U44" s="48">
        <v>7886.8697594232635</v>
      </c>
      <c r="V44" s="48">
        <v>24750.61819357849</v>
      </c>
      <c r="W44" s="105"/>
      <c r="X44" s="83" t="s">
        <v>15</v>
      </c>
      <c r="Y44" s="109"/>
      <c r="Z44" s="131">
        <f t="shared" si="0"/>
        <v>1</v>
      </c>
      <c r="AA44" s="132">
        <f t="shared" si="1"/>
        <v>1</v>
      </c>
      <c r="AB44" s="132">
        <f t="shared" si="2"/>
        <v>0</v>
      </c>
      <c r="AC44" s="132">
        <f t="shared" si="3"/>
        <v>0</v>
      </c>
      <c r="AD44" s="142" t="str">
        <f t="shared" si="4"/>
        <v>SRSA</v>
      </c>
      <c r="AE44" s="131">
        <f t="shared" si="5"/>
        <v>0</v>
      </c>
      <c r="AF44" s="132">
        <f t="shared" si="6"/>
        <v>0</v>
      </c>
      <c r="AG44" s="132">
        <f t="shared" si="7"/>
        <v>0</v>
      </c>
      <c r="AH44" s="142" t="str">
        <f t="shared" si="8"/>
        <v>-</v>
      </c>
      <c r="AI44" s="143">
        <f t="shared" si="9"/>
        <v>0</v>
      </c>
      <c r="AJ44" s="3" t="s">
        <v>150</v>
      </c>
    </row>
    <row r="45" spans="1:36" s="3" customFormat="1" ht="12.75" customHeight="1">
      <c r="A45" s="144" t="s">
        <v>724</v>
      </c>
      <c r="B45" s="145" t="s">
        <v>725</v>
      </c>
      <c r="C45" s="146" t="s">
        <v>726</v>
      </c>
      <c r="D45" s="147" t="s">
        <v>727</v>
      </c>
      <c r="E45" s="147" t="s">
        <v>728</v>
      </c>
      <c r="F45" s="148" t="s">
        <v>683</v>
      </c>
      <c r="G45" s="149" t="s">
        <v>729</v>
      </c>
      <c r="H45" s="150" t="s">
        <v>695</v>
      </c>
      <c r="I45" s="151">
        <v>4356523201</v>
      </c>
      <c r="J45" s="152" t="s">
        <v>686</v>
      </c>
      <c r="K45" s="153" t="s">
        <v>687</v>
      </c>
      <c r="L45" s="154" t="s">
        <v>697</v>
      </c>
      <c r="M45" s="155">
        <v>254</v>
      </c>
      <c r="N45" s="156"/>
      <c r="O45" s="157" t="s">
        <v>688</v>
      </c>
      <c r="P45" s="158" t="s">
        <v>687</v>
      </c>
      <c r="Q45" s="159"/>
      <c r="R45" s="160"/>
      <c r="S45" s="161" t="s">
        <v>687</v>
      </c>
      <c r="T45" s="162">
        <v>1890.2738331248195</v>
      </c>
      <c r="U45" s="163">
        <v>0</v>
      </c>
      <c r="V45" s="163">
        <v>239.7035630730225</v>
      </c>
      <c r="W45" s="164"/>
      <c r="X45" s="165" t="s">
        <v>15</v>
      </c>
      <c r="Y45" s="166"/>
      <c r="Z45" s="146">
        <f t="shared" si="0"/>
        <v>1</v>
      </c>
      <c r="AA45" s="147">
        <f t="shared" si="1"/>
        <v>1</v>
      </c>
      <c r="AB45" s="147">
        <f t="shared" si="2"/>
        <v>0</v>
      </c>
      <c r="AC45" s="147">
        <f t="shared" si="3"/>
        <v>0</v>
      </c>
      <c r="AD45" s="167" t="str">
        <f t="shared" si="4"/>
        <v>SRSA</v>
      </c>
      <c r="AE45" s="146">
        <f t="shared" si="5"/>
        <v>0</v>
      </c>
      <c r="AF45" s="147">
        <f t="shared" si="6"/>
        <v>0</v>
      </c>
      <c r="AG45" s="147">
        <f t="shared" si="7"/>
        <v>0</v>
      </c>
      <c r="AH45" s="167" t="str">
        <f t="shared" si="8"/>
        <v>-</v>
      </c>
      <c r="AI45" s="168">
        <f t="shared" si="9"/>
        <v>0</v>
      </c>
      <c r="AJ45" s="3" t="e">
        <v>#N/A</v>
      </c>
    </row>
    <row r="46" spans="1:36" s="3" customFormat="1" ht="12.75" customHeight="1">
      <c r="A46" s="129" t="s">
        <v>155</v>
      </c>
      <c r="B46" s="130" t="s">
        <v>156</v>
      </c>
      <c r="C46" s="131" t="s">
        <v>157</v>
      </c>
      <c r="D46" s="132" t="s">
        <v>158</v>
      </c>
      <c r="E46" s="132" t="s">
        <v>159</v>
      </c>
      <c r="F46" s="133" t="s">
        <v>683</v>
      </c>
      <c r="G46" s="134" t="s">
        <v>160</v>
      </c>
      <c r="H46" s="135" t="s">
        <v>161</v>
      </c>
      <c r="I46" s="136">
        <v>4357813100</v>
      </c>
      <c r="J46" s="137" t="s">
        <v>529</v>
      </c>
      <c r="K46" s="138" t="s">
        <v>687</v>
      </c>
      <c r="L46" s="97" t="s">
        <v>697</v>
      </c>
      <c r="M46" s="76">
        <v>6489</v>
      </c>
      <c r="N46" s="44" t="s">
        <v>697</v>
      </c>
      <c r="O46" s="139">
        <v>11.233945699886197</v>
      </c>
      <c r="P46" s="140" t="s">
        <v>687</v>
      </c>
      <c r="Q46" s="46"/>
      <c r="R46" s="47"/>
      <c r="S46" s="141" t="s">
        <v>697</v>
      </c>
      <c r="T46" s="79">
        <v>327274.9088250583</v>
      </c>
      <c r="U46" s="48">
        <v>5325.86100128242</v>
      </c>
      <c r="V46" s="48">
        <v>16983.81147672333</v>
      </c>
      <c r="W46" s="105"/>
      <c r="X46" s="83" t="s">
        <v>16</v>
      </c>
      <c r="Y46" s="109"/>
      <c r="Z46" s="131">
        <f t="shared" si="0"/>
        <v>1</v>
      </c>
      <c r="AA46" s="132">
        <f t="shared" si="1"/>
        <v>1</v>
      </c>
      <c r="AB46" s="132">
        <f t="shared" si="2"/>
        <v>0</v>
      </c>
      <c r="AC46" s="132">
        <f t="shared" si="3"/>
        <v>0</v>
      </c>
      <c r="AD46" s="142" t="str">
        <f t="shared" si="4"/>
        <v>SRSA</v>
      </c>
      <c r="AE46" s="131">
        <f t="shared" si="5"/>
        <v>1</v>
      </c>
      <c r="AF46" s="132">
        <f t="shared" si="6"/>
        <v>0</v>
      </c>
      <c r="AG46" s="132">
        <f t="shared" si="7"/>
        <v>0</v>
      </c>
      <c r="AH46" s="142" t="str">
        <f t="shared" si="8"/>
        <v>-</v>
      </c>
      <c r="AI46" s="143">
        <f t="shared" si="9"/>
        <v>0</v>
      </c>
      <c r="AJ46" s="3" t="s">
        <v>155</v>
      </c>
    </row>
    <row r="47" spans="1:36" s="3" customFormat="1" ht="12.75" customHeight="1">
      <c r="A47" s="144" t="s">
        <v>730</v>
      </c>
      <c r="B47" s="145" t="s">
        <v>731</v>
      </c>
      <c r="C47" s="146" t="s">
        <v>732</v>
      </c>
      <c r="D47" s="147" t="s">
        <v>733</v>
      </c>
      <c r="E47" s="147" t="s">
        <v>734</v>
      </c>
      <c r="F47" s="148" t="s">
        <v>683</v>
      </c>
      <c r="G47" s="149" t="s">
        <v>735</v>
      </c>
      <c r="H47" s="150" t="s">
        <v>695</v>
      </c>
      <c r="I47" s="151">
        <v>4357264088</v>
      </c>
      <c r="J47" s="152" t="s">
        <v>723</v>
      </c>
      <c r="K47" s="153" t="s">
        <v>697</v>
      </c>
      <c r="L47" s="154" t="s">
        <v>697</v>
      </c>
      <c r="M47" s="155">
        <v>53</v>
      </c>
      <c r="N47" s="156" t="s">
        <v>697</v>
      </c>
      <c r="O47" s="157" t="s">
        <v>688</v>
      </c>
      <c r="P47" s="158" t="s">
        <v>687</v>
      </c>
      <c r="Q47" s="159"/>
      <c r="R47" s="160"/>
      <c r="S47" s="161" t="s">
        <v>697</v>
      </c>
      <c r="T47" s="162">
        <v>3093.4357820791975</v>
      </c>
      <c r="U47" s="163">
        <v>162.66300712232442</v>
      </c>
      <c r="V47" s="163">
        <v>168.83985460396616</v>
      </c>
      <c r="W47" s="164"/>
      <c r="X47" s="165" t="s">
        <v>15</v>
      </c>
      <c r="Y47" s="166"/>
      <c r="Z47" s="146">
        <f t="shared" si="0"/>
        <v>1</v>
      </c>
      <c r="AA47" s="147">
        <f t="shared" si="1"/>
        <v>1</v>
      </c>
      <c r="AB47" s="147">
        <f t="shared" si="2"/>
        <v>0</v>
      </c>
      <c r="AC47" s="147">
        <f t="shared" si="3"/>
        <v>0</v>
      </c>
      <c r="AD47" s="167" t="str">
        <f t="shared" si="4"/>
        <v>SRSA</v>
      </c>
      <c r="AE47" s="146">
        <f t="shared" si="5"/>
        <v>1</v>
      </c>
      <c r="AF47" s="147">
        <f t="shared" si="6"/>
        <v>0</v>
      </c>
      <c r="AG47" s="147">
        <f t="shared" si="7"/>
        <v>0</v>
      </c>
      <c r="AH47" s="167" t="str">
        <f t="shared" si="8"/>
        <v>-</v>
      </c>
      <c r="AI47" s="168">
        <f t="shared" si="9"/>
        <v>0</v>
      </c>
      <c r="AJ47" s="3" t="e">
        <v>#N/A</v>
      </c>
    </row>
    <row r="48" spans="1:36" s="3" customFormat="1" ht="12.75" customHeight="1">
      <c r="A48" s="144" t="s">
        <v>590</v>
      </c>
      <c r="B48" s="145" t="s">
        <v>591</v>
      </c>
      <c r="C48" s="146" t="s">
        <v>592</v>
      </c>
      <c r="D48" s="147" t="s">
        <v>593</v>
      </c>
      <c r="E48" s="147" t="s">
        <v>594</v>
      </c>
      <c r="F48" s="148" t="s">
        <v>683</v>
      </c>
      <c r="G48" s="149" t="s">
        <v>595</v>
      </c>
      <c r="H48" s="150" t="s">
        <v>695</v>
      </c>
      <c r="I48" s="151">
        <v>8019363066</v>
      </c>
      <c r="J48" s="152" t="s">
        <v>580</v>
      </c>
      <c r="K48" s="153" t="s">
        <v>697</v>
      </c>
      <c r="L48" s="154"/>
      <c r="M48" s="155">
        <v>374</v>
      </c>
      <c r="N48" s="156"/>
      <c r="O48" s="157" t="s">
        <v>688</v>
      </c>
      <c r="P48" s="158" t="s">
        <v>687</v>
      </c>
      <c r="Q48" s="159"/>
      <c r="R48" s="160"/>
      <c r="S48" s="161" t="s">
        <v>697</v>
      </c>
      <c r="T48" s="162">
        <v>7957.725393501217</v>
      </c>
      <c r="U48" s="163">
        <v>241.1322983275896</v>
      </c>
      <c r="V48" s="163">
        <v>505.6283286121095</v>
      </c>
      <c r="W48" s="164"/>
      <c r="X48" s="165" t="s">
        <v>15</v>
      </c>
      <c r="Y48" s="166"/>
      <c r="Z48" s="146">
        <f t="shared" si="0"/>
        <v>1</v>
      </c>
      <c r="AA48" s="147">
        <f t="shared" si="1"/>
        <v>1</v>
      </c>
      <c r="AB48" s="147">
        <f t="shared" si="2"/>
        <v>0</v>
      </c>
      <c r="AC48" s="147">
        <f t="shared" si="3"/>
        <v>0</v>
      </c>
      <c r="AD48" s="167" t="str">
        <f t="shared" si="4"/>
        <v>SRSA</v>
      </c>
      <c r="AE48" s="146">
        <f t="shared" si="5"/>
        <v>1</v>
      </c>
      <c r="AF48" s="147">
        <f t="shared" si="6"/>
        <v>0</v>
      </c>
      <c r="AG48" s="147">
        <f t="shared" si="7"/>
        <v>0</v>
      </c>
      <c r="AH48" s="167" t="str">
        <f t="shared" si="8"/>
        <v>-</v>
      </c>
      <c r="AI48" s="168">
        <f t="shared" si="9"/>
        <v>0</v>
      </c>
      <c r="AJ48" s="3" t="e">
        <v>#N/A</v>
      </c>
    </row>
    <row r="49" spans="1:36" s="3" customFormat="1" ht="12.75" customHeight="1">
      <c r="A49" s="129" t="s">
        <v>1</v>
      </c>
      <c r="B49" s="130" t="s">
        <v>2</v>
      </c>
      <c r="C49" s="131" t="s">
        <v>3</v>
      </c>
      <c r="D49" s="132" t="s">
        <v>4</v>
      </c>
      <c r="E49" s="132" t="s">
        <v>5</v>
      </c>
      <c r="F49" s="133" t="s">
        <v>683</v>
      </c>
      <c r="G49" s="134" t="s">
        <v>6</v>
      </c>
      <c r="H49" s="135" t="s">
        <v>7</v>
      </c>
      <c r="I49" s="136">
        <v>4354253813</v>
      </c>
      <c r="J49" s="137" t="s">
        <v>723</v>
      </c>
      <c r="K49" s="138" t="s">
        <v>697</v>
      </c>
      <c r="L49" s="97" t="s">
        <v>697</v>
      </c>
      <c r="M49" s="76">
        <v>561</v>
      </c>
      <c r="N49" s="44" t="s">
        <v>697</v>
      </c>
      <c r="O49" s="139">
        <v>18.497109826589593</v>
      </c>
      <c r="P49" s="140" t="s">
        <v>687</v>
      </c>
      <c r="Q49" s="46"/>
      <c r="R49" s="47"/>
      <c r="S49" s="141" t="s">
        <v>697</v>
      </c>
      <c r="T49" s="79">
        <v>32598.93982006047</v>
      </c>
      <c r="U49" s="48">
        <v>708.6351288402972</v>
      </c>
      <c r="V49" s="48">
        <v>1974.2957951563258</v>
      </c>
      <c r="W49" s="105"/>
      <c r="X49" s="83" t="s">
        <v>15</v>
      </c>
      <c r="Y49" s="109" t="s">
        <v>687</v>
      </c>
      <c r="Z49" s="131">
        <f t="shared" si="0"/>
        <v>1</v>
      </c>
      <c r="AA49" s="132">
        <f t="shared" si="1"/>
        <v>1</v>
      </c>
      <c r="AB49" s="132">
        <f t="shared" si="2"/>
        <v>0</v>
      </c>
      <c r="AC49" s="132">
        <f t="shared" si="3"/>
        <v>0</v>
      </c>
      <c r="AD49" s="142" t="str">
        <f t="shared" si="4"/>
        <v>SRSA</v>
      </c>
      <c r="AE49" s="131">
        <f t="shared" si="5"/>
        <v>1</v>
      </c>
      <c r="AF49" s="132">
        <f t="shared" si="6"/>
        <v>0</v>
      </c>
      <c r="AG49" s="132">
        <f t="shared" si="7"/>
        <v>0</v>
      </c>
      <c r="AH49" s="142" t="str">
        <f t="shared" si="8"/>
        <v>-</v>
      </c>
      <c r="AI49" s="143">
        <f t="shared" si="9"/>
        <v>0</v>
      </c>
      <c r="AJ49" s="3" t="s">
        <v>1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2010&amp;C&amp;P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4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20" customWidth="1"/>
    <col min="2" max="2" width="9.421875" style="20" bestFit="1" customWidth="1"/>
    <col min="3" max="3" width="58.00390625" style="20" bestFit="1" customWidth="1"/>
    <col min="4" max="4" width="30.421875" style="20" bestFit="1" customWidth="1"/>
    <col min="5" max="5" width="20.421875" style="20" bestFit="1" customWidth="1"/>
    <col min="6" max="6" width="6.8515625" style="23" hidden="1" customWidth="1"/>
    <col min="7" max="7" width="6.8515625" style="20" customWidth="1"/>
    <col min="8" max="8" width="5.8515625" style="23" hidden="1" customWidth="1"/>
    <col min="9" max="9" width="13.421875" style="20" bestFit="1" customWidth="1"/>
    <col min="10" max="12" width="6.421875" style="20" bestFit="1" customWidth="1"/>
    <col min="13" max="13" width="9.140625" style="20" bestFit="1" customWidth="1"/>
    <col min="14" max="15" width="6.421875" style="20" bestFit="1" customWidth="1"/>
    <col min="16" max="16" width="6.421875" style="20" customWidth="1"/>
    <col min="17" max="17" width="6.421875" style="23" hidden="1" customWidth="1"/>
    <col min="18" max="18" width="9.140625" style="23" hidden="1" customWidth="1"/>
    <col min="19" max="19" width="6.421875" style="20" bestFit="1" customWidth="1"/>
    <col min="20" max="20" width="10.140625" style="20" bestFit="1" customWidth="1"/>
    <col min="21" max="22" width="8.421875" style="20" bestFit="1" customWidth="1"/>
    <col min="23" max="25" width="6.421875" style="20" bestFit="1" customWidth="1"/>
    <col min="26" max="29" width="5.28125" style="20" hidden="1" customWidth="1"/>
    <col min="30" max="30" width="6.421875" style="20" customWidth="1"/>
    <col min="31" max="33" width="5.28125" style="20" hidden="1" customWidth="1"/>
    <col min="34" max="34" width="6.421875" style="20" customWidth="1"/>
    <col min="35" max="35" width="6.28125" style="20" hidden="1" customWidth="1"/>
    <col min="36" max="16384" width="9.140625" style="20" customWidth="1"/>
  </cols>
  <sheetData>
    <row r="1" spans="1:35" ht="13.5">
      <c r="A1" s="1" t="s">
        <v>651</v>
      </c>
      <c r="B1" s="2"/>
      <c r="C1" s="3"/>
      <c r="D1" s="3"/>
      <c r="E1" s="3"/>
      <c r="F1" s="16"/>
      <c r="G1" s="3"/>
      <c r="H1" s="16"/>
      <c r="I1" s="3"/>
      <c r="J1" s="4"/>
      <c r="K1" s="3"/>
      <c r="L1" s="3"/>
      <c r="M1" s="5"/>
      <c r="N1" s="3"/>
      <c r="O1" s="3"/>
      <c r="Q1" s="16"/>
      <c r="R1" s="16"/>
      <c r="S1" s="3"/>
      <c r="T1" s="3"/>
      <c r="U1" s="6"/>
      <c r="V1" s="6"/>
      <c r="W1" s="6"/>
      <c r="X1" s="6"/>
      <c r="Y1" s="6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>
      <c r="A2" s="7" t="s">
        <v>14</v>
      </c>
      <c r="B2" s="2"/>
      <c r="C2" s="3"/>
      <c r="D2" s="3"/>
      <c r="E2" s="3"/>
      <c r="F2" s="16"/>
      <c r="G2" s="3"/>
      <c r="H2" s="16"/>
      <c r="I2" s="3"/>
      <c r="J2" s="4"/>
      <c r="K2" s="3"/>
      <c r="L2" s="3"/>
      <c r="M2" s="5"/>
      <c r="N2" s="3"/>
      <c r="O2" s="3"/>
      <c r="P2" s="21"/>
      <c r="Q2" s="16"/>
      <c r="R2" s="16"/>
      <c r="S2" s="22"/>
      <c r="T2" s="3"/>
      <c r="U2" s="6"/>
      <c r="V2" s="6"/>
      <c r="W2" s="6"/>
      <c r="X2" s="6"/>
      <c r="Y2" s="6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9.75" customHeight="1" thickBot="1">
      <c r="A3" s="8" t="s">
        <v>652</v>
      </c>
      <c r="B3" s="9" t="s">
        <v>653</v>
      </c>
      <c r="C3" s="10" t="s">
        <v>654</v>
      </c>
      <c r="D3" s="10" t="s">
        <v>655</v>
      </c>
      <c r="E3" s="10" t="s">
        <v>656</v>
      </c>
      <c r="F3" s="17" t="s">
        <v>657</v>
      </c>
      <c r="G3" s="11" t="s">
        <v>658</v>
      </c>
      <c r="H3" s="17" t="s">
        <v>659</v>
      </c>
      <c r="I3" s="10" t="s">
        <v>660</v>
      </c>
      <c r="J3" s="61" t="s">
        <v>661</v>
      </c>
      <c r="K3" s="24" t="s">
        <v>662</v>
      </c>
      <c r="L3" s="94" t="s">
        <v>663</v>
      </c>
      <c r="M3" s="12" t="s">
        <v>664</v>
      </c>
      <c r="N3" s="13" t="s">
        <v>665</v>
      </c>
      <c r="O3" s="65" t="s">
        <v>666</v>
      </c>
      <c r="P3" s="14" t="s">
        <v>667</v>
      </c>
      <c r="Q3" s="18" t="s">
        <v>668</v>
      </c>
      <c r="R3" s="19" t="s">
        <v>669</v>
      </c>
      <c r="S3" s="98" t="s">
        <v>670</v>
      </c>
      <c r="T3" s="77" t="s">
        <v>671</v>
      </c>
      <c r="U3" s="15" t="s">
        <v>672</v>
      </c>
      <c r="V3" s="15" t="s">
        <v>673</v>
      </c>
      <c r="W3" s="102" t="s">
        <v>17</v>
      </c>
      <c r="X3" s="80" t="s">
        <v>674</v>
      </c>
      <c r="Y3" s="106" t="s">
        <v>675</v>
      </c>
      <c r="Z3" s="25" t="s">
        <v>18</v>
      </c>
      <c r="AA3" s="26" t="s">
        <v>19</v>
      </c>
      <c r="AB3" s="26" t="s">
        <v>20</v>
      </c>
      <c r="AC3" s="27" t="s">
        <v>21</v>
      </c>
      <c r="AD3" s="110" t="s">
        <v>22</v>
      </c>
      <c r="AE3" s="25" t="s">
        <v>23</v>
      </c>
      <c r="AF3" s="26" t="s">
        <v>24</v>
      </c>
      <c r="AG3" s="27" t="s">
        <v>25</v>
      </c>
      <c r="AH3" s="113" t="s">
        <v>26</v>
      </c>
      <c r="AI3" s="28" t="s">
        <v>27</v>
      </c>
    </row>
    <row r="4" spans="1:35" s="29" customFormat="1" ht="15" thickBot="1">
      <c r="A4" s="85">
        <v>1</v>
      </c>
      <c r="B4" s="88">
        <v>2</v>
      </c>
      <c r="C4" s="51">
        <v>3</v>
      </c>
      <c r="D4" s="52">
        <v>4</v>
      </c>
      <c r="E4" s="52">
        <v>5</v>
      </c>
      <c r="F4" s="91"/>
      <c r="G4" s="72">
        <v>6</v>
      </c>
      <c r="H4" s="53"/>
      <c r="I4" s="54">
        <v>7</v>
      </c>
      <c r="J4" s="62">
        <v>8</v>
      </c>
      <c r="K4" s="52">
        <v>9</v>
      </c>
      <c r="L4" s="95">
        <v>10</v>
      </c>
      <c r="M4" s="55">
        <v>11</v>
      </c>
      <c r="N4" s="56">
        <v>12</v>
      </c>
      <c r="O4" s="66">
        <v>13</v>
      </c>
      <c r="P4" s="57">
        <v>14</v>
      </c>
      <c r="Q4" s="58" t="s">
        <v>676</v>
      </c>
      <c r="R4" s="59" t="s">
        <v>677</v>
      </c>
      <c r="S4" s="99">
        <v>15</v>
      </c>
      <c r="T4" s="55">
        <v>16</v>
      </c>
      <c r="U4" s="60">
        <v>17</v>
      </c>
      <c r="V4" s="60">
        <v>18</v>
      </c>
      <c r="W4" s="103">
        <v>19</v>
      </c>
      <c r="X4" s="81">
        <v>20</v>
      </c>
      <c r="Y4" s="107">
        <v>21</v>
      </c>
      <c r="Z4" s="69" t="s">
        <v>28</v>
      </c>
      <c r="AA4" s="50" t="s">
        <v>28</v>
      </c>
      <c r="AB4" s="50" t="s">
        <v>28</v>
      </c>
      <c r="AC4" s="50" t="s">
        <v>28</v>
      </c>
      <c r="AD4" s="85">
        <v>22</v>
      </c>
      <c r="AE4" s="69" t="s">
        <v>28</v>
      </c>
      <c r="AF4" s="50" t="s">
        <v>28</v>
      </c>
      <c r="AG4" s="50" t="s">
        <v>28</v>
      </c>
      <c r="AH4" s="85">
        <v>23</v>
      </c>
      <c r="AI4" s="69" t="s">
        <v>28</v>
      </c>
    </row>
    <row r="5" spans="1:35" ht="12.75" customHeight="1">
      <c r="A5" s="86" t="s">
        <v>550</v>
      </c>
      <c r="B5" s="89" t="s">
        <v>551</v>
      </c>
      <c r="C5" s="70" t="s">
        <v>552</v>
      </c>
      <c r="D5" s="31" t="s">
        <v>553</v>
      </c>
      <c r="E5" s="31" t="s">
        <v>554</v>
      </c>
      <c r="F5" s="92" t="s">
        <v>683</v>
      </c>
      <c r="G5" s="73" t="s">
        <v>555</v>
      </c>
      <c r="H5" s="32" t="s">
        <v>556</v>
      </c>
      <c r="I5" s="33">
        <v>8012789460</v>
      </c>
      <c r="J5" s="63" t="s">
        <v>686</v>
      </c>
      <c r="K5" s="34" t="s">
        <v>687</v>
      </c>
      <c r="L5" s="96"/>
      <c r="M5" s="75">
        <v>477</v>
      </c>
      <c r="N5" s="35"/>
      <c r="O5" s="67" t="s">
        <v>688</v>
      </c>
      <c r="P5" s="36" t="s">
        <v>687</v>
      </c>
      <c r="Q5" s="37"/>
      <c r="R5" s="38"/>
      <c r="S5" s="100" t="s">
        <v>687</v>
      </c>
      <c r="T5" s="78">
        <v>20422.768563892394</v>
      </c>
      <c r="U5" s="39">
        <v>905.7698323469282</v>
      </c>
      <c r="V5" s="39">
        <v>932.4083486436919</v>
      </c>
      <c r="W5" s="104"/>
      <c r="X5" s="82" t="s">
        <v>15</v>
      </c>
      <c r="Y5" s="108"/>
      <c r="Z5" s="70">
        <f aca="true" t="shared" si="0" ref="Z5:Z36">IF(OR(K5="YES",TRIM(L5)="YES"),1,0)</f>
        <v>0</v>
      </c>
      <c r="AA5" s="31">
        <f aca="true" t="shared" si="1" ref="AA5:AA36">IF(OR(AND(ISNUMBER(M5),AND(M5&gt;0,M5&lt;600)),AND(ISNUMBER(M5),AND(M5&gt;0,N5="YES"))),1,0)</f>
        <v>1</v>
      </c>
      <c r="AB5" s="31">
        <f aca="true" t="shared" si="2" ref="AB5:AB36">IF(AND(OR(K5="YES",TRIM(L5)="YES"),(Z5=0)),"Trouble",0)</f>
        <v>0</v>
      </c>
      <c r="AC5" s="31">
        <f aca="true" t="shared" si="3" ref="AC5:AC36">IF(AND(OR(AND(ISNUMBER(M5),AND(M5&gt;0,M5&lt;600)),AND(ISNUMBER(M5),AND(M5&gt;0,N5="YES"))),(AA5=0)),"Trouble",0)</f>
        <v>0</v>
      </c>
      <c r="AD5" s="111" t="str">
        <f aca="true" t="shared" si="4" ref="AD5:AD36">IF(AND(Z5=1,AA5=1),"SRSA","-")</f>
        <v>-</v>
      </c>
      <c r="AE5" s="70">
        <f aca="true" t="shared" si="5" ref="AE5:AE36">IF(S5="YES",1,0)</f>
        <v>0</v>
      </c>
      <c r="AF5" s="31">
        <f aca="true" t="shared" si="6" ref="AF5:AF36">IF(OR(AND(ISNUMBER(Q5),Q5&gt;=20),(AND(ISNUMBER(Q5)=FALSE,AND(ISNUMBER(O5),O5&gt;=20)))),1,0)</f>
        <v>0</v>
      </c>
      <c r="AG5" s="31">
        <f aca="true" t="shared" si="7" ref="AG5:AG36">IF(AND(AE5=1,AF5=1),"Initial",0)</f>
        <v>0</v>
      </c>
      <c r="AH5" s="111" t="str">
        <f aca="true" t="shared" si="8" ref="AH5:AH36">IF(AND(AND(AG5="Initial",AI5=0),AND(ISNUMBER(M5),M5&gt;0)),"RLIS","-")</f>
        <v>-</v>
      </c>
      <c r="AI5" s="30">
        <f aca="true" t="shared" si="9" ref="AI5:AI36">IF(AND(AD5="SRSA",AG5="Initial"),"SRSA",0)</f>
        <v>0</v>
      </c>
    </row>
    <row r="6" spans="1:35" ht="12.75" customHeight="1">
      <c r="A6" s="87" t="s">
        <v>623</v>
      </c>
      <c r="B6" s="90" t="s">
        <v>624</v>
      </c>
      <c r="C6" s="71" t="s">
        <v>625</v>
      </c>
      <c r="D6" s="40" t="s">
        <v>626</v>
      </c>
      <c r="E6" s="40" t="s">
        <v>578</v>
      </c>
      <c r="F6" s="93" t="s">
        <v>683</v>
      </c>
      <c r="G6" s="74" t="s">
        <v>579</v>
      </c>
      <c r="H6" s="41" t="s">
        <v>627</v>
      </c>
      <c r="I6" s="42">
        <v>8017568400</v>
      </c>
      <c r="J6" s="64" t="s">
        <v>628</v>
      </c>
      <c r="K6" s="43" t="s">
        <v>687</v>
      </c>
      <c r="L6" s="97"/>
      <c r="M6" s="76">
        <v>64351</v>
      </c>
      <c r="N6" s="44"/>
      <c r="O6" s="68">
        <v>6.787738642452272</v>
      </c>
      <c r="P6" s="45" t="s">
        <v>687</v>
      </c>
      <c r="Q6" s="46"/>
      <c r="R6" s="47"/>
      <c r="S6" s="101" t="s">
        <v>687</v>
      </c>
      <c r="T6" s="79">
        <v>1351314.4334361</v>
      </c>
      <c r="U6" s="48">
        <v>48755.99601718071</v>
      </c>
      <c r="V6" s="48">
        <v>122214.49454535541</v>
      </c>
      <c r="W6" s="105"/>
      <c r="X6" s="83" t="s">
        <v>15</v>
      </c>
      <c r="Y6" s="109"/>
      <c r="Z6" s="71">
        <f t="shared" si="0"/>
        <v>0</v>
      </c>
      <c r="AA6" s="40">
        <f t="shared" si="1"/>
        <v>0</v>
      </c>
      <c r="AB6" s="40">
        <f t="shared" si="2"/>
        <v>0</v>
      </c>
      <c r="AC6" s="40">
        <f t="shared" si="3"/>
        <v>0</v>
      </c>
      <c r="AD6" s="112" t="str">
        <f t="shared" si="4"/>
        <v>-</v>
      </c>
      <c r="AE6" s="71">
        <f t="shared" si="5"/>
        <v>0</v>
      </c>
      <c r="AF6" s="40">
        <f t="shared" si="6"/>
        <v>0</v>
      </c>
      <c r="AG6" s="40">
        <f t="shared" si="7"/>
        <v>0</v>
      </c>
      <c r="AH6" s="112" t="str">
        <f t="shared" si="8"/>
        <v>-</v>
      </c>
      <c r="AI6" s="84">
        <f t="shared" si="9"/>
        <v>0</v>
      </c>
    </row>
    <row r="7" spans="1:35" ht="12.75" customHeight="1">
      <c r="A7" s="87" t="s">
        <v>641</v>
      </c>
      <c r="B7" s="90" t="s">
        <v>642</v>
      </c>
      <c r="C7" s="71" t="s">
        <v>643</v>
      </c>
      <c r="D7" s="40" t="s">
        <v>644</v>
      </c>
      <c r="E7" s="40" t="s">
        <v>645</v>
      </c>
      <c r="F7" s="93" t="s">
        <v>683</v>
      </c>
      <c r="G7" s="74" t="s">
        <v>646</v>
      </c>
      <c r="H7" s="41" t="s">
        <v>695</v>
      </c>
      <c r="I7" s="42">
        <v>8017942226</v>
      </c>
      <c r="J7" s="64" t="s">
        <v>686</v>
      </c>
      <c r="K7" s="43" t="s">
        <v>687</v>
      </c>
      <c r="L7" s="97" t="s">
        <v>697</v>
      </c>
      <c r="M7" s="76">
        <v>1477</v>
      </c>
      <c r="N7" s="44"/>
      <c r="O7" s="68" t="s">
        <v>688</v>
      </c>
      <c r="P7" s="45" t="s">
        <v>687</v>
      </c>
      <c r="Q7" s="46"/>
      <c r="R7" s="47"/>
      <c r="S7" s="101" t="s">
        <v>687</v>
      </c>
      <c r="T7" s="79">
        <v>42488.49802731444</v>
      </c>
      <c r="U7" s="48">
        <v>1467.7618159070673</v>
      </c>
      <c r="V7" s="48">
        <v>2155.4139950673834</v>
      </c>
      <c r="W7" s="105"/>
      <c r="X7" s="83" t="s">
        <v>15</v>
      </c>
      <c r="Y7" s="109"/>
      <c r="Z7" s="71">
        <f t="shared" si="0"/>
        <v>1</v>
      </c>
      <c r="AA7" s="40">
        <f t="shared" si="1"/>
        <v>0</v>
      </c>
      <c r="AB7" s="40">
        <f t="shared" si="2"/>
        <v>0</v>
      </c>
      <c r="AC7" s="40">
        <f t="shared" si="3"/>
        <v>0</v>
      </c>
      <c r="AD7" s="112" t="str">
        <f t="shared" si="4"/>
        <v>-</v>
      </c>
      <c r="AE7" s="71">
        <f t="shared" si="5"/>
        <v>0</v>
      </c>
      <c r="AF7" s="40">
        <f t="shared" si="6"/>
        <v>0</v>
      </c>
      <c r="AG7" s="40">
        <f t="shared" si="7"/>
        <v>0</v>
      </c>
      <c r="AH7" s="112" t="str">
        <f t="shared" si="8"/>
        <v>-</v>
      </c>
      <c r="AI7" s="84">
        <f t="shared" si="9"/>
        <v>0</v>
      </c>
    </row>
    <row r="8" spans="1:35" ht="12.75" customHeight="1">
      <c r="A8" s="87" t="s">
        <v>678</v>
      </c>
      <c r="B8" s="90" t="s">
        <v>679</v>
      </c>
      <c r="C8" s="71" t="s">
        <v>680</v>
      </c>
      <c r="D8" s="40" t="s">
        <v>681</v>
      </c>
      <c r="E8" s="40" t="s">
        <v>682</v>
      </c>
      <c r="F8" s="93" t="s">
        <v>683</v>
      </c>
      <c r="G8" s="74" t="s">
        <v>684</v>
      </c>
      <c r="H8" s="41" t="s">
        <v>685</v>
      </c>
      <c r="I8" s="42">
        <v>8015538500</v>
      </c>
      <c r="J8" s="64" t="s">
        <v>686</v>
      </c>
      <c r="K8" s="43" t="s">
        <v>687</v>
      </c>
      <c r="L8" s="97"/>
      <c r="M8" s="76">
        <v>1147</v>
      </c>
      <c r="N8" s="44"/>
      <c r="O8" s="68" t="s">
        <v>688</v>
      </c>
      <c r="P8" s="45" t="s">
        <v>687</v>
      </c>
      <c r="Q8" s="46"/>
      <c r="R8" s="47"/>
      <c r="S8" s="101" t="s">
        <v>687</v>
      </c>
      <c r="T8" s="79">
        <v>42229.304580388</v>
      </c>
      <c r="U8" s="48">
        <v>1572.6019456147149</v>
      </c>
      <c r="V8" s="48">
        <v>1311.9742211462642</v>
      </c>
      <c r="W8" s="105"/>
      <c r="X8" s="83" t="s">
        <v>15</v>
      </c>
      <c r="Y8" s="109"/>
      <c r="Z8" s="71">
        <f t="shared" si="0"/>
        <v>0</v>
      </c>
      <c r="AA8" s="40">
        <f t="shared" si="1"/>
        <v>0</v>
      </c>
      <c r="AB8" s="40">
        <f t="shared" si="2"/>
        <v>0</v>
      </c>
      <c r="AC8" s="40">
        <f t="shared" si="3"/>
        <v>0</v>
      </c>
      <c r="AD8" s="112" t="str">
        <f t="shared" si="4"/>
        <v>-</v>
      </c>
      <c r="AE8" s="71">
        <f t="shared" si="5"/>
        <v>0</v>
      </c>
      <c r="AF8" s="40">
        <f t="shared" si="6"/>
        <v>0</v>
      </c>
      <c r="AG8" s="40">
        <f t="shared" si="7"/>
        <v>0</v>
      </c>
      <c r="AH8" s="112" t="str">
        <f t="shared" si="8"/>
        <v>-</v>
      </c>
      <c r="AI8" s="84">
        <f t="shared" si="9"/>
        <v>0</v>
      </c>
    </row>
    <row r="9" spans="1:35" ht="12.75" customHeight="1">
      <c r="A9" s="87" t="s">
        <v>522</v>
      </c>
      <c r="B9" s="90" t="s">
        <v>523</v>
      </c>
      <c r="C9" s="71" t="s">
        <v>524</v>
      </c>
      <c r="D9" s="40" t="s">
        <v>525</v>
      </c>
      <c r="E9" s="40" t="s">
        <v>526</v>
      </c>
      <c r="F9" s="93" t="s">
        <v>683</v>
      </c>
      <c r="G9" s="74" t="s">
        <v>527</v>
      </c>
      <c r="H9" s="41" t="s">
        <v>528</v>
      </c>
      <c r="I9" s="42">
        <v>4354382291</v>
      </c>
      <c r="J9" s="64" t="s">
        <v>529</v>
      </c>
      <c r="K9" s="43" t="s">
        <v>687</v>
      </c>
      <c r="L9" s="97" t="s">
        <v>697</v>
      </c>
      <c r="M9" s="76">
        <v>1600</v>
      </c>
      <c r="N9" s="44" t="s">
        <v>697</v>
      </c>
      <c r="O9" s="68">
        <v>10.457516339869281</v>
      </c>
      <c r="P9" s="45" t="s">
        <v>687</v>
      </c>
      <c r="Q9" s="46"/>
      <c r="R9" s="47"/>
      <c r="S9" s="101" t="s">
        <v>697</v>
      </c>
      <c r="T9" s="79">
        <v>58183.987419906945</v>
      </c>
      <c r="U9" s="48">
        <v>1003.8683412448806</v>
      </c>
      <c r="V9" s="48">
        <v>3301.3590912025074</v>
      </c>
      <c r="W9" s="105"/>
      <c r="X9" s="83" t="s">
        <v>15</v>
      </c>
      <c r="Y9" s="109"/>
      <c r="Z9" s="71">
        <f t="shared" si="0"/>
        <v>1</v>
      </c>
      <c r="AA9" s="40">
        <f t="shared" si="1"/>
        <v>1</v>
      </c>
      <c r="AB9" s="40">
        <f t="shared" si="2"/>
        <v>0</v>
      </c>
      <c r="AC9" s="40">
        <f t="shared" si="3"/>
        <v>0</v>
      </c>
      <c r="AD9" s="112" t="str">
        <f t="shared" si="4"/>
        <v>SRSA</v>
      </c>
      <c r="AE9" s="71">
        <f t="shared" si="5"/>
        <v>1</v>
      </c>
      <c r="AF9" s="40">
        <f t="shared" si="6"/>
        <v>0</v>
      </c>
      <c r="AG9" s="40">
        <f t="shared" si="7"/>
        <v>0</v>
      </c>
      <c r="AH9" s="112" t="str">
        <f t="shared" si="8"/>
        <v>-</v>
      </c>
      <c r="AI9" s="84">
        <f t="shared" si="9"/>
        <v>0</v>
      </c>
    </row>
    <row r="10" spans="1:35" ht="12.75" customHeight="1">
      <c r="A10" s="87" t="s">
        <v>585</v>
      </c>
      <c r="B10" s="90" t="s">
        <v>586</v>
      </c>
      <c r="C10" s="71" t="s">
        <v>587</v>
      </c>
      <c r="D10" s="40" t="s">
        <v>588</v>
      </c>
      <c r="E10" s="40" t="s">
        <v>708</v>
      </c>
      <c r="F10" s="93" t="s">
        <v>683</v>
      </c>
      <c r="G10" s="74" t="s">
        <v>589</v>
      </c>
      <c r="H10" s="41" t="s">
        <v>695</v>
      </c>
      <c r="I10" s="42">
        <v>8013222782</v>
      </c>
      <c r="J10" s="64" t="s">
        <v>686</v>
      </c>
      <c r="K10" s="43" t="s">
        <v>687</v>
      </c>
      <c r="L10" s="97"/>
      <c r="M10" s="76">
        <v>199</v>
      </c>
      <c r="N10" s="44"/>
      <c r="O10" s="68" t="s">
        <v>688</v>
      </c>
      <c r="P10" s="45" t="s">
        <v>687</v>
      </c>
      <c r="Q10" s="46"/>
      <c r="R10" s="47"/>
      <c r="S10" s="101" t="s">
        <v>687</v>
      </c>
      <c r="T10" s="79">
        <v>2605.5002595028127</v>
      </c>
      <c r="U10" s="48">
        <v>39.46060175111251</v>
      </c>
      <c r="V10" s="48">
        <v>309.422232578873</v>
      </c>
      <c r="W10" s="105"/>
      <c r="X10" s="83" t="s">
        <v>15</v>
      </c>
      <c r="Y10" s="109"/>
      <c r="Z10" s="71">
        <f t="shared" si="0"/>
        <v>0</v>
      </c>
      <c r="AA10" s="40">
        <f t="shared" si="1"/>
        <v>1</v>
      </c>
      <c r="AB10" s="40">
        <f t="shared" si="2"/>
        <v>0</v>
      </c>
      <c r="AC10" s="40">
        <f t="shared" si="3"/>
        <v>0</v>
      </c>
      <c r="AD10" s="112" t="str">
        <f t="shared" si="4"/>
        <v>-</v>
      </c>
      <c r="AE10" s="71">
        <f t="shared" si="5"/>
        <v>0</v>
      </c>
      <c r="AF10" s="40">
        <f t="shared" si="6"/>
        <v>0</v>
      </c>
      <c r="AG10" s="40">
        <f t="shared" si="7"/>
        <v>0</v>
      </c>
      <c r="AH10" s="112" t="str">
        <f t="shared" si="8"/>
        <v>-</v>
      </c>
      <c r="AI10" s="84">
        <f t="shared" si="9"/>
        <v>0</v>
      </c>
    </row>
    <row r="11" spans="1:35" ht="12.75" customHeight="1">
      <c r="A11" s="87" t="s">
        <v>368</v>
      </c>
      <c r="B11" s="90" t="s">
        <v>369</v>
      </c>
      <c r="C11" s="71" t="s">
        <v>370</v>
      </c>
      <c r="D11" s="40" t="s">
        <v>371</v>
      </c>
      <c r="E11" s="40" t="s">
        <v>372</v>
      </c>
      <c r="F11" s="93" t="s">
        <v>683</v>
      </c>
      <c r="G11" s="74" t="s">
        <v>373</v>
      </c>
      <c r="H11" s="41" t="s">
        <v>374</v>
      </c>
      <c r="I11" s="42">
        <v>4357344800</v>
      </c>
      <c r="J11" s="64" t="s">
        <v>529</v>
      </c>
      <c r="K11" s="43" t="s">
        <v>687</v>
      </c>
      <c r="L11" s="97" t="s">
        <v>697</v>
      </c>
      <c r="M11" s="76">
        <v>11052</v>
      </c>
      <c r="N11" s="44" t="s">
        <v>697</v>
      </c>
      <c r="O11" s="68">
        <v>8.03596255445361</v>
      </c>
      <c r="P11" s="45" t="s">
        <v>687</v>
      </c>
      <c r="Q11" s="46"/>
      <c r="R11" s="47"/>
      <c r="S11" s="101" t="s">
        <v>697</v>
      </c>
      <c r="T11" s="79">
        <v>340309.0683982758</v>
      </c>
      <c r="U11" s="48">
        <v>8280.517039509157</v>
      </c>
      <c r="V11" s="48">
        <v>21534.552552330984</v>
      </c>
      <c r="W11" s="105"/>
      <c r="X11" s="83" t="s">
        <v>15</v>
      </c>
      <c r="Y11" s="109"/>
      <c r="Z11" s="71">
        <f t="shared" si="0"/>
        <v>1</v>
      </c>
      <c r="AA11" s="40">
        <f t="shared" si="1"/>
        <v>1</v>
      </c>
      <c r="AB11" s="40">
        <f t="shared" si="2"/>
        <v>0</v>
      </c>
      <c r="AC11" s="40">
        <f t="shared" si="3"/>
        <v>0</v>
      </c>
      <c r="AD11" s="112" t="str">
        <f t="shared" si="4"/>
        <v>SRSA</v>
      </c>
      <c r="AE11" s="71">
        <f t="shared" si="5"/>
        <v>1</v>
      </c>
      <c r="AF11" s="40">
        <f t="shared" si="6"/>
        <v>0</v>
      </c>
      <c r="AG11" s="40">
        <f t="shared" si="7"/>
        <v>0</v>
      </c>
      <c r="AH11" s="112" t="str">
        <f t="shared" si="8"/>
        <v>-</v>
      </c>
      <c r="AI11" s="84">
        <f t="shared" si="9"/>
        <v>0</v>
      </c>
    </row>
    <row r="12" spans="1:35" ht="12.75" customHeight="1">
      <c r="A12" s="87" t="s">
        <v>380</v>
      </c>
      <c r="B12" s="90" t="s">
        <v>381</v>
      </c>
      <c r="C12" s="71" t="s">
        <v>382</v>
      </c>
      <c r="D12" s="40" t="s">
        <v>383</v>
      </c>
      <c r="E12" s="40" t="s">
        <v>566</v>
      </c>
      <c r="F12" s="93" t="s">
        <v>683</v>
      </c>
      <c r="G12" s="74" t="s">
        <v>542</v>
      </c>
      <c r="H12" s="41" t="s">
        <v>384</v>
      </c>
      <c r="I12" s="42">
        <v>4357523925</v>
      </c>
      <c r="J12" s="64" t="s">
        <v>628</v>
      </c>
      <c r="K12" s="43" t="s">
        <v>687</v>
      </c>
      <c r="L12" s="97" t="s">
        <v>697</v>
      </c>
      <c r="M12" s="76">
        <v>14917</v>
      </c>
      <c r="N12" s="44"/>
      <c r="O12" s="68">
        <v>7.212932683408403</v>
      </c>
      <c r="P12" s="45" t="s">
        <v>687</v>
      </c>
      <c r="Q12" s="46"/>
      <c r="R12" s="47"/>
      <c r="S12" s="101" t="s">
        <v>687</v>
      </c>
      <c r="T12" s="79">
        <v>373906.82624553505</v>
      </c>
      <c r="U12" s="48">
        <v>9445.4472936077</v>
      </c>
      <c r="V12" s="48">
        <v>27349.907469581445</v>
      </c>
      <c r="W12" s="105"/>
      <c r="X12" s="83" t="s">
        <v>15</v>
      </c>
      <c r="Y12" s="109"/>
      <c r="Z12" s="71">
        <f t="shared" si="0"/>
        <v>1</v>
      </c>
      <c r="AA12" s="40">
        <f t="shared" si="1"/>
        <v>0</v>
      </c>
      <c r="AB12" s="40">
        <f t="shared" si="2"/>
        <v>0</v>
      </c>
      <c r="AC12" s="40">
        <f t="shared" si="3"/>
        <v>0</v>
      </c>
      <c r="AD12" s="112" t="str">
        <f t="shared" si="4"/>
        <v>-</v>
      </c>
      <c r="AE12" s="71">
        <f t="shared" si="5"/>
        <v>0</v>
      </c>
      <c r="AF12" s="40">
        <f t="shared" si="6"/>
        <v>0</v>
      </c>
      <c r="AG12" s="40">
        <f t="shared" si="7"/>
        <v>0</v>
      </c>
      <c r="AH12" s="112" t="str">
        <f t="shared" si="8"/>
        <v>-</v>
      </c>
      <c r="AI12" s="84">
        <f t="shared" si="9"/>
        <v>0</v>
      </c>
    </row>
    <row r="13" spans="1:35" ht="12.75" customHeight="1">
      <c r="A13" s="87" t="s">
        <v>348</v>
      </c>
      <c r="B13" s="90" t="s">
        <v>349</v>
      </c>
      <c r="C13" s="71" t="s">
        <v>350</v>
      </c>
      <c r="D13" s="40" t="s">
        <v>351</v>
      </c>
      <c r="E13" s="40" t="s">
        <v>708</v>
      </c>
      <c r="F13" s="93" t="s">
        <v>683</v>
      </c>
      <c r="G13" s="74" t="s">
        <v>716</v>
      </c>
      <c r="H13" s="41" t="s">
        <v>352</v>
      </c>
      <c r="I13" s="42">
        <v>8014742066</v>
      </c>
      <c r="J13" s="64" t="s">
        <v>686</v>
      </c>
      <c r="K13" s="43" t="s">
        <v>687</v>
      </c>
      <c r="L13" s="97"/>
      <c r="M13" s="76">
        <v>526</v>
      </c>
      <c r="N13" s="44"/>
      <c r="O13" s="68" t="s">
        <v>688</v>
      </c>
      <c r="P13" s="45" t="s">
        <v>687</v>
      </c>
      <c r="Q13" s="46"/>
      <c r="R13" s="47"/>
      <c r="S13" s="101" t="s">
        <v>687</v>
      </c>
      <c r="T13" s="79">
        <v>9306.535879431227</v>
      </c>
      <c r="U13" s="48">
        <v>69.96604093135372</v>
      </c>
      <c r="V13" s="48">
        <v>495.45027800526304</v>
      </c>
      <c r="W13" s="105"/>
      <c r="X13" s="83" t="s">
        <v>15</v>
      </c>
      <c r="Y13" s="109"/>
      <c r="Z13" s="71">
        <f t="shared" si="0"/>
        <v>0</v>
      </c>
      <c r="AA13" s="40">
        <f t="shared" si="1"/>
        <v>1</v>
      </c>
      <c r="AB13" s="40">
        <f t="shared" si="2"/>
        <v>0</v>
      </c>
      <c r="AC13" s="40">
        <f t="shared" si="3"/>
        <v>0</v>
      </c>
      <c r="AD13" s="112" t="str">
        <f t="shared" si="4"/>
        <v>-</v>
      </c>
      <c r="AE13" s="71">
        <f t="shared" si="5"/>
        <v>0</v>
      </c>
      <c r="AF13" s="40">
        <f t="shared" si="6"/>
        <v>0</v>
      </c>
      <c r="AG13" s="40">
        <f t="shared" si="7"/>
        <v>0</v>
      </c>
      <c r="AH13" s="112" t="str">
        <f t="shared" si="8"/>
        <v>-</v>
      </c>
      <c r="AI13" s="84">
        <f t="shared" si="9"/>
        <v>0</v>
      </c>
    </row>
    <row r="14" spans="1:35" ht="12.75" customHeight="1">
      <c r="A14" s="87" t="s">
        <v>222</v>
      </c>
      <c r="B14" s="90" t="s">
        <v>223</v>
      </c>
      <c r="C14" s="71" t="s">
        <v>224</v>
      </c>
      <c r="D14" s="40" t="s">
        <v>225</v>
      </c>
      <c r="E14" s="40" t="s">
        <v>220</v>
      </c>
      <c r="F14" s="93" t="s">
        <v>683</v>
      </c>
      <c r="G14" s="74" t="s">
        <v>226</v>
      </c>
      <c r="H14" s="41" t="s">
        <v>695</v>
      </c>
      <c r="I14" s="42">
        <v>8016172815</v>
      </c>
      <c r="J14" s="64"/>
      <c r="K14" s="43"/>
      <c r="L14" s="97"/>
      <c r="M14" s="76">
        <v>33184</v>
      </c>
      <c r="N14" s="44"/>
      <c r="O14" s="68" t="s">
        <v>688</v>
      </c>
      <c r="P14" s="45" t="s">
        <v>687</v>
      </c>
      <c r="Q14" s="46"/>
      <c r="R14" s="47"/>
      <c r="S14" s="101"/>
      <c r="T14" s="79">
        <v>876083.3763802568</v>
      </c>
      <c r="U14" s="48">
        <v>29000.813403333694</v>
      </c>
      <c r="V14" s="48">
        <v>70981.71764725479</v>
      </c>
      <c r="W14" s="105"/>
      <c r="X14" s="83"/>
      <c r="Y14" s="109"/>
      <c r="Z14" s="71">
        <f t="shared" si="0"/>
        <v>0</v>
      </c>
      <c r="AA14" s="40">
        <f t="shared" si="1"/>
        <v>0</v>
      </c>
      <c r="AB14" s="40">
        <f t="shared" si="2"/>
        <v>0</v>
      </c>
      <c r="AC14" s="40">
        <f t="shared" si="3"/>
        <v>0</v>
      </c>
      <c r="AD14" s="112" t="str">
        <f t="shared" si="4"/>
        <v>-</v>
      </c>
      <c r="AE14" s="71">
        <f t="shared" si="5"/>
        <v>0</v>
      </c>
      <c r="AF14" s="40">
        <f t="shared" si="6"/>
        <v>0</v>
      </c>
      <c r="AG14" s="40">
        <f t="shared" si="7"/>
        <v>0</v>
      </c>
      <c r="AH14" s="112" t="str">
        <f t="shared" si="8"/>
        <v>-</v>
      </c>
      <c r="AI14" s="84">
        <f t="shared" si="9"/>
        <v>0</v>
      </c>
    </row>
    <row r="15" spans="1:35" ht="12.75" customHeight="1">
      <c r="A15" s="87" t="s">
        <v>227</v>
      </c>
      <c r="B15" s="90" t="s">
        <v>228</v>
      </c>
      <c r="C15" s="71" t="s">
        <v>229</v>
      </c>
      <c r="D15" s="40" t="s">
        <v>230</v>
      </c>
      <c r="E15" s="40" t="s">
        <v>702</v>
      </c>
      <c r="F15" s="93" t="s">
        <v>683</v>
      </c>
      <c r="G15" s="74" t="s">
        <v>703</v>
      </c>
      <c r="H15" s="41" t="s">
        <v>231</v>
      </c>
      <c r="I15" s="42">
        <v>4356371732</v>
      </c>
      <c r="J15" s="64" t="s">
        <v>529</v>
      </c>
      <c r="K15" s="43" t="s">
        <v>687</v>
      </c>
      <c r="L15" s="97" t="s">
        <v>697</v>
      </c>
      <c r="M15" s="76">
        <v>3462</v>
      </c>
      <c r="N15" s="44"/>
      <c r="O15" s="68">
        <v>14.127029336371406</v>
      </c>
      <c r="P15" s="45" t="s">
        <v>687</v>
      </c>
      <c r="Q15" s="46"/>
      <c r="R15" s="47"/>
      <c r="S15" s="101" t="s">
        <v>697</v>
      </c>
      <c r="T15" s="79">
        <v>217686.8898392174</v>
      </c>
      <c r="U15" s="48">
        <v>4889.673721874175</v>
      </c>
      <c r="V15" s="48">
        <v>10938.45391490112</v>
      </c>
      <c r="W15" s="105"/>
      <c r="X15" s="83" t="s">
        <v>15</v>
      </c>
      <c r="Y15" s="109"/>
      <c r="Z15" s="71">
        <f t="shared" si="0"/>
        <v>1</v>
      </c>
      <c r="AA15" s="40">
        <f t="shared" si="1"/>
        <v>0</v>
      </c>
      <c r="AB15" s="40">
        <f t="shared" si="2"/>
        <v>0</v>
      </c>
      <c r="AC15" s="40">
        <f t="shared" si="3"/>
        <v>0</v>
      </c>
      <c r="AD15" s="112" t="str">
        <f t="shared" si="4"/>
        <v>-</v>
      </c>
      <c r="AE15" s="71">
        <f t="shared" si="5"/>
        <v>1</v>
      </c>
      <c r="AF15" s="40">
        <f t="shared" si="6"/>
        <v>0</v>
      </c>
      <c r="AG15" s="40">
        <f t="shared" si="7"/>
        <v>0</v>
      </c>
      <c r="AH15" s="112" t="str">
        <f t="shared" si="8"/>
        <v>-</v>
      </c>
      <c r="AI15" s="84">
        <f t="shared" si="9"/>
        <v>0</v>
      </c>
    </row>
    <row r="16" spans="1:35" ht="12.75" customHeight="1">
      <c r="A16" s="87" t="s">
        <v>689</v>
      </c>
      <c r="B16" s="90" t="s">
        <v>690</v>
      </c>
      <c r="C16" s="71" t="s">
        <v>691</v>
      </c>
      <c r="D16" s="40" t="s">
        <v>692</v>
      </c>
      <c r="E16" s="40" t="s">
        <v>693</v>
      </c>
      <c r="F16" s="93" t="s">
        <v>683</v>
      </c>
      <c r="G16" s="74" t="s">
        <v>694</v>
      </c>
      <c r="H16" s="41" t="s">
        <v>695</v>
      </c>
      <c r="I16" s="42">
        <v>4358645695</v>
      </c>
      <c r="J16" s="64" t="s">
        <v>696</v>
      </c>
      <c r="K16" s="43" t="s">
        <v>687</v>
      </c>
      <c r="L16" s="97"/>
      <c r="M16" s="76"/>
      <c r="N16" s="44"/>
      <c r="O16" s="68" t="s">
        <v>688</v>
      </c>
      <c r="P16" s="45" t="s">
        <v>687</v>
      </c>
      <c r="Q16" s="46"/>
      <c r="R16" s="47"/>
      <c r="S16" s="101" t="s">
        <v>697</v>
      </c>
      <c r="T16" s="79"/>
      <c r="U16" s="48"/>
      <c r="V16" s="48"/>
      <c r="W16" s="105"/>
      <c r="X16" s="83" t="s">
        <v>15</v>
      </c>
      <c r="Y16" s="109"/>
      <c r="Z16" s="71">
        <f t="shared" si="0"/>
        <v>0</v>
      </c>
      <c r="AA16" s="40">
        <f t="shared" si="1"/>
        <v>0</v>
      </c>
      <c r="AB16" s="40">
        <f t="shared" si="2"/>
        <v>0</v>
      </c>
      <c r="AC16" s="40">
        <f t="shared" si="3"/>
        <v>0</v>
      </c>
      <c r="AD16" s="112" t="str">
        <f t="shared" si="4"/>
        <v>-</v>
      </c>
      <c r="AE16" s="71">
        <f t="shared" si="5"/>
        <v>1</v>
      </c>
      <c r="AF16" s="40">
        <f t="shared" si="6"/>
        <v>0</v>
      </c>
      <c r="AG16" s="40">
        <f t="shared" si="7"/>
        <v>0</v>
      </c>
      <c r="AH16" s="112" t="str">
        <f t="shared" si="8"/>
        <v>-</v>
      </c>
      <c r="AI16" s="84">
        <f t="shared" si="9"/>
        <v>0</v>
      </c>
    </row>
    <row r="17" spans="1:35" ht="12.75" customHeight="1">
      <c r="A17" s="87" t="s">
        <v>607</v>
      </c>
      <c r="B17" s="90" t="s">
        <v>608</v>
      </c>
      <c r="C17" s="71" t="s">
        <v>609</v>
      </c>
      <c r="D17" s="40" t="s">
        <v>610</v>
      </c>
      <c r="E17" s="40" t="s">
        <v>611</v>
      </c>
      <c r="F17" s="93" t="s">
        <v>683</v>
      </c>
      <c r="G17" s="74" t="s">
        <v>612</v>
      </c>
      <c r="H17" s="41" t="s">
        <v>695</v>
      </c>
      <c r="I17" s="42">
        <v>4358964469</v>
      </c>
      <c r="J17" s="64"/>
      <c r="K17" s="43"/>
      <c r="L17" s="97"/>
      <c r="M17" s="76"/>
      <c r="N17" s="44"/>
      <c r="O17" s="68" t="s">
        <v>688</v>
      </c>
      <c r="P17" s="45" t="s">
        <v>687</v>
      </c>
      <c r="Q17" s="46"/>
      <c r="R17" s="47"/>
      <c r="S17" s="101"/>
      <c r="T17" s="79"/>
      <c r="U17" s="48"/>
      <c r="V17" s="48"/>
      <c r="W17" s="105"/>
      <c r="X17" s="83"/>
      <c r="Y17" s="109"/>
      <c r="Z17" s="71">
        <f t="shared" si="0"/>
        <v>0</v>
      </c>
      <c r="AA17" s="40">
        <f t="shared" si="1"/>
        <v>0</v>
      </c>
      <c r="AB17" s="40">
        <f t="shared" si="2"/>
        <v>0</v>
      </c>
      <c r="AC17" s="40">
        <f t="shared" si="3"/>
        <v>0</v>
      </c>
      <c r="AD17" s="112" t="str">
        <f t="shared" si="4"/>
        <v>-</v>
      </c>
      <c r="AE17" s="71">
        <f t="shared" si="5"/>
        <v>0</v>
      </c>
      <c r="AF17" s="40">
        <f t="shared" si="6"/>
        <v>0</v>
      </c>
      <c r="AG17" s="40">
        <f t="shared" si="7"/>
        <v>0</v>
      </c>
      <c r="AH17" s="112" t="str">
        <f t="shared" si="8"/>
        <v>-</v>
      </c>
      <c r="AI17" s="84">
        <f t="shared" si="9"/>
        <v>0</v>
      </c>
    </row>
    <row r="18" spans="1:35" ht="12.75" customHeight="1">
      <c r="A18" s="87" t="s">
        <v>443</v>
      </c>
      <c r="B18" s="90" t="s">
        <v>444</v>
      </c>
      <c r="C18" s="71" t="s">
        <v>445</v>
      </c>
      <c r="D18" s="40" t="s">
        <v>446</v>
      </c>
      <c r="E18" s="40" t="s">
        <v>682</v>
      </c>
      <c r="F18" s="93" t="s">
        <v>683</v>
      </c>
      <c r="G18" s="74" t="s">
        <v>684</v>
      </c>
      <c r="H18" s="41" t="s">
        <v>695</v>
      </c>
      <c r="I18" s="42">
        <v>8015722709</v>
      </c>
      <c r="J18" s="64" t="s">
        <v>686</v>
      </c>
      <c r="K18" s="43" t="s">
        <v>687</v>
      </c>
      <c r="L18" s="97"/>
      <c r="M18" s="76">
        <v>661</v>
      </c>
      <c r="N18" s="44"/>
      <c r="O18" s="68" t="s">
        <v>688</v>
      </c>
      <c r="P18" s="45" t="s">
        <v>687</v>
      </c>
      <c r="Q18" s="46"/>
      <c r="R18" s="47"/>
      <c r="S18" s="101" t="s">
        <v>687</v>
      </c>
      <c r="T18" s="79">
        <v>11893.247862406035</v>
      </c>
      <c r="U18" s="48">
        <v>90.37280286966524</v>
      </c>
      <c r="V18" s="48">
        <v>623.7954928790074</v>
      </c>
      <c r="W18" s="105"/>
      <c r="X18" s="83" t="s">
        <v>16</v>
      </c>
      <c r="Y18" s="109"/>
      <c r="Z18" s="71">
        <f t="shared" si="0"/>
        <v>0</v>
      </c>
      <c r="AA18" s="40">
        <f t="shared" si="1"/>
        <v>0</v>
      </c>
      <c r="AB18" s="40">
        <f t="shared" si="2"/>
        <v>0</v>
      </c>
      <c r="AC18" s="40">
        <f t="shared" si="3"/>
        <v>0</v>
      </c>
      <c r="AD18" s="112" t="str">
        <f t="shared" si="4"/>
        <v>-</v>
      </c>
      <c r="AE18" s="71">
        <f t="shared" si="5"/>
        <v>0</v>
      </c>
      <c r="AF18" s="40">
        <f t="shared" si="6"/>
        <v>0</v>
      </c>
      <c r="AG18" s="40">
        <f t="shared" si="7"/>
        <v>0</v>
      </c>
      <c r="AH18" s="112" t="str">
        <f t="shared" si="8"/>
        <v>-</v>
      </c>
      <c r="AI18" s="84">
        <f t="shared" si="9"/>
        <v>0</v>
      </c>
    </row>
    <row r="19" spans="1:35" ht="12.75" customHeight="1">
      <c r="A19" s="87" t="s">
        <v>704</v>
      </c>
      <c r="B19" s="90" t="s">
        <v>705</v>
      </c>
      <c r="C19" s="71" t="s">
        <v>706</v>
      </c>
      <c r="D19" s="40" t="s">
        <v>707</v>
      </c>
      <c r="E19" s="40" t="s">
        <v>708</v>
      </c>
      <c r="F19" s="93" t="s">
        <v>683</v>
      </c>
      <c r="G19" s="74" t="s">
        <v>709</v>
      </c>
      <c r="H19" s="41" t="s">
        <v>695</v>
      </c>
      <c r="I19" s="42">
        <v>8015968489</v>
      </c>
      <c r="J19" s="64" t="s">
        <v>710</v>
      </c>
      <c r="K19" s="43" t="s">
        <v>687</v>
      </c>
      <c r="L19" s="97"/>
      <c r="M19" s="76">
        <v>193</v>
      </c>
      <c r="N19" s="44"/>
      <c r="O19" s="68" t="s">
        <v>688</v>
      </c>
      <c r="P19" s="45" t="s">
        <v>687</v>
      </c>
      <c r="Q19" s="46"/>
      <c r="R19" s="47"/>
      <c r="S19" s="101" t="s">
        <v>687</v>
      </c>
      <c r="T19" s="79">
        <v>6160.990775216404</v>
      </c>
      <c r="U19" s="48">
        <v>220.16427238606005</v>
      </c>
      <c r="V19" s="48">
        <v>341.65253177461454</v>
      </c>
      <c r="W19" s="105"/>
      <c r="X19" s="83" t="s">
        <v>15</v>
      </c>
      <c r="Y19" s="109"/>
      <c r="Z19" s="71">
        <f t="shared" si="0"/>
        <v>0</v>
      </c>
      <c r="AA19" s="40">
        <f t="shared" si="1"/>
        <v>1</v>
      </c>
      <c r="AB19" s="40">
        <f t="shared" si="2"/>
        <v>0</v>
      </c>
      <c r="AC19" s="40">
        <f t="shared" si="3"/>
        <v>0</v>
      </c>
      <c r="AD19" s="112" t="str">
        <f t="shared" si="4"/>
        <v>-</v>
      </c>
      <c r="AE19" s="71">
        <f t="shared" si="5"/>
        <v>0</v>
      </c>
      <c r="AF19" s="40">
        <f t="shared" si="6"/>
        <v>0</v>
      </c>
      <c r="AG19" s="40">
        <f t="shared" si="7"/>
        <v>0</v>
      </c>
      <c r="AH19" s="112" t="str">
        <f t="shared" si="8"/>
        <v>-</v>
      </c>
      <c r="AI19" s="84">
        <f t="shared" si="9"/>
        <v>0</v>
      </c>
    </row>
    <row r="20" spans="1:35" ht="12.75" customHeight="1">
      <c r="A20" s="87" t="s">
        <v>362</v>
      </c>
      <c r="B20" s="90" t="s">
        <v>363</v>
      </c>
      <c r="C20" s="71" t="s">
        <v>364</v>
      </c>
      <c r="D20" s="40" t="s">
        <v>365</v>
      </c>
      <c r="E20" s="40" t="s">
        <v>366</v>
      </c>
      <c r="F20" s="93" t="s">
        <v>683</v>
      </c>
      <c r="G20" s="74" t="s">
        <v>367</v>
      </c>
      <c r="H20" s="41" t="s">
        <v>695</v>
      </c>
      <c r="I20" s="42">
        <v>8014651303</v>
      </c>
      <c r="J20" s="64" t="s">
        <v>580</v>
      </c>
      <c r="K20" s="43" t="s">
        <v>697</v>
      </c>
      <c r="L20" s="97" t="s">
        <v>697</v>
      </c>
      <c r="M20" s="76">
        <v>323</v>
      </c>
      <c r="N20" s="44"/>
      <c r="O20" s="68" t="s">
        <v>688</v>
      </c>
      <c r="P20" s="45" t="s">
        <v>687</v>
      </c>
      <c r="Q20" s="46"/>
      <c r="R20" s="47"/>
      <c r="S20" s="101" t="s">
        <v>697</v>
      </c>
      <c r="T20" s="79">
        <v>12302.193273904802</v>
      </c>
      <c r="U20" s="48">
        <v>461.2965707136498</v>
      </c>
      <c r="V20" s="48">
        <v>475.2654653484231</v>
      </c>
      <c r="W20" s="105"/>
      <c r="X20" s="83" t="s">
        <v>15</v>
      </c>
      <c r="Y20" s="109"/>
      <c r="Z20" s="71">
        <f t="shared" si="0"/>
        <v>1</v>
      </c>
      <c r="AA20" s="40">
        <f t="shared" si="1"/>
        <v>1</v>
      </c>
      <c r="AB20" s="40">
        <f t="shared" si="2"/>
        <v>0</v>
      </c>
      <c r="AC20" s="40">
        <f t="shared" si="3"/>
        <v>0</v>
      </c>
      <c r="AD20" s="112" t="str">
        <f t="shared" si="4"/>
        <v>SRSA</v>
      </c>
      <c r="AE20" s="71">
        <f t="shared" si="5"/>
        <v>1</v>
      </c>
      <c r="AF20" s="40">
        <f t="shared" si="6"/>
        <v>0</v>
      </c>
      <c r="AG20" s="40">
        <f t="shared" si="7"/>
        <v>0</v>
      </c>
      <c r="AH20" s="112" t="str">
        <f t="shared" si="8"/>
        <v>-</v>
      </c>
      <c r="AI20" s="84">
        <f t="shared" si="9"/>
        <v>0</v>
      </c>
    </row>
    <row r="21" spans="1:35" ht="12.75" customHeight="1">
      <c r="A21" s="87" t="s">
        <v>232</v>
      </c>
      <c r="B21" s="90" t="s">
        <v>233</v>
      </c>
      <c r="C21" s="71" t="s">
        <v>234</v>
      </c>
      <c r="D21" s="40" t="s">
        <v>235</v>
      </c>
      <c r="E21" s="40" t="s">
        <v>236</v>
      </c>
      <c r="F21" s="93" t="s">
        <v>683</v>
      </c>
      <c r="G21" s="74" t="s">
        <v>237</v>
      </c>
      <c r="H21" s="41" t="s">
        <v>238</v>
      </c>
      <c r="I21" s="42">
        <v>4357843174</v>
      </c>
      <c r="J21" s="64" t="s">
        <v>723</v>
      </c>
      <c r="K21" s="43" t="s">
        <v>697</v>
      </c>
      <c r="L21" s="97" t="s">
        <v>697</v>
      </c>
      <c r="M21" s="76">
        <v>147</v>
      </c>
      <c r="N21" s="44" t="s">
        <v>697</v>
      </c>
      <c r="O21" s="68">
        <v>7.518796992481203</v>
      </c>
      <c r="P21" s="45" t="s">
        <v>687</v>
      </c>
      <c r="Q21" s="46"/>
      <c r="R21" s="47"/>
      <c r="S21" s="101" t="s">
        <v>697</v>
      </c>
      <c r="T21" s="79">
        <v>7015.045168916407</v>
      </c>
      <c r="U21" s="48">
        <v>0</v>
      </c>
      <c r="V21" s="48">
        <v>134.00750376523305</v>
      </c>
      <c r="W21" s="105"/>
      <c r="X21" s="83" t="s">
        <v>15</v>
      </c>
      <c r="Y21" s="109" t="s">
        <v>687</v>
      </c>
      <c r="Z21" s="71">
        <f t="shared" si="0"/>
        <v>1</v>
      </c>
      <c r="AA21" s="40">
        <f t="shared" si="1"/>
        <v>1</v>
      </c>
      <c r="AB21" s="40">
        <f t="shared" si="2"/>
        <v>0</v>
      </c>
      <c r="AC21" s="40">
        <f t="shared" si="3"/>
        <v>0</v>
      </c>
      <c r="AD21" s="112" t="str">
        <f t="shared" si="4"/>
        <v>SRSA</v>
      </c>
      <c r="AE21" s="71">
        <f t="shared" si="5"/>
        <v>1</v>
      </c>
      <c r="AF21" s="40">
        <f t="shared" si="6"/>
        <v>0</v>
      </c>
      <c r="AG21" s="40">
        <f t="shared" si="7"/>
        <v>0</v>
      </c>
      <c r="AH21" s="112" t="str">
        <f t="shared" si="8"/>
        <v>-</v>
      </c>
      <c r="AI21" s="84">
        <f t="shared" si="9"/>
        <v>0</v>
      </c>
    </row>
    <row r="22" spans="1:35" ht="12.75" customHeight="1">
      <c r="A22" s="87" t="s">
        <v>319</v>
      </c>
      <c r="B22" s="90" t="s">
        <v>320</v>
      </c>
      <c r="C22" s="71" t="s">
        <v>321</v>
      </c>
      <c r="D22" s="40" t="s">
        <v>322</v>
      </c>
      <c r="E22" s="40" t="s">
        <v>520</v>
      </c>
      <c r="F22" s="93" t="s">
        <v>683</v>
      </c>
      <c r="G22" s="74" t="s">
        <v>521</v>
      </c>
      <c r="H22" s="41" t="s">
        <v>695</v>
      </c>
      <c r="I22" s="42">
        <v>8014090700</v>
      </c>
      <c r="J22" s="64" t="s">
        <v>710</v>
      </c>
      <c r="K22" s="43" t="s">
        <v>687</v>
      </c>
      <c r="L22" s="97"/>
      <c r="M22" s="76">
        <v>447</v>
      </c>
      <c r="N22" s="44"/>
      <c r="O22" s="68" t="s">
        <v>688</v>
      </c>
      <c r="P22" s="45" t="s">
        <v>687</v>
      </c>
      <c r="Q22" s="46"/>
      <c r="R22" s="47"/>
      <c r="S22" s="101" t="s">
        <v>687</v>
      </c>
      <c r="T22" s="79">
        <v>15249.746765742806</v>
      </c>
      <c r="U22" s="48">
        <v>555.6526874505325</v>
      </c>
      <c r="V22" s="48">
        <v>730.3396313556443</v>
      </c>
      <c r="W22" s="105"/>
      <c r="X22" s="83" t="s">
        <v>15</v>
      </c>
      <c r="Y22" s="109"/>
      <c r="Z22" s="71">
        <f t="shared" si="0"/>
        <v>0</v>
      </c>
      <c r="AA22" s="40">
        <f t="shared" si="1"/>
        <v>1</v>
      </c>
      <c r="AB22" s="40">
        <f t="shared" si="2"/>
        <v>0</v>
      </c>
      <c r="AC22" s="40">
        <f t="shared" si="3"/>
        <v>0</v>
      </c>
      <c r="AD22" s="112" t="str">
        <f t="shared" si="4"/>
        <v>-</v>
      </c>
      <c r="AE22" s="71">
        <f t="shared" si="5"/>
        <v>0</v>
      </c>
      <c r="AF22" s="40">
        <f t="shared" si="6"/>
        <v>0</v>
      </c>
      <c r="AG22" s="40">
        <f t="shared" si="7"/>
        <v>0</v>
      </c>
      <c r="AH22" s="112" t="str">
        <f t="shared" si="8"/>
        <v>-</v>
      </c>
      <c r="AI22" s="84">
        <f t="shared" si="9"/>
        <v>0</v>
      </c>
    </row>
    <row r="23" spans="1:35" ht="12.75" customHeight="1">
      <c r="A23" s="87" t="s">
        <v>239</v>
      </c>
      <c r="B23" s="90" t="s">
        <v>240</v>
      </c>
      <c r="C23" s="71" t="s">
        <v>241</v>
      </c>
      <c r="D23" s="40" t="s">
        <v>242</v>
      </c>
      <c r="E23" s="40" t="s">
        <v>243</v>
      </c>
      <c r="F23" s="93" t="s">
        <v>683</v>
      </c>
      <c r="G23" s="74" t="s">
        <v>244</v>
      </c>
      <c r="H23" s="41" t="s">
        <v>245</v>
      </c>
      <c r="I23" s="42">
        <v>8014025261</v>
      </c>
      <c r="J23" s="64" t="s">
        <v>628</v>
      </c>
      <c r="K23" s="43" t="s">
        <v>687</v>
      </c>
      <c r="L23" s="97"/>
      <c r="M23" s="76">
        <v>65452</v>
      </c>
      <c r="N23" s="44"/>
      <c r="O23" s="68">
        <v>6.969255073520476</v>
      </c>
      <c r="P23" s="45" t="s">
        <v>687</v>
      </c>
      <c r="Q23" s="46"/>
      <c r="R23" s="47"/>
      <c r="S23" s="101" t="s">
        <v>687</v>
      </c>
      <c r="T23" s="79">
        <v>1558819.0413861137</v>
      </c>
      <c r="U23" s="48">
        <v>49567.49981040256</v>
      </c>
      <c r="V23" s="48">
        <v>119570.03554213312</v>
      </c>
      <c r="W23" s="105"/>
      <c r="X23" s="83" t="s">
        <v>15</v>
      </c>
      <c r="Y23" s="109"/>
      <c r="Z23" s="71">
        <f t="shared" si="0"/>
        <v>0</v>
      </c>
      <c r="AA23" s="40">
        <f t="shared" si="1"/>
        <v>0</v>
      </c>
      <c r="AB23" s="40">
        <f t="shared" si="2"/>
        <v>0</v>
      </c>
      <c r="AC23" s="40">
        <f t="shared" si="3"/>
        <v>0</v>
      </c>
      <c r="AD23" s="112" t="str">
        <f t="shared" si="4"/>
        <v>-</v>
      </c>
      <c r="AE23" s="71">
        <f t="shared" si="5"/>
        <v>0</v>
      </c>
      <c r="AF23" s="40">
        <f t="shared" si="6"/>
        <v>0</v>
      </c>
      <c r="AG23" s="40">
        <f t="shared" si="7"/>
        <v>0</v>
      </c>
      <c r="AH23" s="112" t="str">
        <f t="shared" si="8"/>
        <v>-</v>
      </c>
      <c r="AI23" s="84">
        <f t="shared" si="9"/>
        <v>0</v>
      </c>
    </row>
    <row r="24" spans="1:35" ht="12.75" customHeight="1">
      <c r="A24" s="87" t="s">
        <v>358</v>
      </c>
      <c r="B24" s="90" t="s">
        <v>359</v>
      </c>
      <c r="C24" s="71" t="s">
        <v>360</v>
      </c>
      <c r="D24" s="40" t="s">
        <v>361</v>
      </c>
      <c r="E24" s="40" t="s">
        <v>708</v>
      </c>
      <c r="F24" s="93" t="s">
        <v>683</v>
      </c>
      <c r="G24" s="74" t="s">
        <v>357</v>
      </c>
      <c r="H24" s="41" t="s">
        <v>695</v>
      </c>
      <c r="I24" s="42">
        <v>8013471750</v>
      </c>
      <c r="J24" s="64" t="s">
        <v>710</v>
      </c>
      <c r="K24" s="43" t="s">
        <v>687</v>
      </c>
      <c r="L24" s="97"/>
      <c r="M24" s="76">
        <v>430</v>
      </c>
      <c r="N24" s="44"/>
      <c r="O24" s="68" t="s">
        <v>688</v>
      </c>
      <c r="P24" s="45" t="s">
        <v>687</v>
      </c>
      <c r="Q24" s="46"/>
      <c r="R24" s="47"/>
      <c r="S24" s="101" t="s">
        <v>687</v>
      </c>
      <c r="T24" s="79">
        <v>19173.953884150797</v>
      </c>
      <c r="U24" s="48">
        <v>873.1573296740145</v>
      </c>
      <c r="V24" s="48">
        <v>1132.33729000716</v>
      </c>
      <c r="W24" s="105"/>
      <c r="X24" s="83" t="s">
        <v>16</v>
      </c>
      <c r="Y24" s="109"/>
      <c r="Z24" s="71">
        <f t="shared" si="0"/>
        <v>0</v>
      </c>
      <c r="AA24" s="40">
        <f t="shared" si="1"/>
        <v>1</v>
      </c>
      <c r="AB24" s="40">
        <f t="shared" si="2"/>
        <v>0</v>
      </c>
      <c r="AC24" s="40">
        <f t="shared" si="3"/>
        <v>0</v>
      </c>
      <c r="AD24" s="112" t="str">
        <f t="shared" si="4"/>
        <v>-</v>
      </c>
      <c r="AE24" s="71">
        <f t="shared" si="5"/>
        <v>0</v>
      </c>
      <c r="AF24" s="40">
        <f t="shared" si="6"/>
        <v>0</v>
      </c>
      <c r="AG24" s="40">
        <f t="shared" si="7"/>
        <v>0</v>
      </c>
      <c r="AH24" s="112" t="str">
        <f t="shared" si="8"/>
        <v>-</v>
      </c>
      <c r="AI24" s="84">
        <f t="shared" si="9"/>
        <v>0</v>
      </c>
    </row>
    <row r="25" spans="1:35" ht="12.75" customHeight="1">
      <c r="A25" s="87" t="s">
        <v>246</v>
      </c>
      <c r="B25" s="90" t="s">
        <v>247</v>
      </c>
      <c r="C25" s="71" t="s">
        <v>248</v>
      </c>
      <c r="D25" s="40" t="s">
        <v>249</v>
      </c>
      <c r="E25" s="40" t="s">
        <v>250</v>
      </c>
      <c r="F25" s="93" t="s">
        <v>683</v>
      </c>
      <c r="G25" s="74" t="s">
        <v>251</v>
      </c>
      <c r="H25" s="41" t="s">
        <v>252</v>
      </c>
      <c r="I25" s="42">
        <v>4357381240</v>
      </c>
      <c r="J25" s="64" t="s">
        <v>253</v>
      </c>
      <c r="K25" s="43" t="s">
        <v>687</v>
      </c>
      <c r="L25" s="97" t="s">
        <v>697</v>
      </c>
      <c r="M25" s="76">
        <v>4436</v>
      </c>
      <c r="N25" s="44" t="s">
        <v>697</v>
      </c>
      <c r="O25" s="68">
        <v>12.615955473098332</v>
      </c>
      <c r="P25" s="45" t="s">
        <v>687</v>
      </c>
      <c r="Q25" s="46"/>
      <c r="R25" s="47"/>
      <c r="S25" s="101" t="s">
        <v>687</v>
      </c>
      <c r="T25" s="79">
        <v>221024.13133075775</v>
      </c>
      <c r="U25" s="48">
        <v>4101.048343943304</v>
      </c>
      <c r="V25" s="48">
        <v>12493.278258077222</v>
      </c>
      <c r="W25" s="105"/>
      <c r="X25" s="83" t="s">
        <v>15</v>
      </c>
      <c r="Y25" s="109"/>
      <c r="Z25" s="71">
        <f t="shared" si="0"/>
        <v>1</v>
      </c>
      <c r="AA25" s="40">
        <f t="shared" si="1"/>
        <v>1</v>
      </c>
      <c r="AB25" s="40">
        <f t="shared" si="2"/>
        <v>0</v>
      </c>
      <c r="AC25" s="40">
        <f t="shared" si="3"/>
        <v>0</v>
      </c>
      <c r="AD25" s="112" t="str">
        <f t="shared" si="4"/>
        <v>SRSA</v>
      </c>
      <c r="AE25" s="71">
        <f t="shared" si="5"/>
        <v>0</v>
      </c>
      <c r="AF25" s="40">
        <f t="shared" si="6"/>
        <v>0</v>
      </c>
      <c r="AG25" s="40">
        <f t="shared" si="7"/>
        <v>0</v>
      </c>
      <c r="AH25" s="112" t="str">
        <f t="shared" si="8"/>
        <v>-</v>
      </c>
      <c r="AI25" s="84">
        <f t="shared" si="9"/>
        <v>0</v>
      </c>
    </row>
    <row r="26" spans="1:35" ht="12.75" customHeight="1">
      <c r="A26" s="87" t="s">
        <v>212</v>
      </c>
      <c r="B26" s="90" t="s">
        <v>213</v>
      </c>
      <c r="C26" s="71" t="s">
        <v>214</v>
      </c>
      <c r="D26" s="40" t="s">
        <v>215</v>
      </c>
      <c r="E26" s="40" t="s">
        <v>510</v>
      </c>
      <c r="F26" s="93" t="s">
        <v>683</v>
      </c>
      <c r="G26" s="74" t="s">
        <v>511</v>
      </c>
      <c r="H26" s="41" t="s">
        <v>695</v>
      </c>
      <c r="I26" s="42">
        <v>8013025988</v>
      </c>
      <c r="J26" s="64" t="s">
        <v>580</v>
      </c>
      <c r="K26" s="43" t="s">
        <v>697</v>
      </c>
      <c r="L26" s="97"/>
      <c r="M26" s="76">
        <v>678</v>
      </c>
      <c r="N26" s="44"/>
      <c r="O26" s="68" t="s">
        <v>688</v>
      </c>
      <c r="P26" s="45" t="s">
        <v>687</v>
      </c>
      <c r="Q26" s="46"/>
      <c r="R26" s="47"/>
      <c r="S26" s="101" t="s">
        <v>697</v>
      </c>
      <c r="T26" s="79">
        <v>10872.142588948838</v>
      </c>
      <c r="U26" s="48">
        <v>75.79654434229985</v>
      </c>
      <c r="V26" s="48">
        <v>637.007500292481</v>
      </c>
      <c r="W26" s="105"/>
      <c r="X26" s="83"/>
      <c r="Y26" s="109"/>
      <c r="Z26" s="71">
        <f t="shared" si="0"/>
        <v>1</v>
      </c>
      <c r="AA26" s="40">
        <f t="shared" si="1"/>
        <v>0</v>
      </c>
      <c r="AB26" s="40">
        <f t="shared" si="2"/>
        <v>0</v>
      </c>
      <c r="AC26" s="40">
        <f t="shared" si="3"/>
        <v>0</v>
      </c>
      <c r="AD26" s="112" t="str">
        <f t="shared" si="4"/>
        <v>-</v>
      </c>
      <c r="AE26" s="71">
        <f t="shared" si="5"/>
        <v>1</v>
      </c>
      <c r="AF26" s="40">
        <f t="shared" si="6"/>
        <v>0</v>
      </c>
      <c r="AG26" s="40">
        <f t="shared" si="7"/>
        <v>0</v>
      </c>
      <c r="AH26" s="112" t="str">
        <f t="shared" si="8"/>
        <v>-</v>
      </c>
      <c r="AI26" s="84">
        <f t="shared" si="9"/>
        <v>0</v>
      </c>
    </row>
    <row r="27" spans="1:35" ht="12.75" customHeight="1">
      <c r="A27" s="87" t="s">
        <v>423</v>
      </c>
      <c r="B27" s="90" t="s">
        <v>424</v>
      </c>
      <c r="C27" s="71" t="s">
        <v>425</v>
      </c>
      <c r="D27" s="40" t="s">
        <v>426</v>
      </c>
      <c r="E27" s="40" t="s">
        <v>427</v>
      </c>
      <c r="F27" s="93" t="s">
        <v>683</v>
      </c>
      <c r="G27" s="74" t="s">
        <v>716</v>
      </c>
      <c r="H27" s="41" t="s">
        <v>695</v>
      </c>
      <c r="I27" s="42">
        <v>8018868181</v>
      </c>
      <c r="J27" s="64" t="s">
        <v>686</v>
      </c>
      <c r="K27" s="43" t="s">
        <v>687</v>
      </c>
      <c r="L27" s="97"/>
      <c r="M27" s="76">
        <v>289</v>
      </c>
      <c r="N27" s="44"/>
      <c r="O27" s="68" t="s">
        <v>688</v>
      </c>
      <c r="P27" s="45" t="s">
        <v>687</v>
      </c>
      <c r="Q27" s="46"/>
      <c r="R27" s="47"/>
      <c r="S27" s="101" t="s">
        <v>687</v>
      </c>
      <c r="T27" s="79">
        <v>8674.370322362007</v>
      </c>
      <c r="U27" s="48">
        <v>304.0363761521782</v>
      </c>
      <c r="V27" s="48">
        <v>464.4706458590458</v>
      </c>
      <c r="W27" s="105"/>
      <c r="X27" s="83" t="s">
        <v>15</v>
      </c>
      <c r="Y27" s="109"/>
      <c r="Z27" s="71">
        <f t="shared" si="0"/>
        <v>0</v>
      </c>
      <c r="AA27" s="40">
        <f t="shared" si="1"/>
        <v>1</v>
      </c>
      <c r="AB27" s="40">
        <f t="shared" si="2"/>
        <v>0</v>
      </c>
      <c r="AC27" s="40">
        <f t="shared" si="3"/>
        <v>0</v>
      </c>
      <c r="AD27" s="112" t="str">
        <f t="shared" si="4"/>
        <v>-</v>
      </c>
      <c r="AE27" s="71">
        <f t="shared" si="5"/>
        <v>0</v>
      </c>
      <c r="AF27" s="40">
        <f t="shared" si="6"/>
        <v>0</v>
      </c>
      <c r="AG27" s="40">
        <f t="shared" si="7"/>
        <v>0</v>
      </c>
      <c r="AH27" s="112" t="str">
        <f t="shared" si="8"/>
        <v>-</v>
      </c>
      <c r="AI27" s="84">
        <f t="shared" si="9"/>
        <v>0</v>
      </c>
    </row>
    <row r="28" spans="1:35" ht="12.75" customHeight="1">
      <c r="A28" s="87" t="s">
        <v>343</v>
      </c>
      <c r="B28" s="90" t="s">
        <v>344</v>
      </c>
      <c r="C28" s="71" t="s">
        <v>345</v>
      </c>
      <c r="D28" s="40" t="s">
        <v>346</v>
      </c>
      <c r="E28" s="40" t="s">
        <v>566</v>
      </c>
      <c r="F28" s="93" t="s">
        <v>683</v>
      </c>
      <c r="G28" s="74" t="s">
        <v>347</v>
      </c>
      <c r="H28" s="41" t="s">
        <v>695</v>
      </c>
      <c r="I28" s="42">
        <v>4357973088</v>
      </c>
      <c r="J28" s="64" t="s">
        <v>710</v>
      </c>
      <c r="K28" s="43" t="s">
        <v>687</v>
      </c>
      <c r="L28" s="97" t="s">
        <v>697</v>
      </c>
      <c r="M28" s="76">
        <v>300</v>
      </c>
      <c r="N28" s="44"/>
      <c r="O28" s="68" t="s">
        <v>688</v>
      </c>
      <c r="P28" s="45" t="s">
        <v>687</v>
      </c>
      <c r="Q28" s="46"/>
      <c r="R28" s="47"/>
      <c r="S28" s="101" t="s">
        <v>687</v>
      </c>
      <c r="T28" s="79">
        <v>8531.325037086408</v>
      </c>
      <c r="U28" s="48">
        <v>293.5523631814134</v>
      </c>
      <c r="V28" s="48">
        <v>283.11444457443605</v>
      </c>
      <c r="W28" s="105"/>
      <c r="X28" s="83" t="s">
        <v>15</v>
      </c>
      <c r="Y28" s="109"/>
      <c r="Z28" s="71">
        <f t="shared" si="0"/>
        <v>1</v>
      </c>
      <c r="AA28" s="40">
        <f t="shared" si="1"/>
        <v>1</v>
      </c>
      <c r="AB28" s="40">
        <f t="shared" si="2"/>
        <v>0</v>
      </c>
      <c r="AC28" s="40">
        <f t="shared" si="3"/>
        <v>0</v>
      </c>
      <c r="AD28" s="112" t="str">
        <f t="shared" si="4"/>
        <v>SRSA</v>
      </c>
      <c r="AE28" s="71">
        <f t="shared" si="5"/>
        <v>0</v>
      </c>
      <c r="AF28" s="40">
        <f t="shared" si="6"/>
        <v>0</v>
      </c>
      <c r="AG28" s="40">
        <f t="shared" si="7"/>
        <v>0</v>
      </c>
      <c r="AH28" s="112" t="str">
        <f t="shared" si="8"/>
        <v>-</v>
      </c>
      <c r="AI28" s="84">
        <f t="shared" si="9"/>
        <v>0</v>
      </c>
    </row>
    <row r="29" spans="1:35" ht="12.75" customHeight="1">
      <c r="A29" s="87" t="s">
        <v>405</v>
      </c>
      <c r="B29" s="90" t="s">
        <v>406</v>
      </c>
      <c r="C29" s="71" t="s">
        <v>407</v>
      </c>
      <c r="D29" s="40" t="s">
        <v>408</v>
      </c>
      <c r="E29" s="40" t="s">
        <v>409</v>
      </c>
      <c r="F29" s="93" t="s">
        <v>683</v>
      </c>
      <c r="G29" s="74" t="s">
        <v>410</v>
      </c>
      <c r="H29" s="41" t="s">
        <v>695</v>
      </c>
      <c r="I29" s="42">
        <v>4357228677</v>
      </c>
      <c r="J29" s="64"/>
      <c r="K29" s="43"/>
      <c r="L29" s="97"/>
      <c r="M29" s="76"/>
      <c r="N29" s="44"/>
      <c r="O29" s="68" t="s">
        <v>688</v>
      </c>
      <c r="P29" s="45"/>
      <c r="Q29" s="46"/>
      <c r="R29" s="47"/>
      <c r="S29" s="101" t="s">
        <v>697</v>
      </c>
      <c r="T29" s="79"/>
      <c r="U29" s="48"/>
      <c r="V29" s="48"/>
      <c r="W29" s="105"/>
      <c r="X29" s="83"/>
      <c r="Y29" s="109"/>
      <c r="Z29" s="71">
        <f t="shared" si="0"/>
        <v>0</v>
      </c>
      <c r="AA29" s="40">
        <f t="shared" si="1"/>
        <v>0</v>
      </c>
      <c r="AB29" s="40">
        <f t="shared" si="2"/>
        <v>0</v>
      </c>
      <c r="AC29" s="40">
        <f t="shared" si="3"/>
        <v>0</v>
      </c>
      <c r="AD29" s="112" t="str">
        <f t="shared" si="4"/>
        <v>-</v>
      </c>
      <c r="AE29" s="71">
        <f t="shared" si="5"/>
        <v>1</v>
      </c>
      <c r="AF29" s="40">
        <f t="shared" si="6"/>
        <v>0</v>
      </c>
      <c r="AG29" s="40">
        <f t="shared" si="7"/>
        <v>0</v>
      </c>
      <c r="AH29" s="112" t="str">
        <f t="shared" si="8"/>
        <v>-</v>
      </c>
      <c r="AI29" s="84">
        <f t="shared" si="9"/>
        <v>0</v>
      </c>
    </row>
    <row r="30" spans="1:35" ht="12.75" customHeight="1">
      <c r="A30" s="87" t="s">
        <v>254</v>
      </c>
      <c r="B30" s="90" t="s">
        <v>255</v>
      </c>
      <c r="C30" s="71" t="s">
        <v>256</v>
      </c>
      <c r="D30" s="40" t="s">
        <v>257</v>
      </c>
      <c r="E30" s="40" t="s">
        <v>258</v>
      </c>
      <c r="F30" s="93" t="s">
        <v>683</v>
      </c>
      <c r="G30" s="74" t="s">
        <v>259</v>
      </c>
      <c r="H30" s="41" t="s">
        <v>260</v>
      </c>
      <c r="I30" s="42">
        <v>4356879846</v>
      </c>
      <c r="J30" s="64" t="s">
        <v>723</v>
      </c>
      <c r="K30" s="43" t="s">
        <v>697</v>
      </c>
      <c r="L30" s="97" t="s">
        <v>697</v>
      </c>
      <c r="M30" s="76">
        <v>2316</v>
      </c>
      <c r="N30" s="44" t="s">
        <v>697</v>
      </c>
      <c r="O30" s="68">
        <v>11.690140845070422</v>
      </c>
      <c r="P30" s="45" t="s">
        <v>687</v>
      </c>
      <c r="Q30" s="46"/>
      <c r="R30" s="47"/>
      <c r="S30" s="101" t="s">
        <v>697</v>
      </c>
      <c r="T30" s="79">
        <v>116512.77925657322</v>
      </c>
      <c r="U30" s="48">
        <v>2070.8048394384246</v>
      </c>
      <c r="V30" s="48">
        <v>5953.791084924862</v>
      </c>
      <c r="W30" s="105"/>
      <c r="X30" s="83" t="s">
        <v>15</v>
      </c>
      <c r="Y30" s="109"/>
      <c r="Z30" s="71">
        <f t="shared" si="0"/>
        <v>1</v>
      </c>
      <c r="AA30" s="40">
        <f t="shared" si="1"/>
        <v>1</v>
      </c>
      <c r="AB30" s="40">
        <f t="shared" si="2"/>
        <v>0</v>
      </c>
      <c r="AC30" s="40">
        <f t="shared" si="3"/>
        <v>0</v>
      </c>
      <c r="AD30" s="112" t="str">
        <f t="shared" si="4"/>
        <v>SRSA</v>
      </c>
      <c r="AE30" s="71">
        <f t="shared" si="5"/>
        <v>1</v>
      </c>
      <c r="AF30" s="40">
        <f t="shared" si="6"/>
        <v>0</v>
      </c>
      <c r="AG30" s="40">
        <f t="shared" si="7"/>
        <v>0</v>
      </c>
      <c r="AH30" s="112" t="str">
        <f t="shared" si="8"/>
        <v>-</v>
      </c>
      <c r="AI30" s="84">
        <f t="shared" si="9"/>
        <v>0</v>
      </c>
    </row>
    <row r="31" spans="1:35" ht="12.75" customHeight="1">
      <c r="A31" s="87" t="s">
        <v>447</v>
      </c>
      <c r="B31" s="90" t="s">
        <v>448</v>
      </c>
      <c r="C31" s="71" t="s">
        <v>449</v>
      </c>
      <c r="D31" s="40" t="s">
        <v>450</v>
      </c>
      <c r="E31" s="40" t="s">
        <v>451</v>
      </c>
      <c r="F31" s="93" t="s">
        <v>683</v>
      </c>
      <c r="G31" s="74" t="s">
        <v>452</v>
      </c>
      <c r="H31" s="41" t="s">
        <v>695</v>
      </c>
      <c r="I31" s="42">
        <v>8014175444</v>
      </c>
      <c r="J31" s="64" t="s">
        <v>686</v>
      </c>
      <c r="K31" s="43" t="s">
        <v>687</v>
      </c>
      <c r="L31" s="97"/>
      <c r="M31" s="76">
        <v>510</v>
      </c>
      <c r="N31" s="44"/>
      <c r="O31" s="68" t="s">
        <v>688</v>
      </c>
      <c r="P31" s="45" t="s">
        <v>687</v>
      </c>
      <c r="Q31" s="46"/>
      <c r="R31" s="47"/>
      <c r="S31" s="101" t="s">
        <v>687</v>
      </c>
      <c r="T31" s="79">
        <v>18193.262168715202</v>
      </c>
      <c r="U31" s="48">
        <v>670.976830128945</v>
      </c>
      <c r="V31" s="48">
        <v>871.7758282898484</v>
      </c>
      <c r="W31" s="105"/>
      <c r="X31" s="83" t="s">
        <v>15</v>
      </c>
      <c r="Y31" s="109"/>
      <c r="Z31" s="71">
        <f t="shared" si="0"/>
        <v>0</v>
      </c>
      <c r="AA31" s="40">
        <f t="shared" si="1"/>
        <v>1</v>
      </c>
      <c r="AB31" s="40">
        <f t="shared" si="2"/>
        <v>0</v>
      </c>
      <c r="AC31" s="40">
        <f t="shared" si="3"/>
        <v>0</v>
      </c>
      <c r="AD31" s="112" t="str">
        <f t="shared" si="4"/>
        <v>-</v>
      </c>
      <c r="AE31" s="71">
        <f t="shared" si="5"/>
        <v>0</v>
      </c>
      <c r="AF31" s="40">
        <f t="shared" si="6"/>
        <v>0</v>
      </c>
      <c r="AG31" s="40">
        <f t="shared" si="7"/>
        <v>0</v>
      </c>
      <c r="AH31" s="112" t="str">
        <f t="shared" si="8"/>
        <v>-</v>
      </c>
      <c r="AI31" s="84">
        <f t="shared" si="9"/>
        <v>0</v>
      </c>
    </row>
    <row r="32" spans="1:35" ht="12.75" customHeight="1">
      <c r="A32" s="87" t="s">
        <v>192</v>
      </c>
      <c r="B32" s="90" t="s">
        <v>193</v>
      </c>
      <c r="C32" s="71" t="s">
        <v>194</v>
      </c>
      <c r="D32" s="40" t="s">
        <v>195</v>
      </c>
      <c r="E32" s="40" t="s">
        <v>196</v>
      </c>
      <c r="F32" s="93" t="s">
        <v>683</v>
      </c>
      <c r="G32" s="74" t="s">
        <v>197</v>
      </c>
      <c r="H32" s="41" t="s">
        <v>695</v>
      </c>
      <c r="I32" s="42">
        <v>4358224410</v>
      </c>
      <c r="J32" s="64" t="s">
        <v>686</v>
      </c>
      <c r="K32" s="43" t="s">
        <v>687</v>
      </c>
      <c r="L32" s="97" t="s">
        <v>697</v>
      </c>
      <c r="M32" s="76">
        <v>645</v>
      </c>
      <c r="N32" s="44" t="s">
        <v>697</v>
      </c>
      <c r="O32" s="68" t="s">
        <v>688</v>
      </c>
      <c r="P32" s="45" t="s">
        <v>687</v>
      </c>
      <c r="Q32" s="46"/>
      <c r="R32" s="47"/>
      <c r="S32" s="101" t="s">
        <v>687</v>
      </c>
      <c r="T32" s="79">
        <v>15373.987439807624</v>
      </c>
      <c r="U32" s="48">
        <v>492.74860962594397</v>
      </c>
      <c r="V32" s="48">
        <v>608.6960558350374</v>
      </c>
      <c r="W32" s="105"/>
      <c r="X32" s="83"/>
      <c r="Y32" s="109" t="s">
        <v>687</v>
      </c>
      <c r="Z32" s="71">
        <f t="shared" si="0"/>
        <v>1</v>
      </c>
      <c r="AA32" s="40">
        <f t="shared" si="1"/>
        <v>1</v>
      </c>
      <c r="AB32" s="40">
        <f t="shared" si="2"/>
        <v>0</v>
      </c>
      <c r="AC32" s="40">
        <f t="shared" si="3"/>
        <v>0</v>
      </c>
      <c r="AD32" s="112" t="str">
        <f t="shared" si="4"/>
        <v>SRSA</v>
      </c>
      <c r="AE32" s="71">
        <f t="shared" si="5"/>
        <v>0</v>
      </c>
      <c r="AF32" s="40">
        <f t="shared" si="6"/>
        <v>0</v>
      </c>
      <c r="AG32" s="40">
        <f t="shared" si="7"/>
        <v>0</v>
      </c>
      <c r="AH32" s="112" t="str">
        <f t="shared" si="8"/>
        <v>-</v>
      </c>
      <c r="AI32" s="84">
        <f t="shared" si="9"/>
        <v>0</v>
      </c>
    </row>
    <row r="33" spans="1:35" ht="12.75" customHeight="1">
      <c r="A33" s="87" t="s">
        <v>562</v>
      </c>
      <c r="B33" s="90" t="s">
        <v>563</v>
      </c>
      <c r="C33" s="71" t="s">
        <v>564</v>
      </c>
      <c r="D33" s="40" t="s">
        <v>565</v>
      </c>
      <c r="E33" s="40" t="s">
        <v>566</v>
      </c>
      <c r="F33" s="93" t="s">
        <v>683</v>
      </c>
      <c r="G33" s="74" t="s">
        <v>567</v>
      </c>
      <c r="H33" s="41" t="s">
        <v>695</v>
      </c>
      <c r="I33" s="42">
        <v>4357134255</v>
      </c>
      <c r="J33" s="64" t="s">
        <v>710</v>
      </c>
      <c r="K33" s="43" t="s">
        <v>687</v>
      </c>
      <c r="L33" s="97" t="s">
        <v>697</v>
      </c>
      <c r="M33" s="76">
        <v>214</v>
      </c>
      <c r="N33" s="44"/>
      <c r="O33" s="68" t="s">
        <v>688</v>
      </c>
      <c r="P33" s="45" t="s">
        <v>687</v>
      </c>
      <c r="Q33" s="46"/>
      <c r="R33" s="47"/>
      <c r="S33" s="101" t="s">
        <v>687</v>
      </c>
      <c r="T33" s="79">
        <v>3841.9832540648113</v>
      </c>
      <c r="U33" s="48">
        <v>29.152517054730716</v>
      </c>
      <c r="V33" s="48">
        <v>201.95497046309768</v>
      </c>
      <c r="W33" s="105"/>
      <c r="X33" s="83" t="s">
        <v>16</v>
      </c>
      <c r="Y33" s="109"/>
      <c r="Z33" s="71">
        <f t="shared" si="0"/>
        <v>1</v>
      </c>
      <c r="AA33" s="40">
        <f t="shared" si="1"/>
        <v>1</v>
      </c>
      <c r="AB33" s="40">
        <f t="shared" si="2"/>
        <v>0</v>
      </c>
      <c r="AC33" s="40">
        <f t="shared" si="3"/>
        <v>0</v>
      </c>
      <c r="AD33" s="112" t="str">
        <f t="shared" si="4"/>
        <v>SRSA</v>
      </c>
      <c r="AE33" s="71">
        <f t="shared" si="5"/>
        <v>0</v>
      </c>
      <c r="AF33" s="40">
        <f t="shared" si="6"/>
        <v>0</v>
      </c>
      <c r="AG33" s="40">
        <f t="shared" si="7"/>
        <v>0</v>
      </c>
      <c r="AH33" s="112" t="str">
        <f t="shared" si="8"/>
        <v>-</v>
      </c>
      <c r="AI33" s="84">
        <f t="shared" si="9"/>
        <v>0</v>
      </c>
    </row>
    <row r="34" spans="1:35" ht="12.75" customHeight="1">
      <c r="A34" s="87" t="s">
        <v>303</v>
      </c>
      <c r="B34" s="90" t="s">
        <v>304</v>
      </c>
      <c r="C34" s="71" t="s">
        <v>305</v>
      </c>
      <c r="D34" s="40" t="s">
        <v>306</v>
      </c>
      <c r="E34" s="40" t="s">
        <v>301</v>
      </c>
      <c r="F34" s="93" t="s">
        <v>683</v>
      </c>
      <c r="G34" s="74" t="s">
        <v>302</v>
      </c>
      <c r="H34" s="41" t="s">
        <v>695</v>
      </c>
      <c r="I34" s="42">
        <v>8014373100</v>
      </c>
      <c r="J34" s="64" t="s">
        <v>710</v>
      </c>
      <c r="K34" s="43" t="s">
        <v>687</v>
      </c>
      <c r="L34" s="97"/>
      <c r="M34" s="76">
        <v>672</v>
      </c>
      <c r="N34" s="44"/>
      <c r="O34" s="68" t="s">
        <v>688</v>
      </c>
      <c r="P34" s="45" t="s">
        <v>687</v>
      </c>
      <c r="Q34" s="46"/>
      <c r="R34" s="47"/>
      <c r="S34" s="101" t="s">
        <v>687</v>
      </c>
      <c r="T34" s="79">
        <v>27048.852161608796</v>
      </c>
      <c r="U34" s="48">
        <v>1027.433271134947</v>
      </c>
      <c r="V34" s="48">
        <v>1518.5404681406428</v>
      </c>
      <c r="W34" s="105"/>
      <c r="X34" s="83" t="s">
        <v>15</v>
      </c>
      <c r="Y34" s="109"/>
      <c r="Z34" s="71">
        <f t="shared" si="0"/>
        <v>0</v>
      </c>
      <c r="AA34" s="40">
        <f t="shared" si="1"/>
        <v>0</v>
      </c>
      <c r="AB34" s="40">
        <f t="shared" si="2"/>
        <v>0</v>
      </c>
      <c r="AC34" s="40">
        <f t="shared" si="3"/>
        <v>0</v>
      </c>
      <c r="AD34" s="112" t="str">
        <f t="shared" si="4"/>
        <v>-</v>
      </c>
      <c r="AE34" s="71">
        <f t="shared" si="5"/>
        <v>0</v>
      </c>
      <c r="AF34" s="40">
        <f t="shared" si="6"/>
        <v>0</v>
      </c>
      <c r="AG34" s="40">
        <f t="shared" si="7"/>
        <v>0</v>
      </c>
      <c r="AH34" s="112" t="str">
        <f t="shared" si="8"/>
        <v>-</v>
      </c>
      <c r="AI34" s="84">
        <f t="shared" si="9"/>
        <v>0</v>
      </c>
    </row>
    <row r="35" spans="1:35" ht="12.75" customHeight="1">
      <c r="A35" s="87" t="s">
        <v>261</v>
      </c>
      <c r="B35" s="90" t="s">
        <v>262</v>
      </c>
      <c r="C35" s="71" t="s">
        <v>263</v>
      </c>
      <c r="D35" s="40" t="s">
        <v>264</v>
      </c>
      <c r="E35" s="40" t="s">
        <v>265</v>
      </c>
      <c r="F35" s="93" t="s">
        <v>683</v>
      </c>
      <c r="G35" s="74" t="s">
        <v>266</v>
      </c>
      <c r="H35" s="41" t="s">
        <v>267</v>
      </c>
      <c r="I35" s="42">
        <v>4356768821</v>
      </c>
      <c r="J35" s="64" t="s">
        <v>723</v>
      </c>
      <c r="K35" s="43" t="s">
        <v>697</v>
      </c>
      <c r="L35" s="97" t="s">
        <v>697</v>
      </c>
      <c r="M35" s="76">
        <v>931</v>
      </c>
      <c r="N35" s="44" t="s">
        <v>697</v>
      </c>
      <c r="O35" s="68">
        <v>14.074914869466514</v>
      </c>
      <c r="P35" s="45" t="s">
        <v>687</v>
      </c>
      <c r="Q35" s="46"/>
      <c r="R35" s="47"/>
      <c r="S35" s="101" t="s">
        <v>697</v>
      </c>
      <c r="T35" s="79">
        <v>46357.07279243154</v>
      </c>
      <c r="U35" s="48">
        <v>844.2563547860628</v>
      </c>
      <c r="V35" s="48">
        <v>2264.468747518713</v>
      </c>
      <c r="W35" s="105"/>
      <c r="X35" s="83" t="s">
        <v>15</v>
      </c>
      <c r="Y35" s="109" t="s">
        <v>687</v>
      </c>
      <c r="Z35" s="71">
        <f t="shared" si="0"/>
        <v>1</v>
      </c>
      <c r="AA35" s="40">
        <f t="shared" si="1"/>
        <v>1</v>
      </c>
      <c r="AB35" s="40">
        <f t="shared" si="2"/>
        <v>0</v>
      </c>
      <c r="AC35" s="40">
        <f t="shared" si="3"/>
        <v>0</v>
      </c>
      <c r="AD35" s="112" t="str">
        <f t="shared" si="4"/>
        <v>SRSA</v>
      </c>
      <c r="AE35" s="71">
        <f t="shared" si="5"/>
        <v>1</v>
      </c>
      <c r="AF35" s="40">
        <f t="shared" si="6"/>
        <v>0</v>
      </c>
      <c r="AG35" s="40">
        <f t="shared" si="7"/>
        <v>0</v>
      </c>
      <c r="AH35" s="112" t="str">
        <f t="shared" si="8"/>
        <v>-</v>
      </c>
      <c r="AI35" s="84">
        <f t="shared" si="9"/>
        <v>0</v>
      </c>
    </row>
    <row r="36" spans="1:35" ht="12.75" customHeight="1">
      <c r="A36" s="87" t="s">
        <v>385</v>
      </c>
      <c r="B36" s="90" t="s">
        <v>386</v>
      </c>
      <c r="C36" s="71" t="s">
        <v>387</v>
      </c>
      <c r="D36" s="40" t="s">
        <v>388</v>
      </c>
      <c r="E36" s="40" t="s">
        <v>389</v>
      </c>
      <c r="F36" s="93" t="s">
        <v>683</v>
      </c>
      <c r="G36" s="74" t="s">
        <v>634</v>
      </c>
      <c r="H36" s="41" t="s">
        <v>695</v>
      </c>
      <c r="I36" s="42">
        <v>8664331388</v>
      </c>
      <c r="J36" s="64" t="s">
        <v>696</v>
      </c>
      <c r="K36" s="43" t="s">
        <v>687</v>
      </c>
      <c r="L36" s="97" t="s">
        <v>697</v>
      </c>
      <c r="M36" s="76">
        <v>545</v>
      </c>
      <c r="N36" s="44"/>
      <c r="O36" s="68" t="s">
        <v>688</v>
      </c>
      <c r="P36" s="45" t="s">
        <v>687</v>
      </c>
      <c r="Q36" s="46"/>
      <c r="R36" s="47"/>
      <c r="S36" s="101" t="s">
        <v>697</v>
      </c>
      <c r="T36" s="79">
        <v>26103.715245046387</v>
      </c>
      <c r="U36" s="48">
        <v>1240.5254236740695</v>
      </c>
      <c r="V36" s="48">
        <v>514.3245743102254</v>
      </c>
      <c r="W36" s="105"/>
      <c r="X36" s="83" t="s">
        <v>15</v>
      </c>
      <c r="Y36" s="109"/>
      <c r="Z36" s="71">
        <f t="shared" si="0"/>
        <v>1</v>
      </c>
      <c r="AA36" s="40">
        <f t="shared" si="1"/>
        <v>1</v>
      </c>
      <c r="AB36" s="40">
        <f t="shared" si="2"/>
        <v>0</v>
      </c>
      <c r="AC36" s="40">
        <f t="shared" si="3"/>
        <v>0</v>
      </c>
      <c r="AD36" s="112" t="str">
        <f t="shared" si="4"/>
        <v>SRSA</v>
      </c>
      <c r="AE36" s="71">
        <f t="shared" si="5"/>
        <v>1</v>
      </c>
      <c r="AF36" s="40">
        <f t="shared" si="6"/>
        <v>0</v>
      </c>
      <c r="AG36" s="40">
        <f t="shared" si="7"/>
        <v>0</v>
      </c>
      <c r="AH36" s="112" t="str">
        <f t="shared" si="8"/>
        <v>-</v>
      </c>
      <c r="AI36" s="84">
        <f t="shared" si="9"/>
        <v>0</v>
      </c>
    </row>
    <row r="37" spans="1:35" ht="12.75" customHeight="1">
      <c r="A37" s="87" t="s">
        <v>473</v>
      </c>
      <c r="B37" s="90" t="s">
        <v>474</v>
      </c>
      <c r="C37" s="71" t="s">
        <v>475</v>
      </c>
      <c r="D37" s="40" t="s">
        <v>476</v>
      </c>
      <c r="E37" s="40" t="s">
        <v>477</v>
      </c>
      <c r="F37" s="93" t="s">
        <v>683</v>
      </c>
      <c r="G37" s="74" t="s">
        <v>478</v>
      </c>
      <c r="H37" s="41" t="s">
        <v>695</v>
      </c>
      <c r="I37" s="42">
        <v>4356732232</v>
      </c>
      <c r="J37" s="64" t="s">
        <v>710</v>
      </c>
      <c r="K37" s="43" t="s">
        <v>687</v>
      </c>
      <c r="L37" s="97" t="s">
        <v>697</v>
      </c>
      <c r="M37" s="76">
        <v>502</v>
      </c>
      <c r="N37" s="44"/>
      <c r="O37" s="68" t="s">
        <v>688</v>
      </c>
      <c r="P37" s="45" t="s">
        <v>687</v>
      </c>
      <c r="Q37" s="46"/>
      <c r="R37" s="47"/>
      <c r="S37" s="101" t="s">
        <v>687</v>
      </c>
      <c r="T37" s="79">
        <v>13169.742247189615</v>
      </c>
      <c r="U37" s="48">
        <v>440.3285447721201</v>
      </c>
      <c r="V37" s="48">
        <v>471.85740762406004</v>
      </c>
      <c r="W37" s="105"/>
      <c r="X37" s="83" t="s">
        <v>15</v>
      </c>
      <c r="Y37" s="109"/>
      <c r="Z37" s="71">
        <f aca="true" t="shared" si="10" ref="Z37:Z68">IF(OR(K37="YES",TRIM(L37)="YES"),1,0)</f>
        <v>1</v>
      </c>
      <c r="AA37" s="40">
        <f aca="true" t="shared" si="11" ref="AA37:AA68">IF(OR(AND(ISNUMBER(M37),AND(M37&gt;0,M37&lt;600)),AND(ISNUMBER(M37),AND(M37&gt;0,N37="YES"))),1,0)</f>
        <v>1</v>
      </c>
      <c r="AB37" s="40">
        <f aca="true" t="shared" si="12" ref="AB37:AB68">IF(AND(OR(K37="YES",TRIM(L37)="YES"),(Z37=0)),"Trouble",0)</f>
        <v>0</v>
      </c>
      <c r="AC37" s="40">
        <f aca="true" t="shared" si="13" ref="AC37:AC68">IF(AND(OR(AND(ISNUMBER(M37),AND(M37&gt;0,M37&lt;600)),AND(ISNUMBER(M37),AND(M37&gt;0,N37="YES"))),(AA37=0)),"Trouble",0)</f>
        <v>0</v>
      </c>
      <c r="AD37" s="112" t="str">
        <f aca="true" t="shared" si="14" ref="AD37:AD68">IF(AND(Z37=1,AA37=1),"SRSA","-")</f>
        <v>SRSA</v>
      </c>
      <c r="AE37" s="71">
        <f aca="true" t="shared" si="15" ref="AE37:AE68">IF(S37="YES",1,0)</f>
        <v>0</v>
      </c>
      <c r="AF37" s="40">
        <f aca="true" t="shared" si="16" ref="AF37:AF68">IF(OR(AND(ISNUMBER(Q37),Q37&gt;=20),(AND(ISNUMBER(Q37)=FALSE,AND(ISNUMBER(O37),O37&gt;=20)))),1,0)</f>
        <v>0</v>
      </c>
      <c r="AG37" s="40">
        <f aca="true" t="shared" si="17" ref="AG37:AG68">IF(AND(AE37=1,AF37=1),"Initial",0)</f>
        <v>0</v>
      </c>
      <c r="AH37" s="112" t="str">
        <f aca="true" t="shared" si="18" ref="AH37:AH68">IF(AND(AND(AG37="Initial",AI37=0),AND(ISNUMBER(M37),M37&gt;0)),"RLIS","-")</f>
        <v>-</v>
      </c>
      <c r="AI37" s="84">
        <f aca="true" t="shared" si="19" ref="AI37:AI68">IF(AND(AD37="SRSA",AG37="Initial"),"SRSA",0)</f>
        <v>0</v>
      </c>
    </row>
    <row r="38" spans="1:35" ht="12.75" customHeight="1">
      <c r="A38" s="87" t="s">
        <v>268</v>
      </c>
      <c r="B38" s="90" t="s">
        <v>269</v>
      </c>
      <c r="C38" s="71" t="s">
        <v>270</v>
      </c>
      <c r="D38" s="40" t="s">
        <v>271</v>
      </c>
      <c r="E38" s="40" t="s">
        <v>421</v>
      </c>
      <c r="F38" s="93" t="s">
        <v>683</v>
      </c>
      <c r="G38" s="74" t="s">
        <v>422</v>
      </c>
      <c r="H38" s="41" t="s">
        <v>272</v>
      </c>
      <c r="I38" s="42">
        <v>4352595317</v>
      </c>
      <c r="J38" s="64" t="s">
        <v>696</v>
      </c>
      <c r="K38" s="43" t="s">
        <v>687</v>
      </c>
      <c r="L38" s="97" t="s">
        <v>697</v>
      </c>
      <c r="M38" s="76">
        <v>1526</v>
      </c>
      <c r="N38" s="44" t="s">
        <v>697</v>
      </c>
      <c r="O38" s="68">
        <v>17.964824120603016</v>
      </c>
      <c r="P38" s="45" t="s">
        <v>687</v>
      </c>
      <c r="Q38" s="46"/>
      <c r="R38" s="47"/>
      <c r="S38" s="101" t="s">
        <v>697</v>
      </c>
      <c r="T38" s="79">
        <v>99755.5354909628</v>
      </c>
      <c r="U38" s="48">
        <v>2576.750610208918</v>
      </c>
      <c r="V38" s="48">
        <v>5683.968399013772</v>
      </c>
      <c r="W38" s="105"/>
      <c r="X38" s="83" t="s">
        <v>15</v>
      </c>
      <c r="Y38" s="109"/>
      <c r="Z38" s="71">
        <f t="shared" si="10"/>
        <v>1</v>
      </c>
      <c r="AA38" s="40">
        <f t="shared" si="11"/>
        <v>1</v>
      </c>
      <c r="AB38" s="40">
        <f t="shared" si="12"/>
        <v>0</v>
      </c>
      <c r="AC38" s="40">
        <f t="shared" si="13"/>
        <v>0</v>
      </c>
      <c r="AD38" s="112" t="str">
        <f t="shared" si="14"/>
        <v>SRSA</v>
      </c>
      <c r="AE38" s="71">
        <f t="shared" si="15"/>
        <v>1</v>
      </c>
      <c r="AF38" s="40">
        <f t="shared" si="16"/>
        <v>0</v>
      </c>
      <c r="AG38" s="40">
        <f t="shared" si="17"/>
        <v>0</v>
      </c>
      <c r="AH38" s="112" t="str">
        <f t="shared" si="18"/>
        <v>-</v>
      </c>
      <c r="AI38" s="84">
        <f t="shared" si="19"/>
        <v>0</v>
      </c>
    </row>
    <row r="39" spans="1:35" ht="12.75" customHeight="1">
      <c r="A39" s="87" t="s">
        <v>273</v>
      </c>
      <c r="B39" s="90" t="s">
        <v>274</v>
      </c>
      <c r="C39" s="71" t="s">
        <v>275</v>
      </c>
      <c r="D39" s="40" t="s">
        <v>276</v>
      </c>
      <c r="E39" s="40" t="s">
        <v>277</v>
      </c>
      <c r="F39" s="93" t="s">
        <v>683</v>
      </c>
      <c r="G39" s="74" t="s">
        <v>278</v>
      </c>
      <c r="H39" s="41" t="s">
        <v>279</v>
      </c>
      <c r="I39" s="42">
        <v>8016465000</v>
      </c>
      <c r="J39" s="64" t="s">
        <v>628</v>
      </c>
      <c r="K39" s="43" t="s">
        <v>687</v>
      </c>
      <c r="L39" s="97"/>
      <c r="M39" s="76">
        <v>68131</v>
      </c>
      <c r="N39" s="44"/>
      <c r="O39" s="68">
        <v>10.520069459192724</v>
      </c>
      <c r="P39" s="45" t="s">
        <v>687</v>
      </c>
      <c r="Q39" s="46"/>
      <c r="R39" s="47"/>
      <c r="S39" s="101" t="s">
        <v>687</v>
      </c>
      <c r="T39" s="79">
        <v>2770149.9011163763</v>
      </c>
      <c r="U39" s="48">
        <v>114928.96804202723</v>
      </c>
      <c r="V39" s="48">
        <v>209798.79639431438</v>
      </c>
      <c r="W39" s="105"/>
      <c r="X39" s="83" t="s">
        <v>16</v>
      </c>
      <c r="Y39" s="109"/>
      <c r="Z39" s="71">
        <f t="shared" si="10"/>
        <v>0</v>
      </c>
      <c r="AA39" s="40">
        <f t="shared" si="11"/>
        <v>0</v>
      </c>
      <c r="AB39" s="40">
        <f t="shared" si="12"/>
        <v>0</v>
      </c>
      <c r="AC39" s="40">
        <f t="shared" si="13"/>
        <v>0</v>
      </c>
      <c r="AD39" s="112" t="str">
        <f t="shared" si="14"/>
        <v>-</v>
      </c>
      <c r="AE39" s="71">
        <f t="shared" si="15"/>
        <v>0</v>
      </c>
      <c r="AF39" s="40">
        <f t="shared" si="16"/>
        <v>0</v>
      </c>
      <c r="AG39" s="40">
        <f t="shared" si="17"/>
        <v>0</v>
      </c>
      <c r="AH39" s="112" t="str">
        <f t="shared" si="18"/>
        <v>-</v>
      </c>
      <c r="AI39" s="84">
        <f t="shared" si="19"/>
        <v>0</v>
      </c>
    </row>
    <row r="40" spans="1:35" ht="12.75" customHeight="1">
      <c r="A40" s="87" t="s">
        <v>353</v>
      </c>
      <c r="B40" s="90" t="s">
        <v>354</v>
      </c>
      <c r="C40" s="71" t="s">
        <v>355</v>
      </c>
      <c r="D40" s="40" t="s">
        <v>356</v>
      </c>
      <c r="E40" s="40" t="s">
        <v>708</v>
      </c>
      <c r="F40" s="93" t="s">
        <v>683</v>
      </c>
      <c r="G40" s="74" t="s">
        <v>357</v>
      </c>
      <c r="H40" s="41" t="s">
        <v>695</v>
      </c>
      <c r="I40" s="42">
        <v>8015316100</v>
      </c>
      <c r="J40" s="64" t="s">
        <v>710</v>
      </c>
      <c r="K40" s="43" t="s">
        <v>687</v>
      </c>
      <c r="L40" s="97"/>
      <c r="M40" s="76">
        <v>100</v>
      </c>
      <c r="N40" s="44"/>
      <c r="O40" s="68" t="s">
        <v>688</v>
      </c>
      <c r="P40" s="45" t="s">
        <v>687</v>
      </c>
      <c r="Q40" s="46"/>
      <c r="R40" s="47"/>
      <c r="S40" s="101" t="s">
        <v>687</v>
      </c>
      <c r="T40" s="79">
        <v>7942.99154052159</v>
      </c>
      <c r="U40" s="48">
        <v>508.4511127251869</v>
      </c>
      <c r="V40" s="48">
        <v>410.7731707257995</v>
      </c>
      <c r="W40" s="105"/>
      <c r="X40" s="83" t="s">
        <v>15</v>
      </c>
      <c r="Y40" s="109"/>
      <c r="Z40" s="71">
        <f t="shared" si="10"/>
        <v>0</v>
      </c>
      <c r="AA40" s="40">
        <f t="shared" si="11"/>
        <v>1</v>
      </c>
      <c r="AB40" s="40">
        <f t="shared" si="12"/>
        <v>0</v>
      </c>
      <c r="AC40" s="40">
        <f t="shared" si="13"/>
        <v>0</v>
      </c>
      <c r="AD40" s="112" t="str">
        <f t="shared" si="14"/>
        <v>-</v>
      </c>
      <c r="AE40" s="71">
        <f t="shared" si="15"/>
        <v>0</v>
      </c>
      <c r="AF40" s="40">
        <f t="shared" si="16"/>
        <v>0</v>
      </c>
      <c r="AG40" s="40">
        <f t="shared" si="17"/>
        <v>0</v>
      </c>
      <c r="AH40" s="112" t="str">
        <f t="shared" si="18"/>
        <v>-</v>
      </c>
      <c r="AI40" s="84">
        <f t="shared" si="19"/>
        <v>0</v>
      </c>
    </row>
    <row r="41" spans="1:35" ht="12.75" customHeight="1">
      <c r="A41" s="87" t="s">
        <v>198</v>
      </c>
      <c r="B41" s="90" t="s">
        <v>199</v>
      </c>
      <c r="C41" s="71" t="s">
        <v>200</v>
      </c>
      <c r="D41" s="40" t="s">
        <v>201</v>
      </c>
      <c r="E41" s="40" t="s">
        <v>415</v>
      </c>
      <c r="F41" s="93" t="s">
        <v>683</v>
      </c>
      <c r="G41" s="74" t="s">
        <v>331</v>
      </c>
      <c r="H41" s="41" t="s">
        <v>695</v>
      </c>
      <c r="I41" s="42">
        <v>8012829066</v>
      </c>
      <c r="J41" s="64" t="s">
        <v>686</v>
      </c>
      <c r="K41" s="43" t="s">
        <v>687</v>
      </c>
      <c r="L41" s="97"/>
      <c r="M41" s="76">
        <v>701</v>
      </c>
      <c r="N41" s="44"/>
      <c r="O41" s="68" t="s">
        <v>688</v>
      </c>
      <c r="P41" s="45" t="s">
        <v>687</v>
      </c>
      <c r="Q41" s="46"/>
      <c r="R41" s="47"/>
      <c r="S41" s="101" t="s">
        <v>687</v>
      </c>
      <c r="T41" s="79">
        <v>18040.705868542824</v>
      </c>
      <c r="U41" s="48">
        <v>597.5887393335917</v>
      </c>
      <c r="V41" s="48">
        <v>661.5440854889321</v>
      </c>
      <c r="W41" s="105"/>
      <c r="X41" s="83"/>
      <c r="Y41" s="109"/>
      <c r="Z41" s="71">
        <f t="shared" si="10"/>
        <v>0</v>
      </c>
      <c r="AA41" s="40">
        <f t="shared" si="11"/>
        <v>0</v>
      </c>
      <c r="AB41" s="40">
        <f t="shared" si="12"/>
        <v>0</v>
      </c>
      <c r="AC41" s="40">
        <f t="shared" si="13"/>
        <v>0</v>
      </c>
      <c r="AD41" s="112" t="str">
        <f t="shared" si="14"/>
        <v>-</v>
      </c>
      <c r="AE41" s="71">
        <f t="shared" si="15"/>
        <v>0</v>
      </c>
      <c r="AF41" s="40">
        <f t="shared" si="16"/>
        <v>0</v>
      </c>
      <c r="AG41" s="40">
        <f t="shared" si="17"/>
        <v>0</v>
      </c>
      <c r="AH41" s="112" t="str">
        <f t="shared" si="18"/>
        <v>-</v>
      </c>
      <c r="AI41" s="84">
        <f t="shared" si="19"/>
        <v>0</v>
      </c>
    </row>
    <row r="42" spans="1:35" ht="12.75" customHeight="1">
      <c r="A42" s="87" t="s">
        <v>439</v>
      </c>
      <c r="B42" s="90" t="s">
        <v>440</v>
      </c>
      <c r="C42" s="71" t="s">
        <v>441</v>
      </c>
      <c r="D42" s="40" t="s">
        <v>442</v>
      </c>
      <c r="E42" s="40" t="s">
        <v>541</v>
      </c>
      <c r="F42" s="93" t="s">
        <v>683</v>
      </c>
      <c r="G42" s="74" t="s">
        <v>542</v>
      </c>
      <c r="H42" s="41" t="s">
        <v>695</v>
      </c>
      <c r="I42" s="42">
        <v>4357537377</v>
      </c>
      <c r="J42" s="64" t="s">
        <v>686</v>
      </c>
      <c r="K42" s="43" t="s">
        <v>687</v>
      </c>
      <c r="L42" s="97" t="s">
        <v>697</v>
      </c>
      <c r="M42" s="76">
        <v>170</v>
      </c>
      <c r="N42" s="44"/>
      <c r="O42" s="68" t="s">
        <v>688</v>
      </c>
      <c r="P42" s="45" t="s">
        <v>687</v>
      </c>
      <c r="Q42" s="46"/>
      <c r="R42" s="47"/>
      <c r="S42" s="101" t="s">
        <v>687</v>
      </c>
      <c r="T42" s="79">
        <v>5314.849664842403</v>
      </c>
      <c r="U42" s="48">
        <v>188.71223347376582</v>
      </c>
      <c r="V42" s="48">
        <v>293.9794396978126</v>
      </c>
      <c r="W42" s="105"/>
      <c r="X42" s="83"/>
      <c r="Y42" s="109"/>
      <c r="Z42" s="71">
        <f t="shared" si="10"/>
        <v>1</v>
      </c>
      <c r="AA42" s="40">
        <f t="shared" si="11"/>
        <v>1</v>
      </c>
      <c r="AB42" s="40">
        <f t="shared" si="12"/>
        <v>0</v>
      </c>
      <c r="AC42" s="40">
        <f t="shared" si="13"/>
        <v>0</v>
      </c>
      <c r="AD42" s="112" t="str">
        <f t="shared" si="14"/>
        <v>SRSA</v>
      </c>
      <c r="AE42" s="71">
        <f t="shared" si="15"/>
        <v>0</v>
      </c>
      <c r="AF42" s="40">
        <f t="shared" si="16"/>
        <v>0</v>
      </c>
      <c r="AG42" s="40">
        <f t="shared" si="17"/>
        <v>0</v>
      </c>
      <c r="AH42" s="112" t="str">
        <f t="shared" si="18"/>
        <v>-</v>
      </c>
      <c r="AI42" s="84">
        <f t="shared" si="19"/>
        <v>0</v>
      </c>
    </row>
    <row r="43" spans="1:35" ht="12.75" customHeight="1">
      <c r="A43" s="87" t="s">
        <v>280</v>
      </c>
      <c r="B43" s="90" t="s">
        <v>281</v>
      </c>
      <c r="C43" s="71" t="s">
        <v>282</v>
      </c>
      <c r="D43" s="40" t="s">
        <v>283</v>
      </c>
      <c r="E43" s="40" t="s">
        <v>633</v>
      </c>
      <c r="F43" s="93" t="s">
        <v>683</v>
      </c>
      <c r="G43" s="74" t="s">
        <v>634</v>
      </c>
      <c r="H43" s="41" t="s">
        <v>260</v>
      </c>
      <c r="I43" s="42">
        <v>4355862804</v>
      </c>
      <c r="J43" s="64" t="s">
        <v>284</v>
      </c>
      <c r="K43" s="43" t="s">
        <v>687</v>
      </c>
      <c r="L43" s="97" t="s">
        <v>697</v>
      </c>
      <c r="M43" s="76">
        <v>8365</v>
      </c>
      <c r="N43" s="44"/>
      <c r="O43" s="68">
        <v>17.057043595203407</v>
      </c>
      <c r="P43" s="45" t="s">
        <v>687</v>
      </c>
      <c r="Q43" s="46"/>
      <c r="R43" s="47"/>
      <c r="S43" s="101" t="s">
        <v>687</v>
      </c>
      <c r="T43" s="79">
        <v>394356.480017018</v>
      </c>
      <c r="U43" s="48">
        <v>16973.705228712526</v>
      </c>
      <c r="V43" s="48">
        <v>26050.83111328348</v>
      </c>
      <c r="W43" s="105"/>
      <c r="X43" s="83" t="s">
        <v>15</v>
      </c>
      <c r="Y43" s="109"/>
      <c r="Z43" s="71">
        <f t="shared" si="10"/>
        <v>1</v>
      </c>
      <c r="AA43" s="40">
        <f t="shared" si="11"/>
        <v>0</v>
      </c>
      <c r="AB43" s="40">
        <f t="shared" si="12"/>
        <v>0</v>
      </c>
      <c r="AC43" s="40">
        <f t="shared" si="13"/>
        <v>0</v>
      </c>
      <c r="AD43" s="112" t="str">
        <f t="shared" si="14"/>
        <v>-</v>
      </c>
      <c r="AE43" s="71">
        <f t="shared" si="15"/>
        <v>0</v>
      </c>
      <c r="AF43" s="40">
        <f t="shared" si="16"/>
        <v>0</v>
      </c>
      <c r="AG43" s="40">
        <f t="shared" si="17"/>
        <v>0</v>
      </c>
      <c r="AH43" s="112" t="str">
        <f t="shared" si="18"/>
        <v>-</v>
      </c>
      <c r="AI43" s="84">
        <f t="shared" si="19"/>
        <v>0</v>
      </c>
    </row>
    <row r="44" spans="1:35" ht="12.75" customHeight="1">
      <c r="A44" s="87" t="s">
        <v>327</v>
      </c>
      <c r="B44" s="90" t="s">
        <v>328</v>
      </c>
      <c r="C44" s="71" t="s">
        <v>329</v>
      </c>
      <c r="D44" s="40" t="s">
        <v>330</v>
      </c>
      <c r="E44" s="40" t="s">
        <v>415</v>
      </c>
      <c r="F44" s="93" t="s">
        <v>683</v>
      </c>
      <c r="G44" s="74" t="s">
        <v>331</v>
      </c>
      <c r="H44" s="41" t="s">
        <v>695</v>
      </c>
      <c r="I44" s="42">
        <v>8012565970</v>
      </c>
      <c r="J44" s="64" t="s">
        <v>686</v>
      </c>
      <c r="K44" s="43" t="s">
        <v>687</v>
      </c>
      <c r="L44" s="97"/>
      <c r="M44" s="76">
        <v>215</v>
      </c>
      <c r="N44" s="44"/>
      <c r="O44" s="68" t="s">
        <v>688</v>
      </c>
      <c r="P44" s="45" t="s">
        <v>687</v>
      </c>
      <c r="Q44" s="46"/>
      <c r="R44" s="47"/>
      <c r="S44" s="101" t="s">
        <v>687</v>
      </c>
      <c r="T44" s="79">
        <v>4749.543617571209</v>
      </c>
      <c r="U44" s="48">
        <v>146.7761815907067</v>
      </c>
      <c r="V44" s="48">
        <v>288.66157969633053</v>
      </c>
      <c r="W44" s="105"/>
      <c r="X44" s="83" t="s">
        <v>15</v>
      </c>
      <c r="Y44" s="109"/>
      <c r="Z44" s="71">
        <f t="shared" si="10"/>
        <v>0</v>
      </c>
      <c r="AA44" s="40">
        <f t="shared" si="11"/>
        <v>1</v>
      </c>
      <c r="AB44" s="40">
        <f t="shared" si="12"/>
        <v>0</v>
      </c>
      <c r="AC44" s="40">
        <f t="shared" si="13"/>
        <v>0</v>
      </c>
      <c r="AD44" s="112" t="str">
        <f t="shared" si="14"/>
        <v>-</v>
      </c>
      <c r="AE44" s="71">
        <f t="shared" si="15"/>
        <v>0</v>
      </c>
      <c r="AF44" s="40">
        <f t="shared" si="16"/>
        <v>0</v>
      </c>
      <c r="AG44" s="40">
        <f t="shared" si="17"/>
        <v>0</v>
      </c>
      <c r="AH44" s="112" t="str">
        <f t="shared" si="18"/>
        <v>-</v>
      </c>
      <c r="AI44" s="84">
        <f t="shared" si="19"/>
        <v>0</v>
      </c>
    </row>
    <row r="45" spans="1:35" ht="12.75" customHeight="1">
      <c r="A45" s="87" t="s">
        <v>736</v>
      </c>
      <c r="B45" s="90" t="s">
        <v>737</v>
      </c>
      <c r="C45" s="71" t="s">
        <v>738</v>
      </c>
      <c r="D45" s="40" t="s">
        <v>534</v>
      </c>
      <c r="E45" s="40" t="s">
        <v>535</v>
      </c>
      <c r="F45" s="93" t="s">
        <v>683</v>
      </c>
      <c r="G45" s="74" t="s">
        <v>536</v>
      </c>
      <c r="H45" s="41" t="s">
        <v>695</v>
      </c>
      <c r="I45" s="42">
        <v>8017965646</v>
      </c>
      <c r="J45" s="64" t="s">
        <v>686</v>
      </c>
      <c r="K45" s="43" t="s">
        <v>687</v>
      </c>
      <c r="L45" s="97"/>
      <c r="M45" s="76">
        <v>181</v>
      </c>
      <c r="N45" s="44"/>
      <c r="O45" s="68" t="s">
        <v>688</v>
      </c>
      <c r="P45" s="45" t="s">
        <v>687</v>
      </c>
      <c r="Q45" s="46"/>
      <c r="R45" s="47"/>
      <c r="S45" s="101" t="s">
        <v>687</v>
      </c>
      <c r="T45" s="79">
        <v>4946.133062148005</v>
      </c>
      <c r="U45" s="48">
        <v>167.74420753223626</v>
      </c>
      <c r="V45" s="48">
        <v>170.81238155990974</v>
      </c>
      <c r="W45" s="105"/>
      <c r="X45" s="83" t="s">
        <v>15</v>
      </c>
      <c r="Y45" s="109"/>
      <c r="Z45" s="71">
        <f t="shared" si="10"/>
        <v>0</v>
      </c>
      <c r="AA45" s="40">
        <f t="shared" si="11"/>
        <v>1</v>
      </c>
      <c r="AB45" s="40">
        <f t="shared" si="12"/>
        <v>0</v>
      </c>
      <c r="AC45" s="40">
        <f t="shared" si="13"/>
        <v>0</v>
      </c>
      <c r="AD45" s="112" t="str">
        <f t="shared" si="14"/>
        <v>-</v>
      </c>
      <c r="AE45" s="71">
        <f t="shared" si="15"/>
        <v>0</v>
      </c>
      <c r="AF45" s="40">
        <f t="shared" si="16"/>
        <v>0</v>
      </c>
      <c r="AG45" s="40">
        <f t="shared" si="17"/>
        <v>0</v>
      </c>
      <c r="AH45" s="112" t="str">
        <f t="shared" si="18"/>
        <v>-</v>
      </c>
      <c r="AI45" s="84">
        <f t="shared" si="19"/>
        <v>0</v>
      </c>
    </row>
    <row r="46" spans="1:35" ht="12.75" customHeight="1">
      <c r="A46" s="87" t="s">
        <v>285</v>
      </c>
      <c r="B46" s="90" t="s">
        <v>286</v>
      </c>
      <c r="C46" s="71" t="s">
        <v>287</v>
      </c>
      <c r="D46" s="40" t="s">
        <v>288</v>
      </c>
      <c r="E46" s="40" t="s">
        <v>220</v>
      </c>
      <c r="F46" s="93" t="s">
        <v>683</v>
      </c>
      <c r="G46" s="74" t="s">
        <v>289</v>
      </c>
      <c r="H46" s="41" t="s">
        <v>290</v>
      </c>
      <c r="I46" s="42">
        <v>8015678100</v>
      </c>
      <c r="J46" s="64" t="s">
        <v>543</v>
      </c>
      <c r="K46" s="43" t="s">
        <v>687</v>
      </c>
      <c r="L46" s="97"/>
      <c r="M46" s="76">
        <v>48411</v>
      </c>
      <c r="N46" s="44"/>
      <c r="O46" s="68">
        <v>6.178567387122326</v>
      </c>
      <c r="P46" s="45" t="s">
        <v>687</v>
      </c>
      <c r="Q46" s="46"/>
      <c r="R46" s="47"/>
      <c r="S46" s="101" t="s">
        <v>687</v>
      </c>
      <c r="T46" s="79">
        <v>947462.4510946554</v>
      </c>
      <c r="U46" s="48">
        <v>30561.34187153526</v>
      </c>
      <c r="V46" s="48">
        <v>87398.05700363292</v>
      </c>
      <c r="W46" s="105"/>
      <c r="X46" s="83" t="s">
        <v>16</v>
      </c>
      <c r="Y46" s="109"/>
      <c r="Z46" s="71">
        <f t="shared" si="10"/>
        <v>0</v>
      </c>
      <c r="AA46" s="40">
        <f t="shared" si="11"/>
        <v>0</v>
      </c>
      <c r="AB46" s="40">
        <f t="shared" si="12"/>
        <v>0</v>
      </c>
      <c r="AC46" s="40">
        <f t="shared" si="13"/>
        <v>0</v>
      </c>
      <c r="AD46" s="112" t="str">
        <f t="shared" si="14"/>
        <v>-</v>
      </c>
      <c r="AE46" s="71">
        <f t="shared" si="15"/>
        <v>0</v>
      </c>
      <c r="AF46" s="40">
        <f t="shared" si="16"/>
        <v>0</v>
      </c>
      <c r="AG46" s="40">
        <f t="shared" si="17"/>
        <v>0</v>
      </c>
      <c r="AH46" s="112" t="str">
        <f t="shared" si="18"/>
        <v>-</v>
      </c>
      <c r="AI46" s="84">
        <f t="shared" si="19"/>
        <v>0</v>
      </c>
    </row>
    <row r="47" spans="1:35" ht="12.75" customHeight="1">
      <c r="A47" s="87" t="s">
        <v>291</v>
      </c>
      <c r="B47" s="90" t="s">
        <v>292</v>
      </c>
      <c r="C47" s="71" t="s">
        <v>293</v>
      </c>
      <c r="D47" s="40" t="s">
        <v>294</v>
      </c>
      <c r="E47" s="40" t="s">
        <v>295</v>
      </c>
      <c r="F47" s="93" t="s">
        <v>683</v>
      </c>
      <c r="G47" s="74" t="s">
        <v>296</v>
      </c>
      <c r="H47" s="41" t="s">
        <v>297</v>
      </c>
      <c r="I47" s="42">
        <v>4356231940</v>
      </c>
      <c r="J47" s="64" t="s">
        <v>543</v>
      </c>
      <c r="K47" s="43" t="s">
        <v>687</v>
      </c>
      <c r="L47" s="97" t="s">
        <v>697</v>
      </c>
      <c r="M47" s="76">
        <v>2244</v>
      </c>
      <c r="N47" s="44" t="s">
        <v>697</v>
      </c>
      <c r="O47" s="68">
        <v>10.908239700374532</v>
      </c>
      <c r="P47" s="45" t="s">
        <v>687</v>
      </c>
      <c r="Q47" s="46"/>
      <c r="R47" s="47"/>
      <c r="S47" s="101" t="s">
        <v>687</v>
      </c>
      <c r="T47" s="79">
        <v>69722.99665834456</v>
      </c>
      <c r="U47" s="48">
        <v>1523.568961652347</v>
      </c>
      <c r="V47" s="48">
        <v>0</v>
      </c>
      <c r="W47" s="105"/>
      <c r="X47" s="83" t="s">
        <v>16</v>
      </c>
      <c r="Y47" s="109"/>
      <c r="Z47" s="71">
        <f t="shared" si="10"/>
        <v>1</v>
      </c>
      <c r="AA47" s="40">
        <f t="shared" si="11"/>
        <v>1</v>
      </c>
      <c r="AB47" s="40">
        <f t="shared" si="12"/>
        <v>0</v>
      </c>
      <c r="AC47" s="40">
        <f t="shared" si="13"/>
        <v>0</v>
      </c>
      <c r="AD47" s="112" t="str">
        <f t="shared" si="14"/>
        <v>SRSA</v>
      </c>
      <c r="AE47" s="71">
        <f t="shared" si="15"/>
        <v>0</v>
      </c>
      <c r="AF47" s="40">
        <f t="shared" si="16"/>
        <v>0</v>
      </c>
      <c r="AG47" s="40">
        <f t="shared" si="17"/>
        <v>0</v>
      </c>
      <c r="AH47" s="112" t="str">
        <f t="shared" si="18"/>
        <v>-</v>
      </c>
      <c r="AI47" s="84">
        <f t="shared" si="19"/>
        <v>0</v>
      </c>
    </row>
    <row r="48" spans="1:35" ht="12.75" customHeight="1">
      <c r="A48" s="87" t="s">
        <v>298</v>
      </c>
      <c r="B48" s="90" t="s">
        <v>299</v>
      </c>
      <c r="C48" s="71" t="s">
        <v>300</v>
      </c>
      <c r="D48" s="40" t="s">
        <v>36</v>
      </c>
      <c r="E48" s="40" t="s">
        <v>37</v>
      </c>
      <c r="F48" s="93" t="s">
        <v>683</v>
      </c>
      <c r="G48" s="74" t="s">
        <v>38</v>
      </c>
      <c r="H48" s="41" t="s">
        <v>39</v>
      </c>
      <c r="I48" s="42">
        <v>4356442555</v>
      </c>
      <c r="J48" s="64" t="s">
        <v>529</v>
      </c>
      <c r="K48" s="43" t="s">
        <v>687</v>
      </c>
      <c r="L48" s="97" t="s">
        <v>697</v>
      </c>
      <c r="M48" s="76">
        <v>1194</v>
      </c>
      <c r="N48" s="44" t="s">
        <v>697</v>
      </c>
      <c r="O48" s="68">
        <v>13.480176211453745</v>
      </c>
      <c r="P48" s="45" t="s">
        <v>687</v>
      </c>
      <c r="Q48" s="46"/>
      <c r="R48" s="47"/>
      <c r="S48" s="101" t="s">
        <v>697</v>
      </c>
      <c r="T48" s="79">
        <v>74077.79987749671</v>
      </c>
      <c r="U48" s="48">
        <v>1089.00609593525</v>
      </c>
      <c r="V48" s="48">
        <v>2880.619019796791</v>
      </c>
      <c r="W48" s="105"/>
      <c r="X48" s="83" t="s">
        <v>15</v>
      </c>
      <c r="Y48" s="109"/>
      <c r="Z48" s="71">
        <f t="shared" si="10"/>
        <v>1</v>
      </c>
      <c r="AA48" s="40">
        <f t="shared" si="11"/>
        <v>1</v>
      </c>
      <c r="AB48" s="40">
        <f t="shared" si="12"/>
        <v>0</v>
      </c>
      <c r="AC48" s="40">
        <f t="shared" si="13"/>
        <v>0</v>
      </c>
      <c r="AD48" s="112" t="str">
        <f t="shared" si="14"/>
        <v>SRSA</v>
      </c>
      <c r="AE48" s="71">
        <f t="shared" si="15"/>
        <v>1</v>
      </c>
      <c r="AF48" s="40">
        <f t="shared" si="16"/>
        <v>0</v>
      </c>
      <c r="AG48" s="40">
        <f t="shared" si="17"/>
        <v>0</v>
      </c>
      <c r="AH48" s="112" t="str">
        <f t="shared" si="18"/>
        <v>-</v>
      </c>
      <c r="AI48" s="84">
        <f t="shared" si="19"/>
        <v>0</v>
      </c>
    </row>
    <row r="49" spans="1:35" ht="12.75" customHeight="1">
      <c r="A49" s="87" t="s">
        <v>512</v>
      </c>
      <c r="B49" s="90" t="s">
        <v>513</v>
      </c>
      <c r="C49" s="71" t="s">
        <v>514</v>
      </c>
      <c r="D49" s="40" t="s">
        <v>515</v>
      </c>
      <c r="E49" s="40" t="s">
        <v>548</v>
      </c>
      <c r="F49" s="93" t="s">
        <v>683</v>
      </c>
      <c r="G49" s="74" t="s">
        <v>549</v>
      </c>
      <c r="H49" s="41" t="s">
        <v>695</v>
      </c>
      <c r="I49" s="42">
        <v>8017854687</v>
      </c>
      <c r="J49" s="64" t="s">
        <v>686</v>
      </c>
      <c r="K49" s="43" t="s">
        <v>687</v>
      </c>
      <c r="L49" s="97"/>
      <c r="M49" s="76">
        <v>280</v>
      </c>
      <c r="N49" s="44"/>
      <c r="O49" s="68" t="s">
        <v>688</v>
      </c>
      <c r="P49" s="45" t="s">
        <v>687</v>
      </c>
      <c r="Q49" s="46"/>
      <c r="R49" s="47"/>
      <c r="S49" s="101" t="s">
        <v>687</v>
      </c>
      <c r="T49" s="79">
        <v>4783.082081761615</v>
      </c>
      <c r="U49" s="48">
        <v>34.98302046567686</v>
      </c>
      <c r="V49" s="48">
        <v>264.24014826947365</v>
      </c>
      <c r="W49" s="105"/>
      <c r="X49" s="83" t="s">
        <v>15</v>
      </c>
      <c r="Y49" s="109"/>
      <c r="Z49" s="71">
        <f t="shared" si="10"/>
        <v>0</v>
      </c>
      <c r="AA49" s="40">
        <f t="shared" si="11"/>
        <v>1</v>
      </c>
      <c r="AB49" s="40">
        <f t="shared" si="12"/>
        <v>0</v>
      </c>
      <c r="AC49" s="40">
        <f t="shared" si="13"/>
        <v>0</v>
      </c>
      <c r="AD49" s="112" t="str">
        <f t="shared" si="14"/>
        <v>-</v>
      </c>
      <c r="AE49" s="71">
        <f t="shared" si="15"/>
        <v>0</v>
      </c>
      <c r="AF49" s="40">
        <f t="shared" si="16"/>
        <v>0</v>
      </c>
      <c r="AG49" s="40">
        <f t="shared" si="17"/>
        <v>0</v>
      </c>
      <c r="AH49" s="112" t="str">
        <f t="shared" si="18"/>
        <v>-</v>
      </c>
      <c r="AI49" s="84">
        <f t="shared" si="19"/>
        <v>0</v>
      </c>
    </row>
    <row r="50" spans="1:35" ht="12.75" customHeight="1">
      <c r="A50" s="87" t="s">
        <v>457</v>
      </c>
      <c r="B50" s="90" t="s">
        <v>458</v>
      </c>
      <c r="C50" s="71" t="s">
        <v>459</v>
      </c>
      <c r="D50" s="40" t="s">
        <v>460</v>
      </c>
      <c r="E50" s="40" t="s">
        <v>461</v>
      </c>
      <c r="F50" s="93" t="s">
        <v>683</v>
      </c>
      <c r="G50" s="74" t="s">
        <v>462</v>
      </c>
      <c r="H50" s="41" t="s">
        <v>695</v>
      </c>
      <c r="I50" s="42">
        <v>8013316788</v>
      </c>
      <c r="J50" s="64" t="s">
        <v>580</v>
      </c>
      <c r="K50" s="43" t="s">
        <v>697</v>
      </c>
      <c r="L50" s="97"/>
      <c r="M50" s="76">
        <v>685</v>
      </c>
      <c r="N50" s="44"/>
      <c r="O50" s="68" t="s">
        <v>688</v>
      </c>
      <c r="P50" s="45" t="s">
        <v>687</v>
      </c>
      <c r="Q50" s="46"/>
      <c r="R50" s="47"/>
      <c r="S50" s="101" t="s">
        <v>697</v>
      </c>
      <c r="T50" s="79">
        <v>19496.403589175217</v>
      </c>
      <c r="U50" s="48">
        <v>670.976830128945</v>
      </c>
      <c r="V50" s="48">
        <v>646.4446484449622</v>
      </c>
      <c r="W50" s="105"/>
      <c r="X50" s="83" t="s">
        <v>16</v>
      </c>
      <c r="Y50" s="109"/>
      <c r="Z50" s="71">
        <f t="shared" si="10"/>
        <v>1</v>
      </c>
      <c r="AA50" s="40">
        <f t="shared" si="11"/>
        <v>0</v>
      </c>
      <c r="AB50" s="40">
        <f t="shared" si="12"/>
        <v>0</v>
      </c>
      <c r="AC50" s="40">
        <f t="shared" si="13"/>
        <v>0</v>
      </c>
      <c r="AD50" s="112" t="str">
        <f t="shared" si="14"/>
        <v>-</v>
      </c>
      <c r="AE50" s="71">
        <f t="shared" si="15"/>
        <v>1</v>
      </c>
      <c r="AF50" s="40">
        <f t="shared" si="16"/>
        <v>0</v>
      </c>
      <c r="AG50" s="40">
        <f t="shared" si="17"/>
        <v>0</v>
      </c>
      <c r="AH50" s="112" t="str">
        <f t="shared" si="18"/>
        <v>-</v>
      </c>
      <c r="AI50" s="84">
        <f t="shared" si="19"/>
        <v>0</v>
      </c>
    </row>
    <row r="51" spans="1:35" ht="12.75" customHeight="1">
      <c r="A51" s="87" t="s">
        <v>469</v>
      </c>
      <c r="B51" s="90" t="s">
        <v>470</v>
      </c>
      <c r="C51" s="71" t="s">
        <v>471</v>
      </c>
      <c r="D51" s="40" t="s">
        <v>472</v>
      </c>
      <c r="E51" s="40" t="s">
        <v>594</v>
      </c>
      <c r="F51" s="93" t="s">
        <v>683</v>
      </c>
      <c r="G51" s="74" t="s">
        <v>595</v>
      </c>
      <c r="H51" s="41" t="s">
        <v>695</v>
      </c>
      <c r="I51" s="42">
        <v>8018975604</v>
      </c>
      <c r="J51" s="64" t="s">
        <v>580</v>
      </c>
      <c r="K51" s="43" t="s">
        <v>697</v>
      </c>
      <c r="L51" s="97"/>
      <c r="M51" s="76">
        <v>753</v>
      </c>
      <c r="N51" s="49"/>
      <c r="O51" s="68" t="s">
        <v>688</v>
      </c>
      <c r="P51" s="45" t="s">
        <v>687</v>
      </c>
      <c r="Q51" s="46"/>
      <c r="R51" s="47"/>
      <c r="S51" s="101" t="s">
        <v>697</v>
      </c>
      <c r="T51" s="79">
        <v>15502.483621320835</v>
      </c>
      <c r="U51" s="48">
        <v>461.2965707136498</v>
      </c>
      <c r="V51" s="48">
        <v>908.7929331887556</v>
      </c>
      <c r="W51" s="105"/>
      <c r="X51" s="83" t="s">
        <v>15</v>
      </c>
      <c r="Y51" s="109" t="s">
        <v>687</v>
      </c>
      <c r="Z51" s="71">
        <f t="shared" si="10"/>
        <v>1</v>
      </c>
      <c r="AA51" s="40">
        <f t="shared" si="11"/>
        <v>0</v>
      </c>
      <c r="AB51" s="40">
        <f t="shared" si="12"/>
        <v>0</v>
      </c>
      <c r="AC51" s="40">
        <f t="shared" si="13"/>
        <v>0</v>
      </c>
      <c r="AD51" s="112" t="str">
        <f t="shared" si="14"/>
        <v>-</v>
      </c>
      <c r="AE51" s="71">
        <f t="shared" si="15"/>
        <v>1</v>
      </c>
      <c r="AF51" s="40">
        <f t="shared" si="16"/>
        <v>0</v>
      </c>
      <c r="AG51" s="40">
        <f t="shared" si="17"/>
        <v>0</v>
      </c>
      <c r="AH51" s="112" t="str">
        <f t="shared" si="18"/>
        <v>-</v>
      </c>
      <c r="AI51" s="84">
        <f t="shared" si="19"/>
        <v>0</v>
      </c>
    </row>
    <row r="52" spans="1:35" ht="12.75" customHeight="1">
      <c r="A52" s="87" t="s">
        <v>479</v>
      </c>
      <c r="B52" s="90" t="s">
        <v>480</v>
      </c>
      <c r="C52" s="71" t="s">
        <v>481</v>
      </c>
      <c r="D52" s="40" t="s">
        <v>482</v>
      </c>
      <c r="E52" s="40" t="s">
        <v>483</v>
      </c>
      <c r="F52" s="93" t="s">
        <v>683</v>
      </c>
      <c r="G52" s="74" t="s">
        <v>484</v>
      </c>
      <c r="H52" s="41" t="s">
        <v>695</v>
      </c>
      <c r="I52" s="42">
        <v>8014654434</v>
      </c>
      <c r="J52" s="64" t="s">
        <v>580</v>
      </c>
      <c r="K52" s="43" t="s">
        <v>697</v>
      </c>
      <c r="L52" s="97"/>
      <c r="M52" s="76">
        <v>576</v>
      </c>
      <c r="N52" s="44"/>
      <c r="O52" s="68" t="s">
        <v>688</v>
      </c>
      <c r="P52" s="45" t="s">
        <v>687</v>
      </c>
      <c r="Q52" s="46"/>
      <c r="R52" s="47"/>
      <c r="S52" s="101" t="s">
        <v>697</v>
      </c>
      <c r="T52" s="79">
        <v>4511.725364190043</v>
      </c>
      <c r="U52" s="48">
        <v>0</v>
      </c>
      <c r="V52" s="48">
        <v>543.5797335829172</v>
      </c>
      <c r="W52" s="105"/>
      <c r="X52" s="83" t="s">
        <v>15</v>
      </c>
      <c r="Y52" s="109"/>
      <c r="Z52" s="71">
        <f t="shared" si="10"/>
        <v>1</v>
      </c>
      <c r="AA52" s="40">
        <f t="shared" si="11"/>
        <v>1</v>
      </c>
      <c r="AB52" s="40">
        <f t="shared" si="12"/>
        <v>0</v>
      </c>
      <c r="AC52" s="40">
        <f t="shared" si="13"/>
        <v>0</v>
      </c>
      <c r="AD52" s="112" t="str">
        <f t="shared" si="14"/>
        <v>SRSA</v>
      </c>
      <c r="AE52" s="71">
        <f t="shared" si="15"/>
        <v>1</v>
      </c>
      <c r="AF52" s="40">
        <f t="shared" si="16"/>
        <v>0</v>
      </c>
      <c r="AG52" s="40">
        <f t="shared" si="17"/>
        <v>0</v>
      </c>
      <c r="AH52" s="112" t="str">
        <f t="shared" si="18"/>
        <v>-</v>
      </c>
      <c r="AI52" s="84">
        <f t="shared" si="19"/>
        <v>0</v>
      </c>
    </row>
    <row r="53" spans="1:35" ht="12.75" customHeight="1">
      <c r="A53" s="87" t="s">
        <v>581</v>
      </c>
      <c r="B53" s="90" t="s">
        <v>582</v>
      </c>
      <c r="C53" s="71" t="s">
        <v>583</v>
      </c>
      <c r="D53" s="40" t="s">
        <v>584</v>
      </c>
      <c r="E53" s="40" t="s">
        <v>535</v>
      </c>
      <c r="F53" s="93" t="s">
        <v>683</v>
      </c>
      <c r="G53" s="74" t="s">
        <v>536</v>
      </c>
      <c r="H53" s="41" t="s">
        <v>695</v>
      </c>
      <c r="I53" s="42">
        <v>8017562039</v>
      </c>
      <c r="J53" s="64" t="s">
        <v>686</v>
      </c>
      <c r="K53" s="43" t="s">
        <v>687</v>
      </c>
      <c r="L53" s="97"/>
      <c r="M53" s="76">
        <v>595</v>
      </c>
      <c r="N53" s="44"/>
      <c r="O53" s="68" t="s">
        <v>688</v>
      </c>
      <c r="P53" s="45" t="s">
        <v>687</v>
      </c>
      <c r="Q53" s="46"/>
      <c r="R53" s="47"/>
      <c r="S53" s="101" t="s">
        <v>687</v>
      </c>
      <c r="T53" s="79">
        <v>9790.416978459232</v>
      </c>
      <c r="U53" s="48">
        <v>69.96604093135372</v>
      </c>
      <c r="V53" s="48">
        <v>556.7917409963909</v>
      </c>
      <c r="W53" s="105"/>
      <c r="X53" s="83" t="s">
        <v>15</v>
      </c>
      <c r="Y53" s="109"/>
      <c r="Z53" s="71">
        <f t="shared" si="10"/>
        <v>0</v>
      </c>
      <c r="AA53" s="40">
        <f t="shared" si="11"/>
        <v>1</v>
      </c>
      <c r="AB53" s="40">
        <f t="shared" si="12"/>
        <v>0</v>
      </c>
      <c r="AC53" s="40">
        <f t="shared" si="13"/>
        <v>0</v>
      </c>
      <c r="AD53" s="112" t="str">
        <f t="shared" si="14"/>
        <v>-</v>
      </c>
      <c r="AE53" s="71">
        <f t="shared" si="15"/>
        <v>0</v>
      </c>
      <c r="AF53" s="40">
        <f t="shared" si="16"/>
        <v>0</v>
      </c>
      <c r="AG53" s="40">
        <f t="shared" si="17"/>
        <v>0</v>
      </c>
      <c r="AH53" s="112" t="str">
        <f t="shared" si="18"/>
        <v>-</v>
      </c>
      <c r="AI53" s="84">
        <f t="shared" si="19"/>
        <v>0</v>
      </c>
    </row>
    <row r="54" spans="1:35" ht="12.75" customHeight="1">
      <c r="A54" s="87" t="s">
        <v>40</v>
      </c>
      <c r="B54" s="90" t="s">
        <v>41</v>
      </c>
      <c r="C54" s="71" t="s">
        <v>42</v>
      </c>
      <c r="D54" s="40" t="s">
        <v>43</v>
      </c>
      <c r="E54" s="40" t="s">
        <v>566</v>
      </c>
      <c r="F54" s="93" t="s">
        <v>683</v>
      </c>
      <c r="G54" s="74" t="s">
        <v>567</v>
      </c>
      <c r="H54" s="41" t="s">
        <v>44</v>
      </c>
      <c r="I54" s="42">
        <v>4357552300</v>
      </c>
      <c r="J54" s="64" t="s">
        <v>710</v>
      </c>
      <c r="K54" s="43" t="s">
        <v>687</v>
      </c>
      <c r="L54" s="97" t="s">
        <v>697</v>
      </c>
      <c r="M54" s="76">
        <v>6123</v>
      </c>
      <c r="N54" s="44"/>
      <c r="O54" s="68">
        <v>15.858287642345001</v>
      </c>
      <c r="P54" s="45" t="s">
        <v>687</v>
      </c>
      <c r="Q54" s="46"/>
      <c r="R54" s="47"/>
      <c r="S54" s="101" t="s">
        <v>687</v>
      </c>
      <c r="T54" s="79">
        <v>321494.5539671914</v>
      </c>
      <c r="U54" s="48">
        <v>9573.61431973407</v>
      </c>
      <c r="V54" s="48">
        <v>20354.747341032788</v>
      </c>
      <c r="W54" s="105"/>
      <c r="X54" s="83" t="s">
        <v>15</v>
      </c>
      <c r="Y54" s="109"/>
      <c r="Z54" s="71">
        <f t="shared" si="10"/>
        <v>1</v>
      </c>
      <c r="AA54" s="40">
        <f t="shared" si="11"/>
        <v>0</v>
      </c>
      <c r="AB54" s="40">
        <f t="shared" si="12"/>
        <v>0</v>
      </c>
      <c r="AC54" s="40">
        <f t="shared" si="13"/>
        <v>0</v>
      </c>
      <c r="AD54" s="112" t="str">
        <f t="shared" si="14"/>
        <v>-</v>
      </c>
      <c r="AE54" s="71">
        <f t="shared" si="15"/>
        <v>0</v>
      </c>
      <c r="AF54" s="40">
        <f t="shared" si="16"/>
        <v>0</v>
      </c>
      <c r="AG54" s="40">
        <f t="shared" si="17"/>
        <v>0</v>
      </c>
      <c r="AH54" s="112" t="str">
        <f t="shared" si="18"/>
        <v>-</v>
      </c>
      <c r="AI54" s="84">
        <f t="shared" si="19"/>
        <v>0</v>
      </c>
    </row>
    <row r="55" spans="1:35" ht="12.75" customHeight="1">
      <c r="A55" s="87" t="s">
        <v>174</v>
      </c>
      <c r="B55" s="90" t="s">
        <v>175</v>
      </c>
      <c r="C55" s="71" t="s">
        <v>176</v>
      </c>
      <c r="D55" s="40" t="s">
        <v>177</v>
      </c>
      <c r="E55" s="40" t="s">
        <v>639</v>
      </c>
      <c r="F55" s="93" t="s">
        <v>683</v>
      </c>
      <c r="G55" s="74" t="s">
        <v>640</v>
      </c>
      <c r="H55" s="41" t="s">
        <v>695</v>
      </c>
      <c r="I55" s="42">
        <v>8017877669</v>
      </c>
      <c r="J55" s="64" t="s">
        <v>580</v>
      </c>
      <c r="K55" s="43" t="s">
        <v>697</v>
      </c>
      <c r="L55" s="97" t="s">
        <v>697</v>
      </c>
      <c r="M55" s="76">
        <v>285</v>
      </c>
      <c r="N55" s="44"/>
      <c r="O55" s="68" t="s">
        <v>688</v>
      </c>
      <c r="P55" s="45" t="s">
        <v>687</v>
      </c>
      <c r="Q55" s="46"/>
      <c r="R55" s="47"/>
      <c r="S55" s="101" t="s">
        <v>697</v>
      </c>
      <c r="T55" s="79">
        <v>8869.541264456006</v>
      </c>
      <c r="U55" s="48">
        <v>314.520389122943</v>
      </c>
      <c r="V55" s="48">
        <v>268.95872234571425</v>
      </c>
      <c r="W55" s="105"/>
      <c r="X55" s="83" t="s">
        <v>15</v>
      </c>
      <c r="Y55" s="109"/>
      <c r="Z55" s="71">
        <f t="shared" si="10"/>
        <v>1</v>
      </c>
      <c r="AA55" s="40">
        <f t="shared" si="11"/>
        <v>1</v>
      </c>
      <c r="AB55" s="40">
        <f t="shared" si="12"/>
        <v>0</v>
      </c>
      <c r="AC55" s="40">
        <f t="shared" si="13"/>
        <v>0</v>
      </c>
      <c r="AD55" s="112" t="str">
        <f t="shared" si="14"/>
        <v>SRSA</v>
      </c>
      <c r="AE55" s="71">
        <f t="shared" si="15"/>
        <v>1</v>
      </c>
      <c r="AF55" s="40">
        <f t="shared" si="16"/>
        <v>0</v>
      </c>
      <c r="AG55" s="40">
        <f t="shared" si="17"/>
        <v>0</v>
      </c>
      <c r="AH55" s="112" t="str">
        <f t="shared" si="18"/>
        <v>-</v>
      </c>
      <c r="AI55" s="84">
        <f t="shared" si="19"/>
        <v>0</v>
      </c>
    </row>
    <row r="56" spans="1:35" ht="12.75" customHeight="1">
      <c r="A56" s="87" t="s">
        <v>45</v>
      </c>
      <c r="B56" s="90" t="s">
        <v>46</v>
      </c>
      <c r="C56" s="71" t="s">
        <v>47</v>
      </c>
      <c r="D56" s="40" t="s">
        <v>48</v>
      </c>
      <c r="E56" s="40" t="s">
        <v>693</v>
      </c>
      <c r="F56" s="93" t="s">
        <v>683</v>
      </c>
      <c r="G56" s="74" t="s">
        <v>694</v>
      </c>
      <c r="H56" s="41" t="s">
        <v>49</v>
      </c>
      <c r="I56" s="42">
        <v>4358641000</v>
      </c>
      <c r="J56" s="64" t="s">
        <v>529</v>
      </c>
      <c r="K56" s="43" t="s">
        <v>687</v>
      </c>
      <c r="L56" s="97" t="s">
        <v>697</v>
      </c>
      <c r="M56" s="76">
        <v>2820</v>
      </c>
      <c r="N56" s="44" t="s">
        <v>697</v>
      </c>
      <c r="O56" s="68">
        <v>14.95710555762775</v>
      </c>
      <c r="P56" s="45" t="s">
        <v>687</v>
      </c>
      <c r="Q56" s="46"/>
      <c r="R56" s="47"/>
      <c r="S56" s="101" t="s">
        <v>697</v>
      </c>
      <c r="T56" s="79">
        <v>149737.6677004292</v>
      </c>
      <c r="U56" s="48">
        <v>2871.092427426091</v>
      </c>
      <c r="V56" s="48">
        <v>7395.365205584321</v>
      </c>
      <c r="W56" s="105"/>
      <c r="X56" s="83" t="s">
        <v>15</v>
      </c>
      <c r="Y56" s="109"/>
      <c r="Z56" s="71">
        <f t="shared" si="10"/>
        <v>1</v>
      </c>
      <c r="AA56" s="40">
        <f t="shared" si="11"/>
        <v>1</v>
      </c>
      <c r="AB56" s="40">
        <f t="shared" si="12"/>
        <v>0</v>
      </c>
      <c r="AC56" s="40">
        <f t="shared" si="13"/>
        <v>0</v>
      </c>
      <c r="AD56" s="112" t="str">
        <f t="shared" si="14"/>
        <v>SRSA</v>
      </c>
      <c r="AE56" s="71">
        <f t="shared" si="15"/>
        <v>1</v>
      </c>
      <c r="AF56" s="40">
        <f t="shared" si="16"/>
        <v>0</v>
      </c>
      <c r="AG56" s="40">
        <f t="shared" si="17"/>
        <v>0</v>
      </c>
      <c r="AH56" s="112" t="str">
        <f t="shared" si="18"/>
        <v>-</v>
      </c>
      <c r="AI56" s="84">
        <f t="shared" si="19"/>
        <v>0</v>
      </c>
    </row>
    <row r="57" spans="1:35" ht="12.75" customHeight="1">
      <c r="A57" s="87" t="s">
        <v>417</v>
      </c>
      <c r="B57" s="90" t="s">
        <v>418</v>
      </c>
      <c r="C57" s="71" t="s">
        <v>419</v>
      </c>
      <c r="D57" s="40" t="s">
        <v>420</v>
      </c>
      <c r="E57" s="40" t="s">
        <v>421</v>
      </c>
      <c r="F57" s="93" t="s">
        <v>683</v>
      </c>
      <c r="G57" s="74" t="s">
        <v>422</v>
      </c>
      <c r="H57" s="41" t="s">
        <v>695</v>
      </c>
      <c r="I57" s="42">
        <v>4352592277</v>
      </c>
      <c r="J57" s="64" t="s">
        <v>696</v>
      </c>
      <c r="K57" s="43" t="s">
        <v>687</v>
      </c>
      <c r="L57" s="97" t="s">
        <v>697</v>
      </c>
      <c r="M57" s="76">
        <v>54</v>
      </c>
      <c r="N57" s="44" t="s">
        <v>697</v>
      </c>
      <c r="O57" s="68" t="s">
        <v>688</v>
      </c>
      <c r="P57" s="45" t="s">
        <v>687</v>
      </c>
      <c r="Q57" s="46"/>
      <c r="R57" s="47"/>
      <c r="S57" s="101" t="s">
        <v>697</v>
      </c>
      <c r="T57" s="79">
        <v>2650.968241072799</v>
      </c>
      <c r="U57" s="48">
        <v>127.75790692122558</v>
      </c>
      <c r="V57" s="48">
        <v>148.0656869746202</v>
      </c>
      <c r="W57" s="105"/>
      <c r="X57" s="83" t="s">
        <v>15</v>
      </c>
      <c r="Y57" s="109" t="s">
        <v>687</v>
      </c>
      <c r="Z57" s="71">
        <f t="shared" si="10"/>
        <v>1</v>
      </c>
      <c r="AA57" s="40">
        <f t="shared" si="11"/>
        <v>1</v>
      </c>
      <c r="AB57" s="40">
        <f t="shared" si="12"/>
        <v>0</v>
      </c>
      <c r="AC57" s="40">
        <f t="shared" si="13"/>
        <v>0</v>
      </c>
      <c r="AD57" s="112" t="str">
        <f t="shared" si="14"/>
        <v>SRSA</v>
      </c>
      <c r="AE57" s="71">
        <f t="shared" si="15"/>
        <v>1</v>
      </c>
      <c r="AF57" s="40">
        <f t="shared" si="16"/>
        <v>0</v>
      </c>
      <c r="AG57" s="40">
        <f t="shared" si="17"/>
        <v>0</v>
      </c>
      <c r="AH57" s="112" t="str">
        <f t="shared" si="18"/>
        <v>-</v>
      </c>
      <c r="AI57" s="84">
        <f t="shared" si="19"/>
        <v>0</v>
      </c>
    </row>
    <row r="58" spans="1:35" ht="12.75" customHeight="1">
      <c r="A58" s="87" t="s">
        <v>490</v>
      </c>
      <c r="B58" s="90" t="s">
        <v>491</v>
      </c>
      <c r="C58" s="71" t="s">
        <v>492</v>
      </c>
      <c r="D58" s="40" t="s">
        <v>493</v>
      </c>
      <c r="E58" s="40" t="s">
        <v>708</v>
      </c>
      <c r="F58" s="93" t="s">
        <v>683</v>
      </c>
      <c r="G58" s="74" t="s">
        <v>494</v>
      </c>
      <c r="H58" s="41" t="s">
        <v>695</v>
      </c>
      <c r="I58" s="42">
        <v>8014178040</v>
      </c>
      <c r="J58" s="64" t="s">
        <v>580</v>
      </c>
      <c r="K58" s="43" t="s">
        <v>697</v>
      </c>
      <c r="L58" s="97"/>
      <c r="M58" s="76">
        <v>751</v>
      </c>
      <c r="N58" s="44"/>
      <c r="O58" s="68" t="s">
        <v>688</v>
      </c>
      <c r="P58" s="45" t="s">
        <v>687</v>
      </c>
      <c r="Q58" s="46"/>
      <c r="R58" s="47"/>
      <c r="S58" s="101" t="s">
        <v>697</v>
      </c>
      <c r="T58" s="79">
        <v>23811.572178154012</v>
      </c>
      <c r="U58" s="48">
        <v>849.2050506319462</v>
      </c>
      <c r="V58" s="48">
        <v>1222.425969780474</v>
      </c>
      <c r="W58" s="105"/>
      <c r="X58" s="83" t="s">
        <v>15</v>
      </c>
      <c r="Y58" s="109"/>
      <c r="Z58" s="71">
        <f t="shared" si="10"/>
        <v>1</v>
      </c>
      <c r="AA58" s="40">
        <f t="shared" si="11"/>
        <v>0</v>
      </c>
      <c r="AB58" s="40">
        <f t="shared" si="12"/>
        <v>0</v>
      </c>
      <c r="AC58" s="40">
        <f t="shared" si="13"/>
        <v>0</v>
      </c>
      <c r="AD58" s="112" t="str">
        <f t="shared" si="14"/>
        <v>-</v>
      </c>
      <c r="AE58" s="71">
        <f t="shared" si="15"/>
        <v>1</v>
      </c>
      <c r="AF58" s="40">
        <f t="shared" si="16"/>
        <v>0</v>
      </c>
      <c r="AG58" s="40">
        <f t="shared" si="17"/>
        <v>0</v>
      </c>
      <c r="AH58" s="112" t="str">
        <f t="shared" si="18"/>
        <v>-</v>
      </c>
      <c r="AI58" s="84">
        <f t="shared" si="19"/>
        <v>0</v>
      </c>
    </row>
    <row r="59" spans="1:35" ht="12.75" customHeight="1">
      <c r="A59" s="87" t="s">
        <v>50</v>
      </c>
      <c r="B59" s="90" t="s">
        <v>51</v>
      </c>
      <c r="C59" s="71" t="s">
        <v>52</v>
      </c>
      <c r="D59" s="40" t="s">
        <v>53</v>
      </c>
      <c r="E59" s="40" t="s">
        <v>54</v>
      </c>
      <c r="F59" s="93" t="s">
        <v>683</v>
      </c>
      <c r="G59" s="74" t="s">
        <v>55</v>
      </c>
      <c r="H59" s="41" t="s">
        <v>56</v>
      </c>
      <c r="I59" s="42">
        <v>8018293411</v>
      </c>
      <c r="J59" s="64" t="s">
        <v>580</v>
      </c>
      <c r="K59" s="43" t="s">
        <v>697</v>
      </c>
      <c r="L59" s="97" t="s">
        <v>697</v>
      </c>
      <c r="M59" s="76">
        <v>2338</v>
      </c>
      <c r="N59" s="44"/>
      <c r="O59" s="68">
        <v>4.133635334088336</v>
      </c>
      <c r="P59" s="45" t="s">
        <v>687</v>
      </c>
      <c r="Q59" s="46"/>
      <c r="R59" s="47"/>
      <c r="S59" s="101" t="s">
        <v>697</v>
      </c>
      <c r="T59" s="79">
        <v>40960.32715394017</v>
      </c>
      <c r="U59" s="48">
        <v>246.3656562397388</v>
      </c>
      <c r="V59" s="48">
        <v>0</v>
      </c>
      <c r="W59" s="105"/>
      <c r="X59" s="83" t="s">
        <v>15</v>
      </c>
      <c r="Y59" s="109"/>
      <c r="Z59" s="71">
        <f t="shared" si="10"/>
        <v>1</v>
      </c>
      <c r="AA59" s="40">
        <f t="shared" si="11"/>
        <v>0</v>
      </c>
      <c r="AB59" s="40">
        <f t="shared" si="12"/>
        <v>0</v>
      </c>
      <c r="AC59" s="40">
        <f t="shared" si="13"/>
        <v>0</v>
      </c>
      <c r="AD59" s="112" t="str">
        <f t="shared" si="14"/>
        <v>-</v>
      </c>
      <c r="AE59" s="71">
        <f t="shared" si="15"/>
        <v>1</v>
      </c>
      <c r="AF59" s="40">
        <f t="shared" si="16"/>
        <v>0</v>
      </c>
      <c r="AG59" s="40">
        <f t="shared" si="17"/>
        <v>0</v>
      </c>
      <c r="AH59" s="112" t="str">
        <f t="shared" si="18"/>
        <v>-</v>
      </c>
      <c r="AI59" s="84">
        <f t="shared" si="19"/>
        <v>0</v>
      </c>
    </row>
    <row r="60" spans="1:35" ht="12.75" customHeight="1">
      <c r="A60" s="87" t="s">
        <v>500</v>
      </c>
      <c r="B60" s="90" t="s">
        <v>501</v>
      </c>
      <c r="C60" s="71" t="s">
        <v>502</v>
      </c>
      <c r="D60" s="40" t="s">
        <v>503</v>
      </c>
      <c r="E60" s="40" t="s">
        <v>504</v>
      </c>
      <c r="F60" s="93" t="s">
        <v>683</v>
      </c>
      <c r="G60" s="74" t="s">
        <v>505</v>
      </c>
      <c r="H60" s="41" t="s">
        <v>695</v>
      </c>
      <c r="I60" s="42">
        <v>8017569805</v>
      </c>
      <c r="J60" s="64" t="s">
        <v>686</v>
      </c>
      <c r="K60" s="43" t="s">
        <v>687</v>
      </c>
      <c r="L60" s="97"/>
      <c r="M60" s="76">
        <v>650</v>
      </c>
      <c r="N60" s="44"/>
      <c r="O60" s="68" t="s">
        <v>688</v>
      </c>
      <c r="P60" s="45" t="s">
        <v>687</v>
      </c>
      <c r="Q60" s="46"/>
      <c r="R60" s="47"/>
      <c r="S60" s="101" t="s">
        <v>687</v>
      </c>
      <c r="T60" s="79">
        <v>10011.251290912438</v>
      </c>
      <c r="U60" s="48">
        <v>67.05078922588064</v>
      </c>
      <c r="V60" s="48">
        <v>716.8730502739746</v>
      </c>
      <c r="W60" s="105"/>
      <c r="X60" s="83" t="s">
        <v>15</v>
      </c>
      <c r="Y60" s="109"/>
      <c r="Z60" s="71">
        <f t="shared" si="10"/>
        <v>0</v>
      </c>
      <c r="AA60" s="40">
        <f t="shared" si="11"/>
        <v>0</v>
      </c>
      <c r="AB60" s="40">
        <f t="shared" si="12"/>
        <v>0</v>
      </c>
      <c r="AC60" s="40">
        <f t="shared" si="13"/>
        <v>0</v>
      </c>
      <c r="AD60" s="112" t="str">
        <f t="shared" si="14"/>
        <v>-</v>
      </c>
      <c r="AE60" s="71">
        <f t="shared" si="15"/>
        <v>0</v>
      </c>
      <c r="AF60" s="40">
        <f t="shared" si="16"/>
        <v>0</v>
      </c>
      <c r="AG60" s="40">
        <f t="shared" si="17"/>
        <v>0</v>
      </c>
      <c r="AH60" s="112" t="str">
        <f t="shared" si="18"/>
        <v>-</v>
      </c>
      <c r="AI60" s="84">
        <f t="shared" si="19"/>
        <v>0</v>
      </c>
    </row>
    <row r="61" spans="1:35" ht="12.75" customHeight="1">
      <c r="A61" s="87" t="s">
        <v>57</v>
      </c>
      <c r="B61" s="90" t="s">
        <v>58</v>
      </c>
      <c r="C61" s="71" t="s">
        <v>59</v>
      </c>
      <c r="D61" s="40" t="s">
        <v>60</v>
      </c>
      <c r="E61" s="40" t="s">
        <v>172</v>
      </c>
      <c r="F61" s="93" t="s">
        <v>683</v>
      </c>
      <c r="G61" s="74" t="s">
        <v>173</v>
      </c>
      <c r="H61" s="41" t="s">
        <v>61</v>
      </c>
      <c r="I61" s="42">
        <v>8012647400</v>
      </c>
      <c r="J61" s="64" t="s">
        <v>686</v>
      </c>
      <c r="K61" s="43" t="s">
        <v>687</v>
      </c>
      <c r="L61" s="97"/>
      <c r="M61" s="76">
        <v>6515</v>
      </c>
      <c r="N61" s="44"/>
      <c r="O61" s="68">
        <v>6.480069701590067</v>
      </c>
      <c r="P61" s="45" t="s">
        <v>687</v>
      </c>
      <c r="Q61" s="46"/>
      <c r="R61" s="47"/>
      <c r="S61" s="101" t="s">
        <v>687</v>
      </c>
      <c r="T61" s="79">
        <v>223648.93791356348</v>
      </c>
      <c r="U61" s="48">
        <v>4488.977562895011</v>
      </c>
      <c r="V61" s="48">
        <v>14164.60541060244</v>
      </c>
      <c r="W61" s="105"/>
      <c r="X61" s="83" t="s">
        <v>15</v>
      </c>
      <c r="Y61" s="109"/>
      <c r="Z61" s="71">
        <f t="shared" si="10"/>
        <v>0</v>
      </c>
      <c r="AA61" s="40">
        <f t="shared" si="11"/>
        <v>0</v>
      </c>
      <c r="AB61" s="40">
        <f t="shared" si="12"/>
        <v>0</v>
      </c>
      <c r="AC61" s="40">
        <f t="shared" si="13"/>
        <v>0</v>
      </c>
      <c r="AD61" s="112" t="str">
        <f t="shared" si="14"/>
        <v>-</v>
      </c>
      <c r="AE61" s="71">
        <f t="shared" si="15"/>
        <v>0</v>
      </c>
      <c r="AF61" s="40">
        <f t="shared" si="16"/>
        <v>0</v>
      </c>
      <c r="AG61" s="40">
        <f t="shared" si="17"/>
        <v>0</v>
      </c>
      <c r="AH61" s="112" t="str">
        <f t="shared" si="18"/>
        <v>-</v>
      </c>
      <c r="AI61" s="84">
        <f t="shared" si="19"/>
        <v>0</v>
      </c>
    </row>
    <row r="62" spans="1:35" ht="12.75" customHeight="1">
      <c r="A62" s="87" t="s">
        <v>647</v>
      </c>
      <c r="B62" s="90" t="s">
        <v>648</v>
      </c>
      <c r="C62" s="71" t="s">
        <v>649</v>
      </c>
      <c r="D62" s="40" t="s">
        <v>650</v>
      </c>
      <c r="E62" s="40" t="s">
        <v>415</v>
      </c>
      <c r="F62" s="93" t="s">
        <v>683</v>
      </c>
      <c r="G62" s="74" t="s">
        <v>416</v>
      </c>
      <c r="H62" s="41" t="s">
        <v>695</v>
      </c>
      <c r="I62" s="42">
        <v>8018401210</v>
      </c>
      <c r="J62" s="64" t="s">
        <v>686</v>
      </c>
      <c r="K62" s="43" t="s">
        <v>687</v>
      </c>
      <c r="L62" s="97"/>
      <c r="M62" s="76">
        <v>500</v>
      </c>
      <c r="N62" s="44"/>
      <c r="O62" s="68" t="s">
        <v>688</v>
      </c>
      <c r="P62" s="45" t="s">
        <v>687</v>
      </c>
      <c r="Q62" s="46"/>
      <c r="R62" s="47"/>
      <c r="S62" s="101" t="s">
        <v>687</v>
      </c>
      <c r="T62" s="79">
        <v>10245.015120745224</v>
      </c>
      <c r="U62" s="48">
        <v>304.0363761521782</v>
      </c>
      <c r="V62" s="48">
        <v>471.85740762406004</v>
      </c>
      <c r="W62" s="105"/>
      <c r="X62" s="83" t="s">
        <v>15</v>
      </c>
      <c r="Y62" s="109"/>
      <c r="Z62" s="71">
        <f t="shared" si="10"/>
        <v>0</v>
      </c>
      <c r="AA62" s="40">
        <f t="shared" si="11"/>
        <v>1</v>
      </c>
      <c r="AB62" s="40">
        <f t="shared" si="12"/>
        <v>0</v>
      </c>
      <c r="AC62" s="40">
        <f t="shared" si="13"/>
        <v>0</v>
      </c>
      <c r="AD62" s="112" t="str">
        <f t="shared" si="14"/>
        <v>-</v>
      </c>
      <c r="AE62" s="71">
        <f t="shared" si="15"/>
        <v>0</v>
      </c>
      <c r="AF62" s="40">
        <f t="shared" si="16"/>
        <v>0</v>
      </c>
      <c r="AG62" s="40">
        <f t="shared" si="17"/>
        <v>0</v>
      </c>
      <c r="AH62" s="112" t="str">
        <f t="shared" si="18"/>
        <v>-</v>
      </c>
      <c r="AI62" s="84">
        <f t="shared" si="19"/>
        <v>0</v>
      </c>
    </row>
    <row r="63" spans="1:35" ht="12.75" customHeight="1">
      <c r="A63" s="87" t="s">
        <v>62</v>
      </c>
      <c r="B63" s="90" t="s">
        <v>63</v>
      </c>
      <c r="C63" s="71" t="s">
        <v>64</v>
      </c>
      <c r="D63" s="40" t="s">
        <v>65</v>
      </c>
      <c r="E63" s="40" t="s">
        <v>645</v>
      </c>
      <c r="F63" s="93" t="s">
        <v>683</v>
      </c>
      <c r="G63" s="74" t="s">
        <v>646</v>
      </c>
      <c r="H63" s="41" t="s">
        <v>66</v>
      </c>
      <c r="I63" s="42">
        <v>8013547400</v>
      </c>
      <c r="J63" s="64" t="s">
        <v>628</v>
      </c>
      <c r="K63" s="43" t="s">
        <v>687</v>
      </c>
      <c r="L63" s="97" t="s">
        <v>697</v>
      </c>
      <c r="M63" s="76">
        <v>28282</v>
      </c>
      <c r="N63" s="44"/>
      <c r="O63" s="68">
        <v>7.551458517489581</v>
      </c>
      <c r="P63" s="45" t="s">
        <v>687</v>
      </c>
      <c r="Q63" s="46"/>
      <c r="R63" s="47"/>
      <c r="S63" s="101" t="s">
        <v>687</v>
      </c>
      <c r="T63" s="79">
        <v>725485.146311088</v>
      </c>
      <c r="U63" s="48">
        <v>20615.561014748015</v>
      </c>
      <c r="V63" s="48">
        <v>54311.1677861644</v>
      </c>
      <c r="W63" s="105"/>
      <c r="X63" s="83" t="s">
        <v>15</v>
      </c>
      <c r="Y63" s="109"/>
      <c r="Z63" s="71">
        <f t="shared" si="10"/>
        <v>1</v>
      </c>
      <c r="AA63" s="40">
        <f t="shared" si="11"/>
        <v>0</v>
      </c>
      <c r="AB63" s="40">
        <f t="shared" si="12"/>
        <v>0</v>
      </c>
      <c r="AC63" s="40">
        <f t="shared" si="13"/>
        <v>0</v>
      </c>
      <c r="AD63" s="112" t="str">
        <f t="shared" si="14"/>
        <v>-</v>
      </c>
      <c r="AE63" s="71">
        <f t="shared" si="15"/>
        <v>0</v>
      </c>
      <c r="AF63" s="40">
        <f t="shared" si="16"/>
        <v>0</v>
      </c>
      <c r="AG63" s="40">
        <f t="shared" si="17"/>
        <v>0</v>
      </c>
      <c r="AH63" s="112" t="str">
        <f t="shared" si="18"/>
        <v>-</v>
      </c>
      <c r="AI63" s="84">
        <f t="shared" si="19"/>
        <v>0</v>
      </c>
    </row>
    <row r="64" spans="1:35" ht="12.75" customHeight="1">
      <c r="A64" s="87" t="s">
        <v>307</v>
      </c>
      <c r="B64" s="90" t="s">
        <v>308</v>
      </c>
      <c r="C64" s="71" t="s">
        <v>309</v>
      </c>
      <c r="D64" s="40" t="s">
        <v>310</v>
      </c>
      <c r="E64" s="40" t="s">
        <v>311</v>
      </c>
      <c r="F64" s="93" t="s">
        <v>683</v>
      </c>
      <c r="G64" s="74" t="s">
        <v>312</v>
      </c>
      <c r="H64" s="41" t="s">
        <v>695</v>
      </c>
      <c r="I64" s="42">
        <v>8014025920</v>
      </c>
      <c r="J64" s="64" t="s">
        <v>686</v>
      </c>
      <c r="K64" s="43" t="s">
        <v>687</v>
      </c>
      <c r="L64" s="97"/>
      <c r="M64" s="76">
        <v>378</v>
      </c>
      <c r="N64" s="44"/>
      <c r="O64" s="68" t="s">
        <v>688</v>
      </c>
      <c r="P64" s="45" t="s">
        <v>687</v>
      </c>
      <c r="Q64" s="46"/>
      <c r="R64" s="47"/>
      <c r="S64" s="101" t="s">
        <v>687</v>
      </c>
      <c r="T64" s="79">
        <v>7536.883133988417</v>
      </c>
      <c r="U64" s="48">
        <v>220.16427238606005</v>
      </c>
      <c r="V64" s="48">
        <v>490.0162823401005</v>
      </c>
      <c r="W64" s="105"/>
      <c r="X64" s="83" t="s">
        <v>15</v>
      </c>
      <c r="Y64" s="109"/>
      <c r="Z64" s="71">
        <f t="shared" si="10"/>
        <v>0</v>
      </c>
      <c r="AA64" s="40">
        <f t="shared" si="11"/>
        <v>1</v>
      </c>
      <c r="AB64" s="40">
        <f t="shared" si="12"/>
        <v>0</v>
      </c>
      <c r="AC64" s="40">
        <f t="shared" si="13"/>
        <v>0</v>
      </c>
      <c r="AD64" s="112" t="str">
        <f t="shared" si="14"/>
        <v>-</v>
      </c>
      <c r="AE64" s="71">
        <f t="shared" si="15"/>
        <v>0</v>
      </c>
      <c r="AF64" s="40">
        <f t="shared" si="16"/>
        <v>0</v>
      </c>
      <c r="AG64" s="40">
        <f t="shared" si="17"/>
        <v>0</v>
      </c>
      <c r="AH64" s="112" t="str">
        <f t="shared" si="18"/>
        <v>-</v>
      </c>
      <c r="AI64" s="84">
        <f t="shared" si="19"/>
        <v>0</v>
      </c>
    </row>
    <row r="65" spans="1:35" ht="12.75" customHeight="1">
      <c r="A65" s="87" t="s">
        <v>485</v>
      </c>
      <c r="B65" s="90" t="s">
        <v>486</v>
      </c>
      <c r="C65" s="71" t="s">
        <v>487</v>
      </c>
      <c r="D65" s="40" t="s">
        <v>488</v>
      </c>
      <c r="E65" s="40" t="s">
        <v>572</v>
      </c>
      <c r="F65" s="93" t="s">
        <v>683</v>
      </c>
      <c r="G65" s="74" t="s">
        <v>573</v>
      </c>
      <c r="H65" s="41" t="s">
        <v>489</v>
      </c>
      <c r="I65" s="42">
        <v>8014266624</v>
      </c>
      <c r="J65" s="64" t="s">
        <v>710</v>
      </c>
      <c r="K65" s="43" t="s">
        <v>687</v>
      </c>
      <c r="L65" s="97"/>
      <c r="M65" s="76">
        <v>530</v>
      </c>
      <c r="N65" s="44"/>
      <c r="O65" s="68" t="s">
        <v>688</v>
      </c>
      <c r="P65" s="45" t="s">
        <v>687</v>
      </c>
      <c r="Q65" s="46"/>
      <c r="R65" s="47"/>
      <c r="S65" s="101" t="s">
        <v>687</v>
      </c>
      <c r="T65" s="79">
        <v>14293.680331800817</v>
      </c>
      <c r="U65" s="48">
        <v>482.2645966551792</v>
      </c>
      <c r="V65" s="48">
        <v>500.16885208150364</v>
      </c>
      <c r="W65" s="105"/>
      <c r="X65" s="83" t="s">
        <v>15</v>
      </c>
      <c r="Y65" s="109"/>
      <c r="Z65" s="71">
        <f t="shared" si="10"/>
        <v>0</v>
      </c>
      <c r="AA65" s="40">
        <f t="shared" si="11"/>
        <v>1</v>
      </c>
      <c r="AB65" s="40">
        <f t="shared" si="12"/>
        <v>0</v>
      </c>
      <c r="AC65" s="40">
        <f t="shared" si="13"/>
        <v>0</v>
      </c>
      <c r="AD65" s="112" t="str">
        <f t="shared" si="14"/>
        <v>-</v>
      </c>
      <c r="AE65" s="71">
        <f t="shared" si="15"/>
        <v>0</v>
      </c>
      <c r="AF65" s="40">
        <f t="shared" si="16"/>
        <v>0</v>
      </c>
      <c r="AG65" s="40">
        <f t="shared" si="17"/>
        <v>0</v>
      </c>
      <c r="AH65" s="112" t="str">
        <f t="shared" si="18"/>
        <v>-</v>
      </c>
      <c r="AI65" s="84">
        <f t="shared" si="19"/>
        <v>0</v>
      </c>
    </row>
    <row r="66" spans="1:35" ht="12.75" customHeight="1">
      <c r="A66" s="87" t="s">
        <v>332</v>
      </c>
      <c r="B66" s="90" t="s">
        <v>333</v>
      </c>
      <c r="C66" s="71" t="s">
        <v>334</v>
      </c>
      <c r="D66" s="40" t="s">
        <v>335</v>
      </c>
      <c r="E66" s="40" t="s">
        <v>311</v>
      </c>
      <c r="F66" s="93" t="s">
        <v>683</v>
      </c>
      <c r="G66" s="74" t="s">
        <v>312</v>
      </c>
      <c r="H66" s="41" t="s">
        <v>695</v>
      </c>
      <c r="I66" s="42">
        <v>8015471809</v>
      </c>
      <c r="J66" s="64" t="s">
        <v>686</v>
      </c>
      <c r="K66" s="43" t="s">
        <v>687</v>
      </c>
      <c r="L66" s="97"/>
      <c r="M66" s="76">
        <v>968</v>
      </c>
      <c r="N66" s="44"/>
      <c r="O66" s="68" t="s">
        <v>688</v>
      </c>
      <c r="P66" s="45" t="s">
        <v>687</v>
      </c>
      <c r="Q66" s="46"/>
      <c r="R66" s="47"/>
      <c r="S66" s="101" t="s">
        <v>687</v>
      </c>
      <c r="T66" s="79">
        <v>27226.83807887483</v>
      </c>
      <c r="U66" s="48">
        <v>933.0771543980642</v>
      </c>
      <c r="V66" s="48">
        <v>1139.2937962860815</v>
      </c>
      <c r="W66" s="105"/>
      <c r="X66" s="83" t="s">
        <v>15</v>
      </c>
      <c r="Y66" s="109"/>
      <c r="Z66" s="71">
        <f t="shared" si="10"/>
        <v>0</v>
      </c>
      <c r="AA66" s="40">
        <f t="shared" si="11"/>
        <v>0</v>
      </c>
      <c r="AB66" s="40">
        <f t="shared" si="12"/>
        <v>0</v>
      </c>
      <c r="AC66" s="40">
        <f t="shared" si="13"/>
        <v>0</v>
      </c>
      <c r="AD66" s="112" t="str">
        <f t="shared" si="14"/>
        <v>-</v>
      </c>
      <c r="AE66" s="71">
        <f t="shared" si="15"/>
        <v>0</v>
      </c>
      <c r="AF66" s="40">
        <f t="shared" si="16"/>
        <v>0</v>
      </c>
      <c r="AG66" s="40">
        <f t="shared" si="17"/>
        <v>0</v>
      </c>
      <c r="AH66" s="112" t="str">
        <f t="shared" si="18"/>
        <v>-</v>
      </c>
      <c r="AI66" s="84">
        <f t="shared" si="19"/>
        <v>0</v>
      </c>
    </row>
    <row r="67" spans="1:35" ht="12.75" customHeight="1">
      <c r="A67" s="87" t="s">
        <v>67</v>
      </c>
      <c r="B67" s="90" t="s">
        <v>68</v>
      </c>
      <c r="C67" s="71" t="s">
        <v>69</v>
      </c>
      <c r="D67" s="40" t="s">
        <v>70</v>
      </c>
      <c r="E67" s="40" t="s">
        <v>71</v>
      </c>
      <c r="F67" s="93" t="s">
        <v>683</v>
      </c>
      <c r="G67" s="74" t="s">
        <v>72</v>
      </c>
      <c r="H67" s="41" t="s">
        <v>73</v>
      </c>
      <c r="I67" s="42">
        <v>4354622485</v>
      </c>
      <c r="J67" s="64" t="s">
        <v>529</v>
      </c>
      <c r="K67" s="43" t="s">
        <v>687</v>
      </c>
      <c r="L67" s="97" t="s">
        <v>697</v>
      </c>
      <c r="M67" s="76">
        <v>2319</v>
      </c>
      <c r="N67" s="44"/>
      <c r="O67" s="68">
        <v>14.54102355808286</v>
      </c>
      <c r="P67" s="45" t="s">
        <v>687</v>
      </c>
      <c r="Q67" s="46"/>
      <c r="R67" s="47"/>
      <c r="S67" s="101" t="s">
        <v>697</v>
      </c>
      <c r="T67" s="79">
        <v>114875.4633698588</v>
      </c>
      <c r="U67" s="48">
        <v>2847.4848330287896</v>
      </c>
      <c r="V67" s="48">
        <v>7448.045108674727</v>
      </c>
      <c r="W67" s="105"/>
      <c r="X67" s="83" t="s">
        <v>15</v>
      </c>
      <c r="Y67" s="109"/>
      <c r="Z67" s="71">
        <f t="shared" si="10"/>
        <v>1</v>
      </c>
      <c r="AA67" s="40">
        <f t="shared" si="11"/>
        <v>0</v>
      </c>
      <c r="AB67" s="40">
        <f t="shared" si="12"/>
        <v>0</v>
      </c>
      <c r="AC67" s="40">
        <f t="shared" si="13"/>
        <v>0</v>
      </c>
      <c r="AD67" s="112" t="str">
        <f t="shared" si="14"/>
        <v>-</v>
      </c>
      <c r="AE67" s="71">
        <f t="shared" si="15"/>
        <v>1</v>
      </c>
      <c r="AF67" s="40">
        <f t="shared" si="16"/>
        <v>0</v>
      </c>
      <c r="AG67" s="40">
        <f t="shared" si="17"/>
        <v>0</v>
      </c>
      <c r="AH67" s="112" t="str">
        <f t="shared" si="18"/>
        <v>-</v>
      </c>
      <c r="AI67" s="84">
        <f t="shared" si="19"/>
        <v>0</v>
      </c>
    </row>
    <row r="68" spans="1:35" ht="12.75" customHeight="1">
      <c r="A68" s="87" t="s">
        <v>596</v>
      </c>
      <c r="B68" s="90" t="s">
        <v>597</v>
      </c>
      <c r="C68" s="71" t="s">
        <v>598</v>
      </c>
      <c r="D68" s="40" t="s">
        <v>599</v>
      </c>
      <c r="E68" s="40" t="s">
        <v>600</v>
      </c>
      <c r="F68" s="93" t="s">
        <v>683</v>
      </c>
      <c r="G68" s="74" t="s">
        <v>601</v>
      </c>
      <c r="H68" s="41" t="s">
        <v>695</v>
      </c>
      <c r="I68" s="42">
        <v>8013029579</v>
      </c>
      <c r="J68" s="64" t="s">
        <v>686</v>
      </c>
      <c r="K68" s="43" t="s">
        <v>687</v>
      </c>
      <c r="L68" s="97"/>
      <c r="M68" s="76">
        <v>501</v>
      </c>
      <c r="N68" s="44"/>
      <c r="O68" s="68" t="s">
        <v>688</v>
      </c>
      <c r="P68" s="45" t="s">
        <v>687</v>
      </c>
      <c r="Q68" s="46"/>
      <c r="R68" s="47"/>
      <c r="S68" s="101" t="s">
        <v>687</v>
      </c>
      <c r="T68" s="79">
        <v>7320.287994300829</v>
      </c>
      <c r="U68" s="48">
        <v>46.644027287569145</v>
      </c>
      <c r="V68" s="48">
        <v>471.85740762406004</v>
      </c>
      <c r="W68" s="105"/>
      <c r="X68" s="83" t="s">
        <v>15</v>
      </c>
      <c r="Y68" s="109"/>
      <c r="Z68" s="71">
        <f t="shared" si="10"/>
        <v>0</v>
      </c>
      <c r="AA68" s="40">
        <f t="shared" si="11"/>
        <v>1</v>
      </c>
      <c r="AB68" s="40">
        <f t="shared" si="12"/>
        <v>0</v>
      </c>
      <c r="AC68" s="40">
        <f t="shared" si="13"/>
        <v>0</v>
      </c>
      <c r="AD68" s="112" t="str">
        <f t="shared" si="14"/>
        <v>-</v>
      </c>
      <c r="AE68" s="71">
        <f t="shared" si="15"/>
        <v>0</v>
      </c>
      <c r="AF68" s="40">
        <f t="shared" si="16"/>
        <v>0</v>
      </c>
      <c r="AG68" s="40">
        <f t="shared" si="17"/>
        <v>0</v>
      </c>
      <c r="AH68" s="112" t="str">
        <f t="shared" si="18"/>
        <v>-</v>
      </c>
      <c r="AI68" s="84">
        <f t="shared" si="19"/>
        <v>0</v>
      </c>
    </row>
    <row r="69" spans="1:35" ht="12.75" customHeight="1">
      <c r="A69" s="87" t="s">
        <v>74</v>
      </c>
      <c r="B69" s="90" t="s">
        <v>75</v>
      </c>
      <c r="C69" s="71" t="s">
        <v>76</v>
      </c>
      <c r="D69" s="40" t="s">
        <v>77</v>
      </c>
      <c r="E69" s="40" t="s">
        <v>78</v>
      </c>
      <c r="F69" s="93" t="s">
        <v>683</v>
      </c>
      <c r="G69" s="74" t="s">
        <v>79</v>
      </c>
      <c r="H69" s="41" t="s">
        <v>80</v>
      </c>
      <c r="I69" s="42">
        <v>4353365654</v>
      </c>
      <c r="J69" s="64" t="s">
        <v>580</v>
      </c>
      <c r="K69" s="43" t="s">
        <v>697</v>
      </c>
      <c r="L69" s="97" t="s">
        <v>697</v>
      </c>
      <c r="M69" s="76">
        <v>1003</v>
      </c>
      <c r="N69" s="44"/>
      <c r="O69" s="68">
        <v>11.262135922330096</v>
      </c>
      <c r="P69" s="45" t="s">
        <v>687</v>
      </c>
      <c r="Q69" s="46"/>
      <c r="R69" s="47"/>
      <c r="S69" s="101" t="s">
        <v>697</v>
      </c>
      <c r="T69" s="79">
        <v>33843.10955692305</v>
      </c>
      <c r="U69" s="48">
        <v>766.3736903892755</v>
      </c>
      <c r="V69" s="48">
        <v>2129.7341801909492</v>
      </c>
      <c r="W69" s="105"/>
      <c r="X69" s="83" t="s">
        <v>15</v>
      </c>
      <c r="Y69" s="109"/>
      <c r="Z69" s="71">
        <f aca="true" t="shared" si="20" ref="Z69:Z100">IF(OR(K69="YES",TRIM(L69)="YES"),1,0)</f>
        <v>1</v>
      </c>
      <c r="AA69" s="40">
        <f aca="true" t="shared" si="21" ref="AA69:AA100">IF(OR(AND(ISNUMBER(M69),AND(M69&gt;0,M69&lt;600)),AND(ISNUMBER(M69),AND(M69&gt;0,N69="YES"))),1,0)</f>
        <v>0</v>
      </c>
      <c r="AB69" s="40">
        <f aca="true" t="shared" si="22" ref="AB69:AB100">IF(AND(OR(K69="YES",TRIM(L69)="YES"),(Z69=0)),"Trouble",0)</f>
        <v>0</v>
      </c>
      <c r="AC69" s="40">
        <f aca="true" t="shared" si="23" ref="AC69:AC100">IF(AND(OR(AND(ISNUMBER(M69),AND(M69&gt;0,M69&lt;600)),AND(ISNUMBER(M69),AND(M69&gt;0,N69="YES"))),(AA69=0)),"Trouble",0)</f>
        <v>0</v>
      </c>
      <c r="AD69" s="112" t="str">
        <f aca="true" t="shared" si="24" ref="AD69:AD100">IF(AND(Z69=1,AA69=1),"SRSA","-")</f>
        <v>-</v>
      </c>
      <c r="AE69" s="71">
        <f aca="true" t="shared" si="25" ref="AE69:AE100">IF(S69="YES",1,0)</f>
        <v>1</v>
      </c>
      <c r="AF69" s="40">
        <f aca="true" t="shared" si="26" ref="AF69:AF100">IF(OR(AND(ISNUMBER(Q69),Q69&gt;=20),(AND(ISNUMBER(Q69)=FALSE,AND(ISNUMBER(O69),O69&gt;=20)))),1,0)</f>
        <v>0</v>
      </c>
      <c r="AG69" s="40">
        <f aca="true" t="shared" si="27" ref="AG69:AG100">IF(AND(AE69=1,AF69=1),"Initial",0)</f>
        <v>0</v>
      </c>
      <c r="AH69" s="112" t="str">
        <f aca="true" t="shared" si="28" ref="AH69:AH100">IF(AND(AND(AG69="Initial",AI69=0),AND(ISNUMBER(M69),M69&gt;0)),"RLIS","-")</f>
        <v>-</v>
      </c>
      <c r="AI69" s="84">
        <f aca="true" t="shared" si="29" ref="AI69:AI100">IF(AND(AD69="SRSA",AG69="Initial"),"SRSA",0)</f>
        <v>0</v>
      </c>
    </row>
    <row r="70" spans="1:35" ht="12.75" customHeight="1">
      <c r="A70" s="87" t="s">
        <v>613</v>
      </c>
      <c r="B70" s="90" t="s">
        <v>614</v>
      </c>
      <c r="C70" s="71" t="s">
        <v>615</v>
      </c>
      <c r="D70" s="40" t="s">
        <v>616</v>
      </c>
      <c r="E70" s="40" t="s">
        <v>617</v>
      </c>
      <c r="F70" s="93" t="s">
        <v>683</v>
      </c>
      <c r="G70" s="74" t="s">
        <v>618</v>
      </c>
      <c r="H70" s="41" t="s">
        <v>695</v>
      </c>
      <c r="I70" s="42">
        <v>4356541921</v>
      </c>
      <c r="J70" s="64"/>
      <c r="K70" s="43"/>
      <c r="L70" s="97"/>
      <c r="M70" s="76"/>
      <c r="N70" s="44"/>
      <c r="O70" s="68" t="s">
        <v>688</v>
      </c>
      <c r="P70" s="45" t="s">
        <v>687</v>
      </c>
      <c r="Q70" s="46"/>
      <c r="R70" s="47"/>
      <c r="S70" s="101"/>
      <c r="T70" s="79"/>
      <c r="U70" s="48"/>
      <c r="V70" s="48"/>
      <c r="W70" s="105"/>
      <c r="X70" s="83"/>
      <c r="Y70" s="109"/>
      <c r="Z70" s="71">
        <f t="shared" si="20"/>
        <v>0</v>
      </c>
      <c r="AA70" s="40">
        <f t="shared" si="21"/>
        <v>0</v>
      </c>
      <c r="AB70" s="40">
        <f t="shared" si="22"/>
        <v>0</v>
      </c>
      <c r="AC70" s="40">
        <f t="shared" si="23"/>
        <v>0</v>
      </c>
      <c r="AD70" s="112" t="str">
        <f t="shared" si="24"/>
        <v>-</v>
      </c>
      <c r="AE70" s="71">
        <f t="shared" si="25"/>
        <v>0</v>
      </c>
      <c r="AF70" s="40">
        <f t="shared" si="26"/>
        <v>0</v>
      </c>
      <c r="AG70" s="40">
        <f t="shared" si="27"/>
        <v>0</v>
      </c>
      <c r="AH70" s="112" t="str">
        <f t="shared" si="28"/>
        <v>-</v>
      </c>
      <c r="AI70" s="84">
        <f t="shared" si="29"/>
        <v>0</v>
      </c>
    </row>
    <row r="71" spans="1:35" ht="12.75" customHeight="1">
      <c r="A71" s="87" t="s">
        <v>574</v>
      </c>
      <c r="B71" s="90" t="s">
        <v>575</v>
      </c>
      <c r="C71" s="71" t="s">
        <v>576</v>
      </c>
      <c r="D71" s="40" t="s">
        <v>577</v>
      </c>
      <c r="E71" s="40" t="s">
        <v>578</v>
      </c>
      <c r="F71" s="93" t="s">
        <v>683</v>
      </c>
      <c r="G71" s="74" t="s">
        <v>579</v>
      </c>
      <c r="H71" s="41" t="s">
        <v>695</v>
      </c>
      <c r="I71" s="42">
        <v>8014928105</v>
      </c>
      <c r="J71" s="64" t="s">
        <v>580</v>
      </c>
      <c r="K71" s="43" t="s">
        <v>697</v>
      </c>
      <c r="L71" s="97"/>
      <c r="M71" s="76">
        <v>451</v>
      </c>
      <c r="N71" s="44"/>
      <c r="O71" s="68" t="s">
        <v>688</v>
      </c>
      <c r="P71" s="45" t="s">
        <v>687</v>
      </c>
      <c r="Q71" s="46"/>
      <c r="R71" s="47"/>
      <c r="S71" s="101" t="s">
        <v>697</v>
      </c>
      <c r="T71" s="79">
        <v>9429.792888178821</v>
      </c>
      <c r="U71" s="48">
        <v>283.0683502106487</v>
      </c>
      <c r="V71" s="48">
        <v>633.1433931778959</v>
      </c>
      <c r="W71" s="105"/>
      <c r="X71" s="83" t="s">
        <v>15</v>
      </c>
      <c r="Y71" s="109" t="s">
        <v>687</v>
      </c>
      <c r="Z71" s="71">
        <f t="shared" si="20"/>
        <v>1</v>
      </c>
      <c r="AA71" s="40">
        <f t="shared" si="21"/>
        <v>1</v>
      </c>
      <c r="AB71" s="40">
        <f t="shared" si="22"/>
        <v>0</v>
      </c>
      <c r="AC71" s="40">
        <f t="shared" si="23"/>
        <v>0</v>
      </c>
      <c r="AD71" s="112" t="str">
        <f t="shared" si="24"/>
        <v>SRSA</v>
      </c>
      <c r="AE71" s="71">
        <f t="shared" si="25"/>
        <v>1</v>
      </c>
      <c r="AF71" s="40">
        <f t="shared" si="26"/>
        <v>0</v>
      </c>
      <c r="AG71" s="40">
        <f t="shared" si="27"/>
        <v>0</v>
      </c>
      <c r="AH71" s="112" t="str">
        <f t="shared" si="28"/>
        <v>-</v>
      </c>
      <c r="AI71" s="84">
        <f t="shared" si="29"/>
        <v>0</v>
      </c>
    </row>
    <row r="72" spans="1:35" ht="12.75" customHeight="1">
      <c r="A72" s="87" t="s">
        <v>81</v>
      </c>
      <c r="B72" s="90" t="s">
        <v>82</v>
      </c>
      <c r="C72" s="71" t="s">
        <v>83</v>
      </c>
      <c r="D72" s="40" t="s">
        <v>84</v>
      </c>
      <c r="E72" s="40" t="s">
        <v>520</v>
      </c>
      <c r="F72" s="93" t="s">
        <v>683</v>
      </c>
      <c r="G72" s="74" t="s">
        <v>521</v>
      </c>
      <c r="H72" s="41" t="s">
        <v>85</v>
      </c>
      <c r="I72" s="42">
        <v>8017377300</v>
      </c>
      <c r="J72" s="64" t="s">
        <v>628</v>
      </c>
      <c r="K72" s="43" t="s">
        <v>687</v>
      </c>
      <c r="L72" s="97"/>
      <c r="M72" s="76">
        <v>12578</v>
      </c>
      <c r="N72" s="44"/>
      <c r="O72" s="68">
        <v>17.859376954835483</v>
      </c>
      <c r="P72" s="45" t="s">
        <v>687</v>
      </c>
      <c r="Q72" s="46"/>
      <c r="R72" s="47"/>
      <c r="S72" s="101" t="s">
        <v>687</v>
      </c>
      <c r="T72" s="79">
        <v>853759.7201284092</v>
      </c>
      <c r="U72" s="48">
        <v>34303.05016604144</v>
      </c>
      <c r="V72" s="48">
        <v>61157.680846564974</v>
      </c>
      <c r="W72" s="105"/>
      <c r="X72" s="83" t="s">
        <v>16</v>
      </c>
      <c r="Y72" s="109"/>
      <c r="Z72" s="71">
        <f t="shared" si="20"/>
        <v>0</v>
      </c>
      <c r="AA72" s="40">
        <f t="shared" si="21"/>
        <v>0</v>
      </c>
      <c r="AB72" s="40">
        <f t="shared" si="22"/>
        <v>0</v>
      </c>
      <c r="AC72" s="40">
        <f t="shared" si="23"/>
        <v>0</v>
      </c>
      <c r="AD72" s="112" t="str">
        <f t="shared" si="24"/>
        <v>-</v>
      </c>
      <c r="AE72" s="71">
        <f t="shared" si="25"/>
        <v>0</v>
      </c>
      <c r="AF72" s="40">
        <f t="shared" si="26"/>
        <v>0</v>
      </c>
      <c r="AG72" s="40">
        <f t="shared" si="27"/>
        <v>0</v>
      </c>
      <c r="AH72" s="112" t="str">
        <f t="shared" si="28"/>
        <v>-</v>
      </c>
      <c r="AI72" s="84">
        <f t="shared" si="29"/>
        <v>0</v>
      </c>
    </row>
    <row r="73" spans="1:35" ht="12.75" customHeight="1">
      <c r="A73" s="87" t="s">
        <v>516</v>
      </c>
      <c r="B73" s="90" t="s">
        <v>517</v>
      </c>
      <c r="C73" s="71" t="s">
        <v>518</v>
      </c>
      <c r="D73" s="40" t="s">
        <v>519</v>
      </c>
      <c r="E73" s="40" t="s">
        <v>520</v>
      </c>
      <c r="F73" s="93" t="s">
        <v>683</v>
      </c>
      <c r="G73" s="74" t="s">
        <v>521</v>
      </c>
      <c r="H73" s="41" t="s">
        <v>695</v>
      </c>
      <c r="I73" s="42">
        <v>8016272066</v>
      </c>
      <c r="J73" s="64" t="s">
        <v>710</v>
      </c>
      <c r="K73" s="43" t="s">
        <v>687</v>
      </c>
      <c r="L73" s="97"/>
      <c r="M73" s="76">
        <v>630</v>
      </c>
      <c r="N73" s="44"/>
      <c r="O73" s="68" t="s">
        <v>688</v>
      </c>
      <c r="P73" s="45" t="s">
        <v>687</v>
      </c>
      <c r="Q73" s="46"/>
      <c r="R73" s="47"/>
      <c r="S73" s="101" t="s">
        <v>687</v>
      </c>
      <c r="T73" s="79">
        <v>28085.12612521119</v>
      </c>
      <c r="U73" s="48">
        <v>1278.8884858965955</v>
      </c>
      <c r="V73" s="48">
        <v>1395.7852204185554</v>
      </c>
      <c r="W73" s="105"/>
      <c r="X73" s="83" t="s">
        <v>15</v>
      </c>
      <c r="Y73" s="109"/>
      <c r="Z73" s="71">
        <f t="shared" si="20"/>
        <v>0</v>
      </c>
      <c r="AA73" s="40">
        <f t="shared" si="21"/>
        <v>0</v>
      </c>
      <c r="AB73" s="40">
        <f t="shared" si="22"/>
        <v>0</v>
      </c>
      <c r="AC73" s="40">
        <f t="shared" si="23"/>
        <v>0</v>
      </c>
      <c r="AD73" s="112" t="str">
        <f t="shared" si="24"/>
        <v>-</v>
      </c>
      <c r="AE73" s="71">
        <f t="shared" si="25"/>
        <v>0</v>
      </c>
      <c r="AF73" s="40">
        <f t="shared" si="26"/>
        <v>0</v>
      </c>
      <c r="AG73" s="40">
        <f t="shared" si="27"/>
        <v>0</v>
      </c>
      <c r="AH73" s="112" t="str">
        <f t="shared" si="28"/>
        <v>-</v>
      </c>
      <c r="AI73" s="84">
        <f t="shared" si="29"/>
        <v>0</v>
      </c>
    </row>
    <row r="74" spans="1:35" ht="12.75" customHeight="1">
      <c r="A74" s="87" t="s">
        <v>375</v>
      </c>
      <c r="B74" s="90" t="s">
        <v>376</v>
      </c>
      <c r="C74" s="71" t="s">
        <v>377</v>
      </c>
      <c r="D74" s="40" t="s">
        <v>378</v>
      </c>
      <c r="E74" s="40" t="s">
        <v>708</v>
      </c>
      <c r="F74" s="93" t="s">
        <v>683</v>
      </c>
      <c r="G74" s="74" t="s">
        <v>379</v>
      </c>
      <c r="H74" s="41" t="s">
        <v>695</v>
      </c>
      <c r="I74" s="42">
        <v>8015788144</v>
      </c>
      <c r="J74" s="64" t="s">
        <v>710</v>
      </c>
      <c r="K74" s="43" t="s">
        <v>687</v>
      </c>
      <c r="L74" s="97"/>
      <c r="M74" s="76">
        <v>377</v>
      </c>
      <c r="N74" s="44"/>
      <c r="O74" s="68" t="s">
        <v>688</v>
      </c>
      <c r="P74" s="45" t="s">
        <v>687</v>
      </c>
      <c r="Q74" s="46"/>
      <c r="R74" s="47"/>
      <c r="S74" s="101" t="s">
        <v>687</v>
      </c>
      <c r="T74" s="79">
        <v>9555.049896926414</v>
      </c>
      <c r="U74" s="48">
        <v>314.520389122943</v>
      </c>
      <c r="V74" s="48">
        <v>355.7804853485413</v>
      </c>
      <c r="W74" s="105"/>
      <c r="X74" s="83" t="s">
        <v>15</v>
      </c>
      <c r="Y74" s="109"/>
      <c r="Z74" s="71">
        <f t="shared" si="20"/>
        <v>0</v>
      </c>
      <c r="AA74" s="40">
        <f t="shared" si="21"/>
        <v>1</v>
      </c>
      <c r="AB74" s="40">
        <f t="shared" si="22"/>
        <v>0</v>
      </c>
      <c r="AC74" s="40">
        <f t="shared" si="23"/>
        <v>0</v>
      </c>
      <c r="AD74" s="112" t="str">
        <f t="shared" si="24"/>
        <v>-</v>
      </c>
      <c r="AE74" s="71">
        <f t="shared" si="25"/>
        <v>0</v>
      </c>
      <c r="AF74" s="40">
        <f t="shared" si="26"/>
        <v>0</v>
      </c>
      <c r="AG74" s="40">
        <f t="shared" si="27"/>
        <v>0</v>
      </c>
      <c r="AH74" s="112" t="str">
        <f t="shared" si="28"/>
        <v>-</v>
      </c>
      <c r="AI74" s="84">
        <f t="shared" si="29"/>
        <v>0</v>
      </c>
    </row>
    <row r="75" spans="1:35" ht="12.75" customHeight="1">
      <c r="A75" s="87" t="s">
        <v>202</v>
      </c>
      <c r="B75" s="90" t="s">
        <v>203</v>
      </c>
      <c r="C75" s="71" t="s">
        <v>204</v>
      </c>
      <c r="D75" s="40" t="s">
        <v>205</v>
      </c>
      <c r="E75" s="40" t="s">
        <v>535</v>
      </c>
      <c r="F75" s="93" t="s">
        <v>683</v>
      </c>
      <c r="G75" s="74" t="s">
        <v>536</v>
      </c>
      <c r="H75" s="41" t="s">
        <v>695</v>
      </c>
      <c r="I75" s="42">
        <v>8016023914</v>
      </c>
      <c r="J75" s="64" t="s">
        <v>686</v>
      </c>
      <c r="K75" s="43" t="s">
        <v>687</v>
      </c>
      <c r="L75" s="97"/>
      <c r="M75" s="76">
        <v>127</v>
      </c>
      <c r="N75" s="44"/>
      <c r="O75" s="68" t="s">
        <v>688</v>
      </c>
      <c r="P75" s="45" t="s">
        <v>687</v>
      </c>
      <c r="Q75" s="46"/>
      <c r="R75" s="47"/>
      <c r="S75" s="101" t="s">
        <v>687</v>
      </c>
      <c r="T75" s="79">
        <v>2730.757268250405</v>
      </c>
      <c r="U75" s="48">
        <v>0</v>
      </c>
      <c r="V75" s="48">
        <v>117.96435190601501</v>
      </c>
      <c r="W75" s="105"/>
      <c r="X75" s="83"/>
      <c r="Y75" s="109"/>
      <c r="Z75" s="71">
        <f t="shared" si="20"/>
        <v>0</v>
      </c>
      <c r="AA75" s="40">
        <f t="shared" si="21"/>
        <v>1</v>
      </c>
      <c r="AB75" s="40">
        <f t="shared" si="22"/>
        <v>0</v>
      </c>
      <c r="AC75" s="40">
        <f t="shared" si="23"/>
        <v>0</v>
      </c>
      <c r="AD75" s="112" t="str">
        <f t="shared" si="24"/>
        <v>-</v>
      </c>
      <c r="AE75" s="71">
        <f t="shared" si="25"/>
        <v>0</v>
      </c>
      <c r="AF75" s="40">
        <f t="shared" si="26"/>
        <v>0</v>
      </c>
      <c r="AG75" s="40">
        <f t="shared" si="27"/>
        <v>0</v>
      </c>
      <c r="AH75" s="112" t="str">
        <f t="shared" si="28"/>
        <v>-</v>
      </c>
      <c r="AI75" s="84">
        <f t="shared" si="29"/>
        <v>0</v>
      </c>
    </row>
    <row r="76" spans="1:35" ht="12.75" customHeight="1">
      <c r="A76" s="87" t="s">
        <v>206</v>
      </c>
      <c r="B76" s="90" t="s">
        <v>207</v>
      </c>
      <c r="C76" s="71" t="s">
        <v>208</v>
      </c>
      <c r="D76" s="40" t="s">
        <v>209</v>
      </c>
      <c r="E76" s="40" t="s">
        <v>210</v>
      </c>
      <c r="F76" s="93" t="s">
        <v>683</v>
      </c>
      <c r="G76" s="74" t="s">
        <v>211</v>
      </c>
      <c r="H76" s="41" t="s">
        <v>695</v>
      </c>
      <c r="I76" s="42">
        <v>8015938200</v>
      </c>
      <c r="J76" s="64" t="s">
        <v>580</v>
      </c>
      <c r="K76" s="43" t="s">
        <v>697</v>
      </c>
      <c r="L76" s="97"/>
      <c r="M76" s="76">
        <v>600</v>
      </c>
      <c r="N76" s="44"/>
      <c r="O76" s="68" t="s">
        <v>688</v>
      </c>
      <c r="P76" s="45" t="s">
        <v>687</v>
      </c>
      <c r="Q76" s="46"/>
      <c r="R76" s="47"/>
      <c r="S76" s="101" t="s">
        <v>697</v>
      </c>
      <c r="T76" s="79">
        <v>14138.922947728424</v>
      </c>
      <c r="U76" s="48">
        <v>450.8125577428849</v>
      </c>
      <c r="V76" s="48">
        <v>566.2288891488721</v>
      </c>
      <c r="W76" s="105"/>
      <c r="X76" s="83"/>
      <c r="Y76" s="109"/>
      <c r="Z76" s="71">
        <f t="shared" si="20"/>
        <v>1</v>
      </c>
      <c r="AA76" s="40">
        <f t="shared" si="21"/>
        <v>0</v>
      </c>
      <c r="AB76" s="40">
        <f t="shared" si="22"/>
        <v>0</v>
      </c>
      <c r="AC76" s="40">
        <f t="shared" si="23"/>
        <v>0</v>
      </c>
      <c r="AD76" s="112" t="str">
        <f t="shared" si="24"/>
        <v>-</v>
      </c>
      <c r="AE76" s="71">
        <f t="shared" si="25"/>
        <v>1</v>
      </c>
      <c r="AF76" s="40">
        <f t="shared" si="26"/>
        <v>0</v>
      </c>
      <c r="AG76" s="40">
        <f t="shared" si="27"/>
        <v>0</v>
      </c>
      <c r="AH76" s="112" t="str">
        <f t="shared" si="28"/>
        <v>-</v>
      </c>
      <c r="AI76" s="84">
        <f t="shared" si="29"/>
        <v>0</v>
      </c>
    </row>
    <row r="77" spans="1:35" ht="12.75" customHeight="1">
      <c r="A77" s="87" t="s">
        <v>506</v>
      </c>
      <c r="B77" s="90" t="s">
        <v>507</v>
      </c>
      <c r="C77" s="71" t="s">
        <v>508</v>
      </c>
      <c r="D77" s="40" t="s">
        <v>509</v>
      </c>
      <c r="E77" s="40" t="s">
        <v>510</v>
      </c>
      <c r="F77" s="93" t="s">
        <v>683</v>
      </c>
      <c r="G77" s="74" t="s">
        <v>511</v>
      </c>
      <c r="H77" s="41" t="s">
        <v>695</v>
      </c>
      <c r="I77" s="42">
        <v>8016461018</v>
      </c>
      <c r="J77" s="64" t="s">
        <v>686</v>
      </c>
      <c r="K77" s="43" t="s">
        <v>687</v>
      </c>
      <c r="L77" s="97"/>
      <c r="M77" s="76">
        <v>529</v>
      </c>
      <c r="N77" s="44"/>
      <c r="O77" s="68" t="s">
        <v>688</v>
      </c>
      <c r="P77" s="45" t="s">
        <v>687</v>
      </c>
      <c r="Q77" s="46"/>
      <c r="R77" s="47"/>
      <c r="S77" s="101" t="s">
        <v>687</v>
      </c>
      <c r="T77" s="79">
        <v>15635.833142482412</v>
      </c>
      <c r="U77" s="48">
        <v>545.1686744797679</v>
      </c>
      <c r="V77" s="48">
        <v>773.6976686062793</v>
      </c>
      <c r="W77" s="105"/>
      <c r="X77" s="83" t="s">
        <v>16</v>
      </c>
      <c r="Y77" s="109"/>
      <c r="Z77" s="71">
        <f t="shared" si="20"/>
        <v>0</v>
      </c>
      <c r="AA77" s="40">
        <f t="shared" si="21"/>
        <v>1</v>
      </c>
      <c r="AB77" s="40">
        <f t="shared" si="22"/>
        <v>0</v>
      </c>
      <c r="AC77" s="40">
        <f t="shared" si="23"/>
        <v>0</v>
      </c>
      <c r="AD77" s="112" t="str">
        <f t="shared" si="24"/>
        <v>-</v>
      </c>
      <c r="AE77" s="71">
        <f t="shared" si="25"/>
        <v>0</v>
      </c>
      <c r="AF77" s="40">
        <f t="shared" si="26"/>
        <v>0</v>
      </c>
      <c r="AG77" s="40">
        <f t="shared" si="27"/>
        <v>0</v>
      </c>
      <c r="AH77" s="112" t="str">
        <f t="shared" si="28"/>
        <v>-</v>
      </c>
      <c r="AI77" s="84">
        <f t="shared" si="29"/>
        <v>0</v>
      </c>
    </row>
    <row r="78" spans="1:35" ht="12.75" customHeight="1">
      <c r="A78" s="87" t="s">
        <v>86</v>
      </c>
      <c r="B78" s="90" t="s">
        <v>87</v>
      </c>
      <c r="C78" s="71" t="s">
        <v>88</v>
      </c>
      <c r="D78" s="40" t="s">
        <v>89</v>
      </c>
      <c r="E78" s="40" t="s">
        <v>90</v>
      </c>
      <c r="F78" s="93" t="s">
        <v>683</v>
      </c>
      <c r="G78" s="74" t="s">
        <v>91</v>
      </c>
      <c r="H78" s="41" t="s">
        <v>92</v>
      </c>
      <c r="I78" s="42">
        <v>4356455600</v>
      </c>
      <c r="J78" s="64" t="s">
        <v>543</v>
      </c>
      <c r="K78" s="43" t="s">
        <v>687</v>
      </c>
      <c r="L78" s="97" t="s">
        <v>697</v>
      </c>
      <c r="M78" s="76">
        <v>4563</v>
      </c>
      <c r="N78" s="44"/>
      <c r="O78" s="68">
        <v>5.860202400564838</v>
      </c>
      <c r="P78" s="45" t="s">
        <v>687</v>
      </c>
      <c r="Q78" s="46"/>
      <c r="R78" s="47"/>
      <c r="S78" s="101" t="s">
        <v>687</v>
      </c>
      <c r="T78" s="79">
        <v>69994.3718086096</v>
      </c>
      <c r="U78" s="48">
        <v>1622.474345032023</v>
      </c>
      <c r="V78" s="48">
        <v>7056.561034444412</v>
      </c>
      <c r="W78" s="105"/>
      <c r="X78" s="83" t="s">
        <v>15</v>
      </c>
      <c r="Y78" s="109"/>
      <c r="Z78" s="71">
        <f t="shared" si="20"/>
        <v>1</v>
      </c>
      <c r="AA78" s="40">
        <f t="shared" si="21"/>
        <v>0</v>
      </c>
      <c r="AB78" s="40">
        <f t="shared" si="22"/>
        <v>0</v>
      </c>
      <c r="AC78" s="40">
        <f t="shared" si="23"/>
        <v>0</v>
      </c>
      <c r="AD78" s="112" t="str">
        <f t="shared" si="24"/>
        <v>-</v>
      </c>
      <c r="AE78" s="71">
        <f t="shared" si="25"/>
        <v>0</v>
      </c>
      <c r="AF78" s="40">
        <f t="shared" si="26"/>
        <v>0</v>
      </c>
      <c r="AG78" s="40">
        <f t="shared" si="27"/>
        <v>0</v>
      </c>
      <c r="AH78" s="112" t="str">
        <f t="shared" si="28"/>
        <v>-</v>
      </c>
      <c r="AI78" s="84">
        <f t="shared" si="29"/>
        <v>0</v>
      </c>
    </row>
    <row r="79" spans="1:35" ht="12.75" customHeight="1">
      <c r="A79" s="87" t="s">
        <v>698</v>
      </c>
      <c r="B79" s="90" t="s">
        <v>699</v>
      </c>
      <c r="C79" s="71" t="s">
        <v>700</v>
      </c>
      <c r="D79" s="40" t="s">
        <v>701</v>
      </c>
      <c r="E79" s="40" t="s">
        <v>702</v>
      </c>
      <c r="F79" s="93" t="s">
        <v>683</v>
      </c>
      <c r="G79" s="74" t="s">
        <v>703</v>
      </c>
      <c r="H79" s="41" t="s">
        <v>695</v>
      </c>
      <c r="I79" s="42">
        <v>4356138102</v>
      </c>
      <c r="J79" s="64" t="s">
        <v>696</v>
      </c>
      <c r="K79" s="43" t="s">
        <v>687</v>
      </c>
      <c r="L79" s="97" t="s">
        <v>697</v>
      </c>
      <c r="M79" s="76">
        <v>487</v>
      </c>
      <c r="N79" s="44"/>
      <c r="O79" s="68" t="s">
        <v>688</v>
      </c>
      <c r="P79" s="45" t="s">
        <v>687</v>
      </c>
      <c r="Q79" s="46"/>
      <c r="R79" s="47"/>
      <c r="S79" s="101" t="s">
        <v>697</v>
      </c>
      <c r="T79" s="79">
        <v>23422.24662864879</v>
      </c>
      <c r="U79" s="48">
        <v>1115.6794317285253</v>
      </c>
      <c r="V79" s="48">
        <v>1238.0643371284932</v>
      </c>
      <c r="W79" s="105"/>
      <c r="X79" s="83" t="s">
        <v>15</v>
      </c>
      <c r="Y79" s="109"/>
      <c r="Z79" s="71">
        <f t="shared" si="20"/>
        <v>1</v>
      </c>
      <c r="AA79" s="40">
        <f t="shared" si="21"/>
        <v>1</v>
      </c>
      <c r="AB79" s="40">
        <f t="shared" si="22"/>
        <v>0</v>
      </c>
      <c r="AC79" s="40">
        <f t="shared" si="23"/>
        <v>0</v>
      </c>
      <c r="AD79" s="112" t="str">
        <f t="shared" si="24"/>
        <v>SRSA</v>
      </c>
      <c r="AE79" s="71">
        <f t="shared" si="25"/>
        <v>1</v>
      </c>
      <c r="AF79" s="40">
        <f t="shared" si="26"/>
        <v>0</v>
      </c>
      <c r="AG79" s="40">
        <f t="shared" si="27"/>
        <v>0</v>
      </c>
      <c r="AH79" s="112" t="str">
        <f t="shared" si="28"/>
        <v>-</v>
      </c>
      <c r="AI79" s="84">
        <f t="shared" si="29"/>
        <v>0</v>
      </c>
    </row>
    <row r="80" spans="1:35" ht="12.75" customHeight="1">
      <c r="A80" s="87" t="s">
        <v>93</v>
      </c>
      <c r="B80" s="90" t="s">
        <v>94</v>
      </c>
      <c r="C80" s="71" t="s">
        <v>95</v>
      </c>
      <c r="D80" s="40" t="s">
        <v>96</v>
      </c>
      <c r="E80" s="40" t="s">
        <v>97</v>
      </c>
      <c r="F80" s="93" t="s">
        <v>683</v>
      </c>
      <c r="G80" s="74" t="s">
        <v>98</v>
      </c>
      <c r="H80" s="41" t="s">
        <v>99</v>
      </c>
      <c r="I80" s="42">
        <v>4355772912</v>
      </c>
      <c r="J80" s="64" t="s">
        <v>723</v>
      </c>
      <c r="K80" s="43" t="s">
        <v>697</v>
      </c>
      <c r="L80" s="97" t="s">
        <v>697</v>
      </c>
      <c r="M80" s="76">
        <v>328</v>
      </c>
      <c r="N80" s="44" t="s">
        <v>697</v>
      </c>
      <c r="O80" s="68">
        <v>24.727272727272727</v>
      </c>
      <c r="P80" s="45" t="s">
        <v>697</v>
      </c>
      <c r="Q80" s="46"/>
      <c r="R80" s="47"/>
      <c r="S80" s="101" t="s">
        <v>697</v>
      </c>
      <c r="T80" s="79">
        <v>21533.248085782587</v>
      </c>
      <c r="U80" s="48">
        <v>842.245289108552</v>
      </c>
      <c r="V80" s="48">
        <v>1390.100523443332</v>
      </c>
      <c r="W80" s="105"/>
      <c r="X80" s="83" t="s">
        <v>15</v>
      </c>
      <c r="Y80" s="109" t="s">
        <v>687</v>
      </c>
      <c r="Z80" s="71">
        <f t="shared" si="20"/>
        <v>1</v>
      </c>
      <c r="AA80" s="40">
        <f t="shared" si="21"/>
        <v>1</v>
      </c>
      <c r="AB80" s="40">
        <f t="shared" si="22"/>
        <v>0</v>
      </c>
      <c r="AC80" s="40">
        <f t="shared" si="23"/>
        <v>0</v>
      </c>
      <c r="AD80" s="112" t="str">
        <f t="shared" si="24"/>
        <v>SRSA</v>
      </c>
      <c r="AE80" s="71">
        <f t="shared" si="25"/>
        <v>1</v>
      </c>
      <c r="AF80" s="40">
        <f t="shared" si="26"/>
        <v>1</v>
      </c>
      <c r="AG80" s="40" t="str">
        <f t="shared" si="27"/>
        <v>Initial</v>
      </c>
      <c r="AH80" s="112" t="str">
        <f t="shared" si="28"/>
        <v>-</v>
      </c>
      <c r="AI80" s="84" t="str">
        <f t="shared" si="29"/>
        <v>SRSA</v>
      </c>
    </row>
    <row r="81" spans="1:35" ht="12.75" customHeight="1">
      <c r="A81" s="87" t="s">
        <v>395</v>
      </c>
      <c r="B81" s="90" t="s">
        <v>396</v>
      </c>
      <c r="C81" s="71" t="s">
        <v>397</v>
      </c>
      <c r="D81" s="40" t="s">
        <v>398</v>
      </c>
      <c r="E81" s="40" t="s">
        <v>399</v>
      </c>
      <c r="F81" s="93" t="s">
        <v>683</v>
      </c>
      <c r="G81" s="74" t="s">
        <v>400</v>
      </c>
      <c r="H81" s="41" t="s">
        <v>695</v>
      </c>
      <c r="I81" s="42">
        <v>8014327866</v>
      </c>
      <c r="J81" s="64" t="s">
        <v>580</v>
      </c>
      <c r="K81" s="43" t="s">
        <v>697</v>
      </c>
      <c r="L81" s="97"/>
      <c r="M81" s="76">
        <v>703</v>
      </c>
      <c r="N81" s="44"/>
      <c r="O81" s="68" t="s">
        <v>688</v>
      </c>
      <c r="P81" s="45" t="s">
        <v>687</v>
      </c>
      <c r="Q81" s="46"/>
      <c r="R81" s="47"/>
      <c r="S81" s="101" t="s">
        <v>697</v>
      </c>
      <c r="T81" s="79">
        <v>6783.26490377165</v>
      </c>
      <c r="U81" s="48">
        <v>35.439374133142415</v>
      </c>
      <c r="V81" s="48">
        <v>769.8293802199573</v>
      </c>
      <c r="W81" s="105"/>
      <c r="X81" s="83" t="s">
        <v>15</v>
      </c>
      <c r="Y81" s="109"/>
      <c r="Z81" s="71">
        <f t="shared" si="20"/>
        <v>1</v>
      </c>
      <c r="AA81" s="40">
        <f t="shared" si="21"/>
        <v>0</v>
      </c>
      <c r="AB81" s="40">
        <f t="shared" si="22"/>
        <v>0</v>
      </c>
      <c r="AC81" s="40">
        <f t="shared" si="23"/>
        <v>0</v>
      </c>
      <c r="AD81" s="112" t="str">
        <f t="shared" si="24"/>
        <v>-</v>
      </c>
      <c r="AE81" s="71">
        <f t="shared" si="25"/>
        <v>1</v>
      </c>
      <c r="AF81" s="40">
        <f t="shared" si="26"/>
        <v>0</v>
      </c>
      <c r="AG81" s="40">
        <f t="shared" si="27"/>
        <v>0</v>
      </c>
      <c r="AH81" s="112" t="str">
        <f t="shared" si="28"/>
        <v>-</v>
      </c>
      <c r="AI81" s="84">
        <f t="shared" si="29"/>
        <v>0</v>
      </c>
    </row>
    <row r="82" spans="1:35" ht="12.75" customHeight="1">
      <c r="A82" s="87" t="s">
        <v>100</v>
      </c>
      <c r="B82" s="90" t="s">
        <v>101</v>
      </c>
      <c r="C82" s="71" t="s">
        <v>102</v>
      </c>
      <c r="D82" s="40" t="s">
        <v>103</v>
      </c>
      <c r="E82" s="40" t="s">
        <v>301</v>
      </c>
      <c r="F82" s="93" t="s">
        <v>683</v>
      </c>
      <c r="G82" s="74" t="s">
        <v>302</v>
      </c>
      <c r="H82" s="41" t="s">
        <v>104</v>
      </c>
      <c r="I82" s="42">
        <v>8013744800</v>
      </c>
      <c r="J82" s="64" t="s">
        <v>710</v>
      </c>
      <c r="K82" s="43" t="s">
        <v>687</v>
      </c>
      <c r="L82" s="97"/>
      <c r="M82" s="76">
        <v>13241</v>
      </c>
      <c r="N82" s="44"/>
      <c r="O82" s="68">
        <v>12.955658001045578</v>
      </c>
      <c r="P82" s="45" t="s">
        <v>687</v>
      </c>
      <c r="Q82" s="46"/>
      <c r="R82" s="47"/>
      <c r="S82" s="101" t="s">
        <v>687</v>
      </c>
      <c r="T82" s="79">
        <v>731938.5002067325</v>
      </c>
      <c r="U82" s="48">
        <v>25739.060072827324</v>
      </c>
      <c r="V82" s="48">
        <v>49950.37984435093</v>
      </c>
      <c r="W82" s="105"/>
      <c r="X82" s="83" t="s">
        <v>15</v>
      </c>
      <c r="Y82" s="109"/>
      <c r="Z82" s="71">
        <f t="shared" si="20"/>
        <v>0</v>
      </c>
      <c r="AA82" s="40">
        <f t="shared" si="21"/>
        <v>0</v>
      </c>
      <c r="AB82" s="40">
        <f t="shared" si="22"/>
        <v>0</v>
      </c>
      <c r="AC82" s="40">
        <f t="shared" si="23"/>
        <v>0</v>
      </c>
      <c r="AD82" s="112" t="str">
        <f t="shared" si="24"/>
        <v>-</v>
      </c>
      <c r="AE82" s="71">
        <f t="shared" si="25"/>
        <v>0</v>
      </c>
      <c r="AF82" s="40">
        <f t="shared" si="26"/>
        <v>0</v>
      </c>
      <c r="AG82" s="40">
        <f t="shared" si="27"/>
        <v>0</v>
      </c>
      <c r="AH82" s="112" t="str">
        <f t="shared" si="28"/>
        <v>-</v>
      </c>
      <c r="AI82" s="84">
        <f t="shared" si="29"/>
        <v>0</v>
      </c>
    </row>
    <row r="83" spans="1:35" ht="12.75" customHeight="1">
      <c r="A83" s="87" t="s">
        <v>178</v>
      </c>
      <c r="B83" s="90" t="s">
        <v>179</v>
      </c>
      <c r="C83" s="71" t="s">
        <v>180</v>
      </c>
      <c r="D83" s="40" t="s">
        <v>181</v>
      </c>
      <c r="E83" s="40" t="s">
        <v>182</v>
      </c>
      <c r="F83" s="93" t="s">
        <v>683</v>
      </c>
      <c r="G83" s="74" t="s">
        <v>521</v>
      </c>
      <c r="H83" s="41" t="s">
        <v>695</v>
      </c>
      <c r="I83" s="42">
        <v>8013993066</v>
      </c>
      <c r="J83" s="64" t="s">
        <v>580</v>
      </c>
      <c r="K83" s="43" t="s">
        <v>697</v>
      </c>
      <c r="L83" s="97"/>
      <c r="M83" s="76">
        <v>506</v>
      </c>
      <c r="N83" s="44"/>
      <c r="O83" s="68" t="s">
        <v>688</v>
      </c>
      <c r="P83" s="45" t="s">
        <v>687</v>
      </c>
      <c r="Q83" s="46"/>
      <c r="R83" s="47"/>
      <c r="S83" s="101" t="s">
        <v>697</v>
      </c>
      <c r="T83" s="79">
        <v>12314.307540501619</v>
      </c>
      <c r="U83" s="48">
        <v>398.39249288906115</v>
      </c>
      <c r="V83" s="48">
        <v>678.5522418665558</v>
      </c>
      <c r="W83" s="105"/>
      <c r="X83" s="83" t="s">
        <v>15</v>
      </c>
      <c r="Y83" s="109"/>
      <c r="Z83" s="71">
        <f t="shared" si="20"/>
        <v>1</v>
      </c>
      <c r="AA83" s="40">
        <f t="shared" si="21"/>
        <v>1</v>
      </c>
      <c r="AB83" s="40">
        <f t="shared" si="22"/>
        <v>0</v>
      </c>
      <c r="AC83" s="40">
        <f t="shared" si="23"/>
        <v>0</v>
      </c>
      <c r="AD83" s="112" t="str">
        <f t="shared" si="24"/>
        <v>SRSA</v>
      </c>
      <c r="AE83" s="71">
        <f t="shared" si="25"/>
        <v>1</v>
      </c>
      <c r="AF83" s="40">
        <f t="shared" si="26"/>
        <v>0</v>
      </c>
      <c r="AG83" s="40">
        <f t="shared" si="27"/>
        <v>0</v>
      </c>
      <c r="AH83" s="112" t="str">
        <f t="shared" si="28"/>
        <v>-</v>
      </c>
      <c r="AI83" s="84">
        <f t="shared" si="29"/>
        <v>0</v>
      </c>
    </row>
    <row r="84" spans="1:35" ht="12.75" customHeight="1">
      <c r="A84" s="87" t="s">
        <v>313</v>
      </c>
      <c r="B84" s="90" t="s">
        <v>314</v>
      </c>
      <c r="C84" s="71" t="s">
        <v>315</v>
      </c>
      <c r="D84" s="40" t="s">
        <v>316</v>
      </c>
      <c r="E84" s="40" t="s">
        <v>317</v>
      </c>
      <c r="F84" s="93" t="s">
        <v>683</v>
      </c>
      <c r="G84" s="74" t="s">
        <v>318</v>
      </c>
      <c r="H84" s="41" t="s">
        <v>695</v>
      </c>
      <c r="I84" s="42">
        <v>8017894000</v>
      </c>
      <c r="J84" s="64" t="s">
        <v>580</v>
      </c>
      <c r="K84" s="43" t="s">
        <v>697</v>
      </c>
      <c r="L84" s="97"/>
      <c r="M84" s="76">
        <v>350</v>
      </c>
      <c r="N84" s="44"/>
      <c r="O84" s="68" t="s">
        <v>688</v>
      </c>
      <c r="P84" s="45" t="s">
        <v>687</v>
      </c>
      <c r="Q84" s="46"/>
      <c r="R84" s="47"/>
      <c r="S84" s="101" t="s">
        <v>697</v>
      </c>
      <c r="T84" s="79">
        <v>6654.366554458416</v>
      </c>
      <c r="U84" s="48">
        <v>188.71223347376582</v>
      </c>
      <c r="V84" s="48">
        <v>330.30018533684205</v>
      </c>
      <c r="W84" s="105"/>
      <c r="X84" s="83" t="s">
        <v>15</v>
      </c>
      <c r="Y84" s="109"/>
      <c r="Z84" s="71">
        <f t="shared" si="20"/>
        <v>1</v>
      </c>
      <c r="AA84" s="40">
        <f t="shared" si="21"/>
        <v>1</v>
      </c>
      <c r="AB84" s="40">
        <f t="shared" si="22"/>
        <v>0</v>
      </c>
      <c r="AC84" s="40">
        <f t="shared" si="23"/>
        <v>0</v>
      </c>
      <c r="AD84" s="112" t="str">
        <f t="shared" si="24"/>
        <v>SRSA</v>
      </c>
      <c r="AE84" s="71">
        <f t="shared" si="25"/>
        <v>1</v>
      </c>
      <c r="AF84" s="40">
        <f t="shared" si="26"/>
        <v>0</v>
      </c>
      <c r="AG84" s="40">
        <f t="shared" si="27"/>
        <v>0</v>
      </c>
      <c r="AH84" s="112" t="str">
        <f t="shared" si="28"/>
        <v>-</v>
      </c>
      <c r="AI84" s="84">
        <f t="shared" si="29"/>
        <v>0</v>
      </c>
    </row>
    <row r="85" spans="1:35" ht="12.75" customHeight="1">
      <c r="A85" s="87" t="s">
        <v>635</v>
      </c>
      <c r="B85" s="90" t="s">
        <v>636</v>
      </c>
      <c r="C85" s="71" t="s">
        <v>637</v>
      </c>
      <c r="D85" s="40" t="s">
        <v>638</v>
      </c>
      <c r="E85" s="40" t="s">
        <v>639</v>
      </c>
      <c r="F85" s="93" t="s">
        <v>683</v>
      </c>
      <c r="G85" s="74" t="s">
        <v>640</v>
      </c>
      <c r="H85" s="41" t="s">
        <v>695</v>
      </c>
      <c r="I85" s="42">
        <v>8014897828</v>
      </c>
      <c r="J85" s="64" t="s">
        <v>580</v>
      </c>
      <c r="K85" s="43" t="s">
        <v>697</v>
      </c>
      <c r="L85" s="97" t="s">
        <v>697</v>
      </c>
      <c r="M85" s="76">
        <v>677</v>
      </c>
      <c r="N85" s="44"/>
      <c r="O85" s="68" t="s">
        <v>688</v>
      </c>
      <c r="P85" s="45" t="s">
        <v>687</v>
      </c>
      <c r="Q85" s="46"/>
      <c r="R85" s="47"/>
      <c r="S85" s="101" t="s">
        <v>697</v>
      </c>
      <c r="T85" s="79">
        <v>24596.092951495604</v>
      </c>
      <c r="U85" s="48">
        <v>912.1091284565344</v>
      </c>
      <c r="V85" s="48">
        <v>637.007500292481</v>
      </c>
      <c r="W85" s="105"/>
      <c r="X85" s="83" t="s">
        <v>15</v>
      </c>
      <c r="Y85" s="109"/>
      <c r="Z85" s="71">
        <f t="shared" si="20"/>
        <v>1</v>
      </c>
      <c r="AA85" s="40">
        <f t="shared" si="21"/>
        <v>0</v>
      </c>
      <c r="AB85" s="40">
        <f t="shared" si="22"/>
        <v>0</v>
      </c>
      <c r="AC85" s="40">
        <f t="shared" si="23"/>
        <v>0</v>
      </c>
      <c r="AD85" s="112" t="str">
        <f t="shared" si="24"/>
        <v>-</v>
      </c>
      <c r="AE85" s="71">
        <f t="shared" si="25"/>
        <v>1</v>
      </c>
      <c r="AF85" s="40">
        <f t="shared" si="26"/>
        <v>0</v>
      </c>
      <c r="AG85" s="40">
        <f t="shared" si="27"/>
        <v>0</v>
      </c>
      <c r="AH85" s="112" t="str">
        <f t="shared" si="28"/>
        <v>-</v>
      </c>
      <c r="AI85" s="84">
        <f t="shared" si="29"/>
        <v>0</v>
      </c>
    </row>
    <row r="86" spans="1:35" ht="12.75" customHeight="1">
      <c r="A86" s="87" t="s">
        <v>433</v>
      </c>
      <c r="B86" s="90" t="s">
        <v>434</v>
      </c>
      <c r="C86" s="71" t="s">
        <v>435</v>
      </c>
      <c r="D86" s="40" t="s">
        <v>436</v>
      </c>
      <c r="E86" s="40" t="s">
        <v>437</v>
      </c>
      <c r="F86" s="93" t="s">
        <v>683</v>
      </c>
      <c r="G86" s="74" t="s">
        <v>438</v>
      </c>
      <c r="H86" s="41" t="s">
        <v>695</v>
      </c>
      <c r="I86" s="42">
        <v>8017684202</v>
      </c>
      <c r="J86" s="64" t="s">
        <v>580</v>
      </c>
      <c r="K86" s="43" t="s">
        <v>697</v>
      </c>
      <c r="L86" s="97"/>
      <c r="M86" s="76">
        <v>667</v>
      </c>
      <c r="N86" s="44"/>
      <c r="O86" s="68" t="s">
        <v>688</v>
      </c>
      <c r="P86" s="45" t="s">
        <v>687</v>
      </c>
      <c r="Q86" s="46"/>
      <c r="R86" s="47"/>
      <c r="S86" s="101" t="s">
        <v>697</v>
      </c>
      <c r="T86" s="79">
        <v>12612.512377649633</v>
      </c>
      <c r="U86" s="48">
        <v>356.45644100600214</v>
      </c>
      <c r="V86" s="48">
        <v>871.8083142068663</v>
      </c>
      <c r="W86" s="105"/>
      <c r="X86" s="83" t="s">
        <v>15</v>
      </c>
      <c r="Y86" s="109"/>
      <c r="Z86" s="71">
        <f t="shared" si="20"/>
        <v>1</v>
      </c>
      <c r="AA86" s="40">
        <f t="shared" si="21"/>
        <v>0</v>
      </c>
      <c r="AB86" s="40">
        <f t="shared" si="22"/>
        <v>0</v>
      </c>
      <c r="AC86" s="40">
        <f t="shared" si="23"/>
        <v>0</v>
      </c>
      <c r="AD86" s="112" t="str">
        <f t="shared" si="24"/>
        <v>-</v>
      </c>
      <c r="AE86" s="71">
        <f t="shared" si="25"/>
        <v>1</v>
      </c>
      <c r="AF86" s="40">
        <f t="shared" si="26"/>
        <v>0</v>
      </c>
      <c r="AG86" s="40">
        <f t="shared" si="27"/>
        <v>0</v>
      </c>
      <c r="AH86" s="112" t="str">
        <f t="shared" si="28"/>
        <v>-</v>
      </c>
      <c r="AI86" s="84">
        <f t="shared" si="29"/>
        <v>0</v>
      </c>
    </row>
    <row r="87" spans="1:35" ht="12.75" customHeight="1">
      <c r="A87" s="87" t="s">
        <v>105</v>
      </c>
      <c r="B87" s="90" t="s">
        <v>106</v>
      </c>
      <c r="C87" s="71" t="s">
        <v>107</v>
      </c>
      <c r="D87" s="40" t="s">
        <v>108</v>
      </c>
      <c r="E87" s="40" t="s">
        <v>109</v>
      </c>
      <c r="F87" s="93" t="s">
        <v>683</v>
      </c>
      <c r="G87" s="74" t="s">
        <v>110</v>
      </c>
      <c r="H87" s="41" t="s">
        <v>111</v>
      </c>
      <c r="I87" s="42">
        <v>4357932135</v>
      </c>
      <c r="J87" s="64" t="s">
        <v>723</v>
      </c>
      <c r="K87" s="43" t="s">
        <v>697</v>
      </c>
      <c r="L87" s="97" t="s">
        <v>697</v>
      </c>
      <c r="M87" s="76">
        <v>457</v>
      </c>
      <c r="N87" s="44" t="s">
        <v>697</v>
      </c>
      <c r="O87" s="68">
        <v>11.899313501144166</v>
      </c>
      <c r="P87" s="45" t="s">
        <v>687</v>
      </c>
      <c r="Q87" s="46"/>
      <c r="R87" s="47"/>
      <c r="S87" s="101" t="s">
        <v>697</v>
      </c>
      <c r="T87" s="79">
        <v>20033.667603129656</v>
      </c>
      <c r="U87" s="48">
        <v>316.5580921871538</v>
      </c>
      <c r="V87" s="48">
        <v>972.0288978220226</v>
      </c>
      <c r="W87" s="105"/>
      <c r="X87" s="83" t="s">
        <v>15</v>
      </c>
      <c r="Y87" s="109"/>
      <c r="Z87" s="71">
        <f t="shared" si="20"/>
        <v>1</v>
      </c>
      <c r="AA87" s="40">
        <f t="shared" si="21"/>
        <v>1</v>
      </c>
      <c r="AB87" s="40">
        <f t="shared" si="22"/>
        <v>0</v>
      </c>
      <c r="AC87" s="40">
        <f t="shared" si="23"/>
        <v>0</v>
      </c>
      <c r="AD87" s="112" t="str">
        <f t="shared" si="24"/>
        <v>SRSA</v>
      </c>
      <c r="AE87" s="71">
        <f t="shared" si="25"/>
        <v>1</v>
      </c>
      <c r="AF87" s="40">
        <f t="shared" si="26"/>
        <v>0</v>
      </c>
      <c r="AG87" s="40">
        <f t="shared" si="27"/>
        <v>0</v>
      </c>
      <c r="AH87" s="112" t="str">
        <f t="shared" si="28"/>
        <v>-</v>
      </c>
      <c r="AI87" s="84">
        <f t="shared" si="29"/>
        <v>0</v>
      </c>
    </row>
    <row r="88" spans="1:35" ht="12.75" customHeight="1">
      <c r="A88" s="87" t="s">
        <v>401</v>
      </c>
      <c r="B88" s="90" t="s">
        <v>402</v>
      </c>
      <c r="C88" s="71" t="s">
        <v>403</v>
      </c>
      <c r="D88" s="40" t="s">
        <v>404</v>
      </c>
      <c r="E88" s="40" t="s">
        <v>317</v>
      </c>
      <c r="F88" s="93" t="s">
        <v>683</v>
      </c>
      <c r="G88" s="74" t="s">
        <v>318</v>
      </c>
      <c r="H88" s="41" t="s">
        <v>695</v>
      </c>
      <c r="I88" s="42">
        <v>8017682903</v>
      </c>
      <c r="J88" s="64" t="s">
        <v>580</v>
      </c>
      <c r="K88" s="43" t="s">
        <v>697</v>
      </c>
      <c r="L88" s="97"/>
      <c r="M88" s="76">
        <v>389</v>
      </c>
      <c r="N88" s="44"/>
      <c r="O88" s="68" t="s">
        <v>688</v>
      </c>
      <c r="P88" s="45" t="s">
        <v>687</v>
      </c>
      <c r="Q88" s="46"/>
      <c r="R88" s="47"/>
      <c r="S88" s="101" t="s">
        <v>697</v>
      </c>
      <c r="T88" s="79">
        <v>12118.935514507608</v>
      </c>
      <c r="U88" s="48">
        <v>429.84453180135546</v>
      </c>
      <c r="V88" s="48">
        <v>367.1050631315187</v>
      </c>
      <c r="W88" s="105"/>
      <c r="X88" s="83" t="s">
        <v>15</v>
      </c>
      <c r="Y88" s="109"/>
      <c r="Z88" s="71">
        <f t="shared" si="20"/>
        <v>1</v>
      </c>
      <c r="AA88" s="40">
        <f t="shared" si="21"/>
        <v>1</v>
      </c>
      <c r="AB88" s="40">
        <f t="shared" si="22"/>
        <v>0</v>
      </c>
      <c r="AC88" s="40">
        <f t="shared" si="23"/>
        <v>0</v>
      </c>
      <c r="AD88" s="112" t="str">
        <f t="shared" si="24"/>
        <v>SRSA</v>
      </c>
      <c r="AE88" s="71">
        <f t="shared" si="25"/>
        <v>1</v>
      </c>
      <c r="AF88" s="40">
        <f t="shared" si="26"/>
        <v>0</v>
      </c>
      <c r="AG88" s="40">
        <f t="shared" si="27"/>
        <v>0</v>
      </c>
      <c r="AH88" s="112" t="str">
        <f t="shared" si="28"/>
        <v>-</v>
      </c>
      <c r="AI88" s="84">
        <f t="shared" si="29"/>
        <v>0</v>
      </c>
    </row>
    <row r="89" spans="1:35" ht="12.75" customHeight="1">
      <c r="A89" s="87" t="s">
        <v>557</v>
      </c>
      <c r="B89" s="90" t="s">
        <v>558</v>
      </c>
      <c r="C89" s="71" t="s">
        <v>559</v>
      </c>
      <c r="D89" s="40" t="s">
        <v>560</v>
      </c>
      <c r="E89" s="40" t="s">
        <v>708</v>
      </c>
      <c r="F89" s="93" t="s">
        <v>683</v>
      </c>
      <c r="G89" s="74" t="s">
        <v>561</v>
      </c>
      <c r="H89" s="41" t="s">
        <v>695</v>
      </c>
      <c r="I89" s="42">
        <v>8015311173</v>
      </c>
      <c r="J89" s="64" t="s">
        <v>710</v>
      </c>
      <c r="K89" s="43" t="s">
        <v>687</v>
      </c>
      <c r="L89" s="97"/>
      <c r="M89" s="76">
        <v>271</v>
      </c>
      <c r="N89" s="44"/>
      <c r="O89" s="68" t="s">
        <v>688</v>
      </c>
      <c r="P89" s="45" t="s">
        <v>687</v>
      </c>
      <c r="Q89" s="46"/>
      <c r="R89" s="47"/>
      <c r="S89" s="101" t="s">
        <v>687</v>
      </c>
      <c r="T89" s="79">
        <v>3591.849650186817</v>
      </c>
      <c r="U89" s="48">
        <v>30.597299593155487</v>
      </c>
      <c r="V89" s="48">
        <v>350.0517869347809</v>
      </c>
      <c r="W89" s="105"/>
      <c r="X89" s="83" t="s">
        <v>15</v>
      </c>
      <c r="Y89" s="109"/>
      <c r="Z89" s="71">
        <f t="shared" si="20"/>
        <v>0</v>
      </c>
      <c r="AA89" s="40">
        <f t="shared" si="21"/>
        <v>1</v>
      </c>
      <c r="AB89" s="40">
        <f t="shared" si="22"/>
        <v>0</v>
      </c>
      <c r="AC89" s="40">
        <f t="shared" si="23"/>
        <v>0</v>
      </c>
      <c r="AD89" s="112" t="str">
        <f t="shared" si="24"/>
        <v>-</v>
      </c>
      <c r="AE89" s="71">
        <f t="shared" si="25"/>
        <v>0</v>
      </c>
      <c r="AF89" s="40">
        <f t="shared" si="26"/>
        <v>0</v>
      </c>
      <c r="AG89" s="40">
        <f t="shared" si="27"/>
        <v>0</v>
      </c>
      <c r="AH89" s="112" t="str">
        <f t="shared" si="28"/>
        <v>-</v>
      </c>
      <c r="AI89" s="84">
        <f t="shared" si="29"/>
        <v>0</v>
      </c>
    </row>
    <row r="90" spans="1:35" ht="12.75" customHeight="1">
      <c r="A90" s="87" t="s">
        <v>390</v>
      </c>
      <c r="B90" s="90" t="s">
        <v>391</v>
      </c>
      <c r="C90" s="71" t="s">
        <v>392</v>
      </c>
      <c r="D90" s="40" t="s">
        <v>393</v>
      </c>
      <c r="E90" s="40" t="s">
        <v>708</v>
      </c>
      <c r="F90" s="93" t="s">
        <v>683</v>
      </c>
      <c r="G90" s="74" t="s">
        <v>394</v>
      </c>
      <c r="H90" s="41" t="s">
        <v>695</v>
      </c>
      <c r="I90" s="42">
        <v>8015788270</v>
      </c>
      <c r="J90" s="64" t="s">
        <v>710</v>
      </c>
      <c r="K90" s="43" t="s">
        <v>687</v>
      </c>
      <c r="L90" s="97"/>
      <c r="M90" s="76">
        <v>221</v>
      </c>
      <c r="N90" s="44"/>
      <c r="O90" s="68" t="s">
        <v>688</v>
      </c>
      <c r="P90" s="45" t="s">
        <v>687</v>
      </c>
      <c r="Q90" s="46"/>
      <c r="R90" s="47"/>
      <c r="S90" s="101" t="s">
        <v>687</v>
      </c>
      <c r="T90" s="79">
        <v>8619.206576678</v>
      </c>
      <c r="U90" s="48">
        <v>325.0044020937078</v>
      </c>
      <c r="V90" s="48">
        <v>208.5609741698345</v>
      </c>
      <c r="W90" s="105"/>
      <c r="X90" s="83" t="s">
        <v>15</v>
      </c>
      <c r="Y90" s="109"/>
      <c r="Z90" s="71">
        <f t="shared" si="20"/>
        <v>0</v>
      </c>
      <c r="AA90" s="40">
        <f t="shared" si="21"/>
        <v>1</v>
      </c>
      <c r="AB90" s="40">
        <f t="shared" si="22"/>
        <v>0</v>
      </c>
      <c r="AC90" s="40">
        <f t="shared" si="23"/>
        <v>0</v>
      </c>
      <c r="AD90" s="112" t="str">
        <f t="shared" si="24"/>
        <v>-</v>
      </c>
      <c r="AE90" s="71">
        <f t="shared" si="25"/>
        <v>0</v>
      </c>
      <c r="AF90" s="40">
        <f t="shared" si="26"/>
        <v>0</v>
      </c>
      <c r="AG90" s="40">
        <f t="shared" si="27"/>
        <v>0</v>
      </c>
      <c r="AH90" s="112" t="str">
        <f t="shared" si="28"/>
        <v>-</v>
      </c>
      <c r="AI90" s="84">
        <f t="shared" si="29"/>
        <v>0</v>
      </c>
    </row>
    <row r="91" spans="1:35" ht="12.75" customHeight="1">
      <c r="A91" s="87" t="s">
        <v>112</v>
      </c>
      <c r="B91" s="90" t="s">
        <v>113</v>
      </c>
      <c r="C91" s="71" t="s">
        <v>114</v>
      </c>
      <c r="D91" s="40" t="s">
        <v>115</v>
      </c>
      <c r="E91" s="40" t="s">
        <v>277</v>
      </c>
      <c r="F91" s="93" t="s">
        <v>683</v>
      </c>
      <c r="G91" s="74" t="s">
        <v>561</v>
      </c>
      <c r="H91" s="41" t="s">
        <v>116</v>
      </c>
      <c r="I91" s="42">
        <v>8015788599</v>
      </c>
      <c r="J91" s="64" t="s">
        <v>342</v>
      </c>
      <c r="K91" s="43" t="s">
        <v>687</v>
      </c>
      <c r="L91" s="97"/>
      <c r="M91" s="76">
        <v>23850</v>
      </c>
      <c r="N91" s="44"/>
      <c r="O91" s="68">
        <v>18.77505785716614</v>
      </c>
      <c r="P91" s="45" t="s">
        <v>687</v>
      </c>
      <c r="Q91" s="46"/>
      <c r="R91" s="47"/>
      <c r="S91" s="101" t="s">
        <v>687</v>
      </c>
      <c r="T91" s="79">
        <v>1477499.3634073546</v>
      </c>
      <c r="U91" s="48">
        <v>72793.41096776845</v>
      </c>
      <c r="V91" s="48">
        <v>127736.8007185751</v>
      </c>
      <c r="W91" s="105"/>
      <c r="X91" s="83" t="s">
        <v>16</v>
      </c>
      <c r="Y91" s="109"/>
      <c r="Z91" s="71">
        <f t="shared" si="20"/>
        <v>0</v>
      </c>
      <c r="AA91" s="40">
        <f t="shared" si="21"/>
        <v>0</v>
      </c>
      <c r="AB91" s="40">
        <f t="shared" si="22"/>
        <v>0</v>
      </c>
      <c r="AC91" s="40">
        <f t="shared" si="23"/>
        <v>0</v>
      </c>
      <c r="AD91" s="112" t="str">
        <f t="shared" si="24"/>
        <v>-</v>
      </c>
      <c r="AE91" s="71">
        <f t="shared" si="25"/>
        <v>0</v>
      </c>
      <c r="AF91" s="40">
        <f t="shared" si="26"/>
        <v>0</v>
      </c>
      <c r="AG91" s="40">
        <f t="shared" si="27"/>
        <v>0</v>
      </c>
      <c r="AH91" s="112" t="str">
        <f t="shared" si="28"/>
        <v>-</v>
      </c>
      <c r="AI91" s="84">
        <f t="shared" si="29"/>
        <v>0</v>
      </c>
    </row>
    <row r="92" spans="1:35" ht="12.75" customHeight="1">
      <c r="A92" s="87" t="s">
        <v>495</v>
      </c>
      <c r="B92" s="90" t="s">
        <v>496</v>
      </c>
      <c r="C92" s="71" t="s">
        <v>497</v>
      </c>
      <c r="D92" s="40" t="s">
        <v>498</v>
      </c>
      <c r="E92" s="40" t="s">
        <v>708</v>
      </c>
      <c r="F92" s="93" t="s">
        <v>683</v>
      </c>
      <c r="G92" s="74" t="s">
        <v>499</v>
      </c>
      <c r="H92" s="41" t="s">
        <v>695</v>
      </c>
      <c r="I92" s="42">
        <v>8014666700</v>
      </c>
      <c r="J92" s="64" t="s">
        <v>710</v>
      </c>
      <c r="K92" s="43" t="s">
        <v>687</v>
      </c>
      <c r="L92" s="97"/>
      <c r="M92" s="76">
        <v>148</v>
      </c>
      <c r="N92" s="44"/>
      <c r="O92" s="68" t="s">
        <v>688</v>
      </c>
      <c r="P92" s="45" t="s">
        <v>687</v>
      </c>
      <c r="Q92" s="46"/>
      <c r="R92" s="47"/>
      <c r="S92" s="101" t="s">
        <v>687</v>
      </c>
      <c r="T92" s="79">
        <v>2900.884426368007</v>
      </c>
      <c r="U92" s="48">
        <v>0</v>
      </c>
      <c r="V92" s="48">
        <v>139.66979265672177</v>
      </c>
      <c r="W92" s="105"/>
      <c r="X92" s="83" t="s">
        <v>15</v>
      </c>
      <c r="Y92" s="109"/>
      <c r="Z92" s="71">
        <f t="shared" si="20"/>
        <v>0</v>
      </c>
      <c r="AA92" s="40">
        <f t="shared" si="21"/>
        <v>1</v>
      </c>
      <c r="AB92" s="40">
        <f t="shared" si="22"/>
        <v>0</v>
      </c>
      <c r="AC92" s="40">
        <f t="shared" si="23"/>
        <v>0</v>
      </c>
      <c r="AD92" s="112" t="str">
        <f t="shared" si="24"/>
        <v>-</v>
      </c>
      <c r="AE92" s="71">
        <f t="shared" si="25"/>
        <v>0</v>
      </c>
      <c r="AF92" s="40">
        <f t="shared" si="26"/>
        <v>0</v>
      </c>
      <c r="AG92" s="40">
        <f t="shared" si="27"/>
        <v>0</v>
      </c>
      <c r="AH92" s="112" t="str">
        <f t="shared" si="28"/>
        <v>-</v>
      </c>
      <c r="AI92" s="84">
        <f t="shared" si="29"/>
        <v>0</v>
      </c>
    </row>
    <row r="93" spans="1:35" ht="12.75" customHeight="1">
      <c r="A93" s="87" t="s">
        <v>117</v>
      </c>
      <c r="B93" s="90" t="s">
        <v>118</v>
      </c>
      <c r="C93" s="71" t="s">
        <v>119</v>
      </c>
      <c r="D93" s="40" t="s">
        <v>120</v>
      </c>
      <c r="E93" s="40" t="s">
        <v>121</v>
      </c>
      <c r="F93" s="93" t="s">
        <v>683</v>
      </c>
      <c r="G93" s="74" t="s">
        <v>122</v>
      </c>
      <c r="H93" s="41" t="s">
        <v>123</v>
      </c>
      <c r="I93" s="42">
        <v>4356781200</v>
      </c>
      <c r="J93" s="64" t="s">
        <v>529</v>
      </c>
      <c r="K93" s="43" t="s">
        <v>687</v>
      </c>
      <c r="L93" s="97" t="s">
        <v>697</v>
      </c>
      <c r="M93" s="76">
        <v>2953</v>
      </c>
      <c r="N93" s="44" t="s">
        <v>697</v>
      </c>
      <c r="O93" s="68">
        <v>25.091523514502956</v>
      </c>
      <c r="P93" s="45" t="s">
        <v>697</v>
      </c>
      <c r="Q93" s="46"/>
      <c r="R93" s="47"/>
      <c r="S93" s="101" t="s">
        <v>697</v>
      </c>
      <c r="T93" s="79">
        <v>313637.0050371902</v>
      </c>
      <c r="U93" s="48">
        <v>12373.512113073093</v>
      </c>
      <c r="V93" s="48">
        <v>21880.670618445503</v>
      </c>
      <c r="W93" s="105"/>
      <c r="X93" s="83" t="s">
        <v>15</v>
      </c>
      <c r="Y93" s="109"/>
      <c r="Z93" s="71">
        <f t="shared" si="20"/>
        <v>1</v>
      </c>
      <c r="AA93" s="40">
        <f t="shared" si="21"/>
        <v>1</v>
      </c>
      <c r="AB93" s="40">
        <f t="shared" si="22"/>
        <v>0</v>
      </c>
      <c r="AC93" s="40">
        <f t="shared" si="23"/>
        <v>0</v>
      </c>
      <c r="AD93" s="112" t="str">
        <f t="shared" si="24"/>
        <v>SRSA</v>
      </c>
      <c r="AE93" s="71">
        <f t="shared" si="25"/>
        <v>1</v>
      </c>
      <c r="AF93" s="40">
        <f t="shared" si="26"/>
        <v>1</v>
      </c>
      <c r="AG93" s="40" t="str">
        <f t="shared" si="27"/>
        <v>Initial</v>
      </c>
      <c r="AH93" s="112" t="str">
        <f t="shared" si="28"/>
        <v>-</v>
      </c>
      <c r="AI93" s="84" t="str">
        <f t="shared" si="29"/>
        <v>SRSA</v>
      </c>
    </row>
    <row r="94" spans="1:35" ht="12.75" customHeight="1">
      <c r="A94" s="87" t="s">
        <v>124</v>
      </c>
      <c r="B94" s="90" t="s">
        <v>125</v>
      </c>
      <c r="C94" s="71" t="s">
        <v>126</v>
      </c>
      <c r="D94" s="40" t="s">
        <v>127</v>
      </c>
      <c r="E94" s="40" t="s">
        <v>611</v>
      </c>
      <c r="F94" s="93" t="s">
        <v>683</v>
      </c>
      <c r="G94" s="74" t="s">
        <v>612</v>
      </c>
      <c r="H94" s="41" t="s">
        <v>128</v>
      </c>
      <c r="I94" s="42">
        <v>4358968214</v>
      </c>
      <c r="J94" s="64" t="s">
        <v>529</v>
      </c>
      <c r="K94" s="43" t="s">
        <v>687</v>
      </c>
      <c r="L94" s="97" t="s">
        <v>697</v>
      </c>
      <c r="M94" s="76">
        <v>4528</v>
      </c>
      <c r="N94" s="44" t="s">
        <v>697</v>
      </c>
      <c r="O94" s="68">
        <v>13.317972350230415</v>
      </c>
      <c r="P94" s="45" t="s">
        <v>687</v>
      </c>
      <c r="Q94" s="46"/>
      <c r="R94" s="47"/>
      <c r="S94" s="101" t="s">
        <v>697</v>
      </c>
      <c r="T94" s="79">
        <v>224517.46384577893</v>
      </c>
      <c r="U94" s="48">
        <v>4591.425277078971</v>
      </c>
      <c r="V94" s="48">
        <v>11276.088474074486</v>
      </c>
      <c r="W94" s="105"/>
      <c r="X94" s="83" t="s">
        <v>16</v>
      </c>
      <c r="Y94" s="109"/>
      <c r="Z94" s="71">
        <f t="shared" si="20"/>
        <v>1</v>
      </c>
      <c r="AA94" s="40">
        <f t="shared" si="21"/>
        <v>1</v>
      </c>
      <c r="AB94" s="40">
        <f t="shared" si="22"/>
        <v>0</v>
      </c>
      <c r="AC94" s="40">
        <f t="shared" si="23"/>
        <v>0</v>
      </c>
      <c r="AD94" s="112" t="str">
        <f t="shared" si="24"/>
        <v>SRSA</v>
      </c>
      <c r="AE94" s="71">
        <f t="shared" si="25"/>
        <v>1</v>
      </c>
      <c r="AF94" s="40">
        <f t="shared" si="26"/>
        <v>0</v>
      </c>
      <c r="AG94" s="40">
        <f t="shared" si="27"/>
        <v>0</v>
      </c>
      <c r="AH94" s="112" t="str">
        <f t="shared" si="28"/>
        <v>-</v>
      </c>
      <c r="AI94" s="84">
        <f t="shared" si="29"/>
        <v>0</v>
      </c>
    </row>
    <row r="95" spans="1:35" ht="12.75" customHeight="1">
      <c r="A95" s="87" t="s">
        <v>717</v>
      </c>
      <c r="B95" s="90" t="s">
        <v>718</v>
      </c>
      <c r="C95" s="71" t="s">
        <v>719</v>
      </c>
      <c r="D95" s="40" t="s">
        <v>720</v>
      </c>
      <c r="E95" s="40" t="s">
        <v>721</v>
      </c>
      <c r="F95" s="93" t="s">
        <v>683</v>
      </c>
      <c r="G95" s="74" t="s">
        <v>722</v>
      </c>
      <c r="H95" s="41" t="s">
        <v>695</v>
      </c>
      <c r="I95" s="42">
        <v>4356541347</v>
      </c>
      <c r="J95" s="64" t="s">
        <v>723</v>
      </c>
      <c r="K95" s="43" t="s">
        <v>697</v>
      </c>
      <c r="L95" s="97" t="s">
        <v>697</v>
      </c>
      <c r="M95" s="76">
        <v>207</v>
      </c>
      <c r="N95" s="44"/>
      <c r="O95" s="68" t="s">
        <v>688</v>
      </c>
      <c r="P95" s="45" t="s">
        <v>687</v>
      </c>
      <c r="Q95" s="46"/>
      <c r="R95" s="47"/>
      <c r="S95" s="101" t="s">
        <v>697</v>
      </c>
      <c r="T95" s="79">
        <v>10089.654484972796</v>
      </c>
      <c r="U95" s="48">
        <v>484.16968456160055</v>
      </c>
      <c r="V95" s="48">
        <v>195.34896675636085</v>
      </c>
      <c r="W95" s="105"/>
      <c r="X95" s="83" t="s">
        <v>15</v>
      </c>
      <c r="Y95" s="109" t="s">
        <v>687</v>
      </c>
      <c r="Z95" s="71">
        <f t="shared" si="20"/>
        <v>1</v>
      </c>
      <c r="AA95" s="40">
        <f t="shared" si="21"/>
        <v>1</v>
      </c>
      <c r="AB95" s="40">
        <f t="shared" si="22"/>
        <v>0</v>
      </c>
      <c r="AC95" s="40">
        <f t="shared" si="23"/>
        <v>0</v>
      </c>
      <c r="AD95" s="112" t="str">
        <f t="shared" si="24"/>
        <v>SRSA</v>
      </c>
      <c r="AE95" s="71">
        <f t="shared" si="25"/>
        <v>1</v>
      </c>
      <c r="AF95" s="40">
        <f t="shared" si="26"/>
        <v>0</v>
      </c>
      <c r="AG95" s="40">
        <f t="shared" si="27"/>
        <v>0</v>
      </c>
      <c r="AH95" s="112" t="str">
        <f t="shared" si="28"/>
        <v>-</v>
      </c>
      <c r="AI95" s="84">
        <f t="shared" si="29"/>
        <v>0</v>
      </c>
    </row>
    <row r="96" spans="1:35" ht="12.75" customHeight="1">
      <c r="A96" s="87" t="s">
        <v>129</v>
      </c>
      <c r="B96" s="90" t="s">
        <v>130</v>
      </c>
      <c r="C96" s="71" t="s">
        <v>131</v>
      </c>
      <c r="D96" s="40" t="s">
        <v>132</v>
      </c>
      <c r="E96" s="40" t="s">
        <v>133</v>
      </c>
      <c r="F96" s="93" t="s">
        <v>683</v>
      </c>
      <c r="G96" s="74" t="s">
        <v>134</v>
      </c>
      <c r="H96" s="41" t="s">
        <v>135</v>
      </c>
      <c r="I96" s="42">
        <v>4358352261</v>
      </c>
      <c r="J96" s="64" t="s">
        <v>529</v>
      </c>
      <c r="K96" s="43" t="s">
        <v>687</v>
      </c>
      <c r="L96" s="97" t="s">
        <v>697</v>
      </c>
      <c r="M96" s="76">
        <v>3025</v>
      </c>
      <c r="N96" s="44"/>
      <c r="O96" s="68">
        <v>14.899178491411503</v>
      </c>
      <c r="P96" s="45" t="s">
        <v>687</v>
      </c>
      <c r="Q96" s="46"/>
      <c r="R96" s="47"/>
      <c r="S96" s="101" t="s">
        <v>697</v>
      </c>
      <c r="T96" s="79">
        <v>141778.3902371925</v>
      </c>
      <c r="U96" s="48">
        <v>3288.279066358358</v>
      </c>
      <c r="V96" s="48">
        <v>8375.526141784154</v>
      </c>
      <c r="W96" s="105"/>
      <c r="X96" s="83" t="s">
        <v>15</v>
      </c>
      <c r="Y96" s="109"/>
      <c r="Z96" s="71">
        <f t="shared" si="20"/>
        <v>1</v>
      </c>
      <c r="AA96" s="40">
        <f t="shared" si="21"/>
        <v>0</v>
      </c>
      <c r="AB96" s="40">
        <f t="shared" si="22"/>
        <v>0</v>
      </c>
      <c r="AC96" s="40">
        <f t="shared" si="23"/>
        <v>0</v>
      </c>
      <c r="AD96" s="112" t="str">
        <f t="shared" si="24"/>
        <v>-</v>
      </c>
      <c r="AE96" s="71">
        <f t="shared" si="25"/>
        <v>1</v>
      </c>
      <c r="AF96" s="40">
        <f t="shared" si="26"/>
        <v>0</v>
      </c>
      <c r="AG96" s="40">
        <f t="shared" si="27"/>
        <v>0</v>
      </c>
      <c r="AH96" s="112" t="str">
        <f t="shared" si="28"/>
        <v>-</v>
      </c>
      <c r="AI96" s="84">
        <f t="shared" si="29"/>
        <v>0</v>
      </c>
    </row>
    <row r="97" spans="1:35" ht="12.75" customHeight="1">
      <c r="A97" s="87" t="s">
        <v>136</v>
      </c>
      <c r="B97" s="90" t="s">
        <v>137</v>
      </c>
      <c r="C97" s="71" t="s">
        <v>138</v>
      </c>
      <c r="D97" s="40" t="s">
        <v>139</v>
      </c>
      <c r="E97" s="40" t="s">
        <v>140</v>
      </c>
      <c r="F97" s="93" t="s">
        <v>683</v>
      </c>
      <c r="G97" s="74" t="s">
        <v>141</v>
      </c>
      <c r="H97" s="41" t="s">
        <v>142</v>
      </c>
      <c r="I97" s="42">
        <v>4357834301</v>
      </c>
      <c r="J97" s="64" t="s">
        <v>580</v>
      </c>
      <c r="K97" s="43" t="s">
        <v>697</v>
      </c>
      <c r="L97" s="97" t="s">
        <v>697</v>
      </c>
      <c r="M97" s="76">
        <v>1424</v>
      </c>
      <c r="N97" s="44"/>
      <c r="O97" s="68">
        <v>6.72</v>
      </c>
      <c r="P97" s="45" t="s">
        <v>687</v>
      </c>
      <c r="Q97" s="46"/>
      <c r="R97" s="47"/>
      <c r="S97" s="101" t="s">
        <v>697</v>
      </c>
      <c r="T97" s="79">
        <v>42929.302966548275</v>
      </c>
      <c r="U97" s="48">
        <v>563.2311621689623</v>
      </c>
      <c r="V97" s="48">
        <v>2304.4746725638342</v>
      </c>
      <c r="W97" s="105"/>
      <c r="X97" s="83" t="s">
        <v>15</v>
      </c>
      <c r="Y97" s="109"/>
      <c r="Z97" s="71">
        <f t="shared" si="20"/>
        <v>1</v>
      </c>
      <c r="AA97" s="40">
        <f t="shared" si="21"/>
        <v>0</v>
      </c>
      <c r="AB97" s="40">
        <f t="shared" si="22"/>
        <v>0</v>
      </c>
      <c r="AC97" s="40">
        <f t="shared" si="23"/>
        <v>0</v>
      </c>
      <c r="AD97" s="112" t="str">
        <f t="shared" si="24"/>
        <v>-</v>
      </c>
      <c r="AE97" s="71">
        <f t="shared" si="25"/>
        <v>1</v>
      </c>
      <c r="AF97" s="40">
        <f t="shared" si="26"/>
        <v>0</v>
      </c>
      <c r="AG97" s="40">
        <f t="shared" si="27"/>
        <v>0</v>
      </c>
      <c r="AH97" s="112" t="str">
        <f t="shared" si="28"/>
        <v>-</v>
      </c>
      <c r="AI97" s="84">
        <f t="shared" si="29"/>
        <v>0</v>
      </c>
    </row>
    <row r="98" spans="1:35" ht="12.75" customHeight="1">
      <c r="A98" s="87" t="s">
        <v>619</v>
      </c>
      <c r="B98" s="90" t="s">
        <v>620</v>
      </c>
      <c r="C98" s="71" t="s">
        <v>621</v>
      </c>
      <c r="D98" s="40" t="s">
        <v>622</v>
      </c>
      <c r="E98" s="40" t="s">
        <v>702</v>
      </c>
      <c r="F98" s="93" t="s">
        <v>683</v>
      </c>
      <c r="G98" s="74" t="s">
        <v>703</v>
      </c>
      <c r="H98" s="41" t="s">
        <v>695</v>
      </c>
      <c r="I98" s="42">
        <v>4356371173</v>
      </c>
      <c r="J98" s="64"/>
      <c r="K98" s="43"/>
      <c r="L98" s="97"/>
      <c r="M98" s="76"/>
      <c r="N98" s="44"/>
      <c r="O98" s="68" t="s">
        <v>688</v>
      </c>
      <c r="P98" s="45" t="s">
        <v>687</v>
      </c>
      <c r="Q98" s="46"/>
      <c r="R98" s="47"/>
      <c r="S98" s="101"/>
      <c r="T98" s="79"/>
      <c r="U98" s="48"/>
      <c r="V98" s="48"/>
      <c r="W98" s="105"/>
      <c r="X98" s="83"/>
      <c r="Y98" s="109"/>
      <c r="Z98" s="71">
        <f t="shared" si="20"/>
        <v>0</v>
      </c>
      <c r="AA98" s="40">
        <f t="shared" si="21"/>
        <v>0</v>
      </c>
      <c r="AB98" s="40">
        <f t="shared" si="22"/>
        <v>0</v>
      </c>
      <c r="AC98" s="40">
        <f t="shared" si="23"/>
        <v>0</v>
      </c>
      <c r="AD98" s="112" t="str">
        <f t="shared" si="24"/>
        <v>-</v>
      </c>
      <c r="AE98" s="71">
        <f t="shared" si="25"/>
        <v>0</v>
      </c>
      <c r="AF98" s="40">
        <f t="shared" si="26"/>
        <v>0</v>
      </c>
      <c r="AG98" s="40">
        <f t="shared" si="27"/>
        <v>0</v>
      </c>
      <c r="AH98" s="112" t="str">
        <f t="shared" si="28"/>
        <v>-</v>
      </c>
      <c r="AI98" s="84">
        <f t="shared" si="29"/>
        <v>0</v>
      </c>
    </row>
    <row r="99" spans="1:35" ht="12.75" customHeight="1">
      <c r="A99" s="87" t="s">
        <v>629</v>
      </c>
      <c r="B99" s="90" t="s">
        <v>630</v>
      </c>
      <c r="C99" s="71" t="s">
        <v>631</v>
      </c>
      <c r="D99" s="40" t="s">
        <v>632</v>
      </c>
      <c r="E99" s="40" t="s">
        <v>633</v>
      </c>
      <c r="F99" s="93" t="s">
        <v>683</v>
      </c>
      <c r="G99" s="74" t="s">
        <v>634</v>
      </c>
      <c r="H99" s="41" t="s">
        <v>695</v>
      </c>
      <c r="I99" s="42">
        <v>4355862865</v>
      </c>
      <c r="J99" s="64"/>
      <c r="K99" s="43"/>
      <c r="L99" s="97"/>
      <c r="M99" s="76"/>
      <c r="N99" s="44"/>
      <c r="O99" s="68" t="s">
        <v>688</v>
      </c>
      <c r="P99" s="45" t="s">
        <v>687</v>
      </c>
      <c r="Q99" s="46"/>
      <c r="R99" s="47"/>
      <c r="S99" s="101"/>
      <c r="T99" s="79"/>
      <c r="U99" s="48"/>
      <c r="V99" s="48"/>
      <c r="W99" s="105"/>
      <c r="X99" s="83"/>
      <c r="Y99" s="109"/>
      <c r="Z99" s="71">
        <f t="shared" si="20"/>
        <v>0</v>
      </c>
      <c r="AA99" s="40">
        <f t="shared" si="21"/>
        <v>0</v>
      </c>
      <c r="AB99" s="40">
        <f t="shared" si="22"/>
        <v>0</v>
      </c>
      <c r="AC99" s="40">
        <f t="shared" si="23"/>
        <v>0</v>
      </c>
      <c r="AD99" s="112" t="str">
        <f t="shared" si="24"/>
        <v>-</v>
      </c>
      <c r="AE99" s="71">
        <f t="shared" si="25"/>
        <v>0</v>
      </c>
      <c r="AF99" s="40">
        <f t="shared" si="26"/>
        <v>0</v>
      </c>
      <c r="AG99" s="40">
        <f t="shared" si="27"/>
        <v>0</v>
      </c>
      <c r="AH99" s="112" t="str">
        <f t="shared" si="28"/>
        <v>-</v>
      </c>
      <c r="AI99" s="84">
        <f t="shared" si="29"/>
        <v>0</v>
      </c>
    </row>
    <row r="100" spans="1:35" ht="12.75" customHeight="1">
      <c r="A100" s="87" t="s">
        <v>453</v>
      </c>
      <c r="B100" s="90" t="s">
        <v>454</v>
      </c>
      <c r="C100" s="71" t="s">
        <v>455</v>
      </c>
      <c r="D100" s="40" t="s">
        <v>456</v>
      </c>
      <c r="E100" s="40" t="s">
        <v>594</v>
      </c>
      <c r="F100" s="93" t="s">
        <v>683</v>
      </c>
      <c r="G100" s="74" t="s">
        <v>595</v>
      </c>
      <c r="H100" s="41" t="s">
        <v>695</v>
      </c>
      <c r="I100" s="42">
        <v>8019360318</v>
      </c>
      <c r="J100" s="64" t="s">
        <v>580</v>
      </c>
      <c r="K100" s="43" t="s">
        <v>697</v>
      </c>
      <c r="L100" s="97"/>
      <c r="M100" s="76">
        <v>147</v>
      </c>
      <c r="N100" s="44"/>
      <c r="O100" s="68" t="s">
        <v>688</v>
      </c>
      <c r="P100" s="45" t="s">
        <v>687</v>
      </c>
      <c r="Q100" s="46"/>
      <c r="R100" s="47"/>
      <c r="S100" s="101" t="s">
        <v>697</v>
      </c>
      <c r="T100" s="79">
        <v>6268.079093818799</v>
      </c>
      <c r="U100" s="48">
        <v>277.2452705574354</v>
      </c>
      <c r="V100" s="48">
        <v>274.6191891325496</v>
      </c>
      <c r="W100" s="105"/>
      <c r="X100" s="83" t="s">
        <v>15</v>
      </c>
      <c r="Y100" s="109"/>
      <c r="Z100" s="71">
        <f t="shared" si="20"/>
        <v>1</v>
      </c>
      <c r="AA100" s="40">
        <f t="shared" si="21"/>
        <v>1</v>
      </c>
      <c r="AB100" s="40">
        <f t="shared" si="22"/>
        <v>0</v>
      </c>
      <c r="AC100" s="40">
        <f t="shared" si="23"/>
        <v>0</v>
      </c>
      <c r="AD100" s="112" t="str">
        <f t="shared" si="24"/>
        <v>SRSA</v>
      </c>
      <c r="AE100" s="71">
        <f t="shared" si="25"/>
        <v>1</v>
      </c>
      <c r="AF100" s="40">
        <f t="shared" si="26"/>
        <v>0</v>
      </c>
      <c r="AG100" s="40">
        <f t="shared" si="27"/>
        <v>0</v>
      </c>
      <c r="AH100" s="112" t="str">
        <f t="shared" si="28"/>
        <v>-</v>
      </c>
      <c r="AI100" s="84">
        <f t="shared" si="29"/>
        <v>0</v>
      </c>
    </row>
    <row r="101" spans="1:35" ht="12.75" customHeight="1">
      <c r="A101" s="87" t="s">
        <v>428</v>
      </c>
      <c r="B101" s="90" t="s">
        <v>429</v>
      </c>
      <c r="C101" s="71" t="s">
        <v>430</v>
      </c>
      <c r="D101" s="40" t="s">
        <v>431</v>
      </c>
      <c r="E101" s="40" t="s">
        <v>633</v>
      </c>
      <c r="F101" s="93" t="s">
        <v>683</v>
      </c>
      <c r="G101" s="74" t="s">
        <v>634</v>
      </c>
      <c r="H101" s="41" t="s">
        <v>695</v>
      </c>
      <c r="I101" s="42">
        <v>4358658790</v>
      </c>
      <c r="J101" s="64" t="s">
        <v>432</v>
      </c>
      <c r="K101" s="43" t="s">
        <v>687</v>
      </c>
      <c r="L101" s="97" t="s">
        <v>697</v>
      </c>
      <c r="M101" s="76">
        <v>346</v>
      </c>
      <c r="N101" s="44"/>
      <c r="O101" s="68" t="s">
        <v>688</v>
      </c>
      <c r="P101" s="45" t="s">
        <v>687</v>
      </c>
      <c r="Q101" s="46"/>
      <c r="R101" s="47"/>
      <c r="S101" s="101" t="s">
        <v>687</v>
      </c>
      <c r="T101" s="79">
        <v>8424.236718484013</v>
      </c>
      <c r="U101" s="48">
        <v>272.58433723988395</v>
      </c>
      <c r="V101" s="48">
        <v>326.52532607584953</v>
      </c>
      <c r="W101" s="105"/>
      <c r="X101" s="83" t="s">
        <v>15</v>
      </c>
      <c r="Y101" s="109"/>
      <c r="Z101" s="71">
        <f aca="true" t="shared" si="30" ref="Z101:Z124">IF(OR(K101="YES",TRIM(L101)="YES"),1,0)</f>
        <v>1</v>
      </c>
      <c r="AA101" s="40">
        <f aca="true" t="shared" si="31" ref="AA101:AA124">IF(OR(AND(ISNUMBER(M101),AND(M101&gt;0,M101&lt;600)),AND(ISNUMBER(M101),AND(M101&gt;0,N101="YES"))),1,0)</f>
        <v>1</v>
      </c>
      <c r="AB101" s="40">
        <f aca="true" t="shared" si="32" ref="AB101:AB124">IF(AND(OR(K101="YES",TRIM(L101)="YES"),(Z101=0)),"Trouble",0)</f>
        <v>0</v>
      </c>
      <c r="AC101" s="40">
        <f aca="true" t="shared" si="33" ref="AC101:AC124">IF(AND(OR(AND(ISNUMBER(M101),AND(M101&gt;0,M101&lt;600)),AND(ISNUMBER(M101),AND(M101&gt;0,N101="YES"))),(AA101=0)),"Trouble",0)</f>
        <v>0</v>
      </c>
      <c r="AD101" s="112" t="str">
        <f aca="true" t="shared" si="34" ref="AD101:AD124">IF(AND(Z101=1,AA101=1),"SRSA","-")</f>
        <v>SRSA</v>
      </c>
      <c r="AE101" s="71">
        <f aca="true" t="shared" si="35" ref="AE101:AE124">IF(S101="YES",1,0)</f>
        <v>0</v>
      </c>
      <c r="AF101" s="40">
        <f aca="true" t="shared" si="36" ref="AF101:AF124">IF(OR(AND(ISNUMBER(Q101),Q101&gt;=20),(AND(ISNUMBER(Q101)=FALSE,AND(ISNUMBER(O101),O101&gt;=20)))),1,0)</f>
        <v>0</v>
      </c>
      <c r="AG101" s="40">
        <f aca="true" t="shared" si="37" ref="AG101:AG124">IF(AND(AE101=1,AF101=1),"Initial",0)</f>
        <v>0</v>
      </c>
      <c r="AH101" s="112" t="str">
        <f aca="true" t="shared" si="38" ref="AH101:AH124">IF(AND(AND(AG101="Initial",AI101=0),AND(ISNUMBER(M101),M101&gt;0)),"RLIS","-")</f>
        <v>-</v>
      </c>
      <c r="AI101" s="84">
        <f aca="true" t="shared" si="39" ref="AI101:AI124">IF(AND(AD101="SRSA",AG101="Initial"),"SRSA",0)</f>
        <v>0</v>
      </c>
    </row>
    <row r="102" spans="1:35" ht="12.75" customHeight="1">
      <c r="A102" s="87" t="s">
        <v>711</v>
      </c>
      <c r="B102" s="90" t="s">
        <v>712</v>
      </c>
      <c r="C102" s="71" t="s">
        <v>713</v>
      </c>
      <c r="D102" s="40" t="s">
        <v>714</v>
      </c>
      <c r="E102" s="40" t="s">
        <v>715</v>
      </c>
      <c r="F102" s="93" t="s">
        <v>683</v>
      </c>
      <c r="G102" s="74" t="s">
        <v>716</v>
      </c>
      <c r="H102" s="41" t="s">
        <v>695</v>
      </c>
      <c r="I102" s="42">
        <v>8019644258</v>
      </c>
      <c r="J102" s="64" t="s">
        <v>686</v>
      </c>
      <c r="K102" s="43" t="s">
        <v>687</v>
      </c>
      <c r="L102" s="97"/>
      <c r="M102" s="76">
        <v>46</v>
      </c>
      <c r="N102" s="44"/>
      <c r="O102" s="68" t="s">
        <v>688</v>
      </c>
      <c r="P102" s="45" t="s">
        <v>687</v>
      </c>
      <c r="Q102" s="46"/>
      <c r="R102" s="47"/>
      <c r="S102" s="101" t="s">
        <v>687</v>
      </c>
      <c r="T102" s="79">
        <v>1242.9395859104013</v>
      </c>
      <c r="U102" s="48">
        <v>0</v>
      </c>
      <c r="V102" s="48">
        <v>43.41088150141352</v>
      </c>
      <c r="W102" s="105"/>
      <c r="X102" s="83" t="s">
        <v>15</v>
      </c>
      <c r="Y102" s="109"/>
      <c r="Z102" s="71">
        <f t="shared" si="30"/>
        <v>0</v>
      </c>
      <c r="AA102" s="40">
        <f t="shared" si="31"/>
        <v>1</v>
      </c>
      <c r="AB102" s="40">
        <f t="shared" si="32"/>
        <v>0</v>
      </c>
      <c r="AC102" s="40">
        <f t="shared" si="33"/>
        <v>0</v>
      </c>
      <c r="AD102" s="112" t="str">
        <f t="shared" si="34"/>
        <v>-</v>
      </c>
      <c r="AE102" s="71">
        <f t="shared" si="35"/>
        <v>0</v>
      </c>
      <c r="AF102" s="40">
        <f t="shared" si="36"/>
        <v>0</v>
      </c>
      <c r="AG102" s="40">
        <f t="shared" si="37"/>
        <v>0</v>
      </c>
      <c r="AH102" s="112" t="str">
        <f t="shared" si="38"/>
        <v>-</v>
      </c>
      <c r="AI102" s="84">
        <f t="shared" si="39"/>
        <v>0</v>
      </c>
    </row>
    <row r="103" spans="1:35" ht="12.75" customHeight="1">
      <c r="A103" s="87" t="s">
        <v>323</v>
      </c>
      <c r="B103" s="90" t="s">
        <v>324</v>
      </c>
      <c r="C103" s="71" t="s">
        <v>325</v>
      </c>
      <c r="D103" s="40" t="s">
        <v>326</v>
      </c>
      <c r="E103" s="40" t="s">
        <v>682</v>
      </c>
      <c r="F103" s="93" t="s">
        <v>683</v>
      </c>
      <c r="G103" s="74" t="s">
        <v>684</v>
      </c>
      <c r="H103" s="41" t="s">
        <v>695</v>
      </c>
      <c r="I103" s="42">
        <v>8012312523</v>
      </c>
      <c r="J103" s="64" t="s">
        <v>686</v>
      </c>
      <c r="K103" s="43" t="s">
        <v>687</v>
      </c>
      <c r="L103" s="97"/>
      <c r="M103" s="76">
        <v>1000</v>
      </c>
      <c r="N103" s="44"/>
      <c r="O103" s="68" t="s">
        <v>688</v>
      </c>
      <c r="P103" s="45" t="s">
        <v>687</v>
      </c>
      <c r="Q103" s="46"/>
      <c r="R103" s="47"/>
      <c r="S103" s="101" t="s">
        <v>687</v>
      </c>
      <c r="T103" s="79">
        <v>12165.191496994865</v>
      </c>
      <c r="U103" s="48">
        <v>61.2202858149345</v>
      </c>
      <c r="V103" s="48">
        <v>943.7148152481201</v>
      </c>
      <c r="W103" s="105"/>
      <c r="X103" s="83" t="s">
        <v>15</v>
      </c>
      <c r="Y103" s="109"/>
      <c r="Z103" s="71">
        <f t="shared" si="30"/>
        <v>0</v>
      </c>
      <c r="AA103" s="40">
        <f t="shared" si="31"/>
        <v>0</v>
      </c>
      <c r="AB103" s="40">
        <f t="shared" si="32"/>
        <v>0</v>
      </c>
      <c r="AC103" s="40">
        <f t="shared" si="33"/>
        <v>0</v>
      </c>
      <c r="AD103" s="112" t="str">
        <f t="shared" si="34"/>
        <v>-</v>
      </c>
      <c r="AE103" s="71">
        <f t="shared" si="35"/>
        <v>0</v>
      </c>
      <c r="AF103" s="40">
        <f t="shared" si="36"/>
        <v>0</v>
      </c>
      <c r="AG103" s="40">
        <f t="shared" si="37"/>
        <v>0</v>
      </c>
      <c r="AH103" s="112" t="str">
        <f t="shared" si="38"/>
        <v>-</v>
      </c>
      <c r="AI103" s="84">
        <f t="shared" si="39"/>
        <v>0</v>
      </c>
    </row>
    <row r="104" spans="1:35" ht="12.75" customHeight="1">
      <c r="A104" s="87" t="s">
        <v>463</v>
      </c>
      <c r="B104" s="90" t="s">
        <v>464</v>
      </c>
      <c r="C104" s="71" t="s">
        <v>465</v>
      </c>
      <c r="D104" s="40" t="s">
        <v>466</v>
      </c>
      <c r="E104" s="40" t="s">
        <v>467</v>
      </c>
      <c r="F104" s="93" t="s">
        <v>683</v>
      </c>
      <c r="G104" s="74" t="s">
        <v>468</v>
      </c>
      <c r="H104" s="41" t="s">
        <v>695</v>
      </c>
      <c r="I104" s="42">
        <v>8017792066</v>
      </c>
      <c r="J104" s="64" t="s">
        <v>580</v>
      </c>
      <c r="K104" s="43" t="s">
        <v>697</v>
      </c>
      <c r="L104" s="97"/>
      <c r="M104" s="76">
        <v>926</v>
      </c>
      <c r="N104" s="44"/>
      <c r="O104" s="68" t="s">
        <v>688</v>
      </c>
      <c r="P104" s="45" t="s">
        <v>687</v>
      </c>
      <c r="Q104" s="46"/>
      <c r="R104" s="47"/>
      <c r="S104" s="101" t="s">
        <v>697</v>
      </c>
      <c r="T104" s="79">
        <v>21731.768743500837</v>
      </c>
      <c r="U104" s="48">
        <v>691.9448560704745</v>
      </c>
      <c r="V104" s="48">
        <v>1081.7860500736638</v>
      </c>
      <c r="W104" s="105"/>
      <c r="X104" s="83" t="s">
        <v>15</v>
      </c>
      <c r="Y104" s="109"/>
      <c r="Z104" s="71">
        <f t="shared" si="30"/>
        <v>1</v>
      </c>
      <c r="AA104" s="40">
        <f t="shared" si="31"/>
        <v>0</v>
      </c>
      <c r="AB104" s="40">
        <f t="shared" si="32"/>
        <v>0</v>
      </c>
      <c r="AC104" s="40">
        <f t="shared" si="33"/>
        <v>0</v>
      </c>
      <c r="AD104" s="112" t="str">
        <f t="shared" si="34"/>
        <v>-</v>
      </c>
      <c r="AE104" s="71">
        <f t="shared" si="35"/>
        <v>1</v>
      </c>
      <c r="AF104" s="40">
        <f t="shared" si="36"/>
        <v>0</v>
      </c>
      <c r="AG104" s="40">
        <f t="shared" si="37"/>
        <v>0</v>
      </c>
      <c r="AH104" s="112" t="str">
        <f t="shared" si="38"/>
        <v>-</v>
      </c>
      <c r="AI104" s="84">
        <f t="shared" si="39"/>
        <v>0</v>
      </c>
    </row>
    <row r="105" spans="1:35" ht="12.75" customHeight="1">
      <c r="A105" s="87" t="s">
        <v>537</v>
      </c>
      <c r="B105" s="90" t="s">
        <v>538</v>
      </c>
      <c r="C105" s="71" t="s">
        <v>539</v>
      </c>
      <c r="D105" s="40" t="s">
        <v>540</v>
      </c>
      <c r="E105" s="40" t="s">
        <v>541</v>
      </c>
      <c r="F105" s="93" t="s">
        <v>683</v>
      </c>
      <c r="G105" s="74" t="s">
        <v>542</v>
      </c>
      <c r="H105" s="41" t="s">
        <v>695</v>
      </c>
      <c r="I105" s="42">
        <v>4357872820</v>
      </c>
      <c r="J105" s="64" t="s">
        <v>543</v>
      </c>
      <c r="K105" s="43" t="s">
        <v>687</v>
      </c>
      <c r="L105" s="97" t="s">
        <v>697</v>
      </c>
      <c r="M105" s="76">
        <v>1028</v>
      </c>
      <c r="N105" s="44"/>
      <c r="O105" s="68" t="s">
        <v>688</v>
      </c>
      <c r="P105" s="45" t="s">
        <v>687</v>
      </c>
      <c r="Q105" s="46"/>
      <c r="R105" s="47"/>
      <c r="S105" s="101" t="s">
        <v>687</v>
      </c>
      <c r="T105" s="79">
        <v>24747.61658230244</v>
      </c>
      <c r="U105" s="48">
        <v>796.7849857781223</v>
      </c>
      <c r="V105" s="48">
        <v>970.1388300750674</v>
      </c>
      <c r="W105" s="105"/>
      <c r="X105" s="83" t="s">
        <v>15</v>
      </c>
      <c r="Y105" s="109"/>
      <c r="Z105" s="71">
        <f t="shared" si="30"/>
        <v>1</v>
      </c>
      <c r="AA105" s="40">
        <f t="shared" si="31"/>
        <v>0</v>
      </c>
      <c r="AB105" s="40">
        <f t="shared" si="32"/>
        <v>0</v>
      </c>
      <c r="AC105" s="40">
        <f t="shared" si="33"/>
        <v>0</v>
      </c>
      <c r="AD105" s="112" t="str">
        <f t="shared" si="34"/>
        <v>-</v>
      </c>
      <c r="AE105" s="71">
        <f t="shared" si="35"/>
        <v>0</v>
      </c>
      <c r="AF105" s="40">
        <f t="shared" si="36"/>
        <v>0</v>
      </c>
      <c r="AG105" s="40">
        <f t="shared" si="37"/>
        <v>0</v>
      </c>
      <c r="AH105" s="112" t="str">
        <f t="shared" si="38"/>
        <v>-</v>
      </c>
      <c r="AI105" s="84">
        <f t="shared" si="39"/>
        <v>0</v>
      </c>
    </row>
    <row r="106" spans="1:35" ht="12.75" customHeight="1">
      <c r="A106" s="87" t="s">
        <v>602</v>
      </c>
      <c r="B106" s="90" t="s">
        <v>603</v>
      </c>
      <c r="C106" s="71" t="s">
        <v>604</v>
      </c>
      <c r="D106" s="40" t="s">
        <v>605</v>
      </c>
      <c r="E106" s="40" t="s">
        <v>606</v>
      </c>
      <c r="F106" s="93" t="s">
        <v>683</v>
      </c>
      <c r="G106" s="74" t="s">
        <v>567</v>
      </c>
      <c r="H106" s="41" t="s">
        <v>695</v>
      </c>
      <c r="I106" s="42">
        <v>4357520123</v>
      </c>
      <c r="J106" s="64"/>
      <c r="K106" s="43"/>
      <c r="L106" s="97"/>
      <c r="M106" s="76"/>
      <c r="N106" s="44"/>
      <c r="O106" s="68" t="s">
        <v>688</v>
      </c>
      <c r="P106" s="45" t="s">
        <v>687</v>
      </c>
      <c r="Q106" s="46"/>
      <c r="R106" s="47"/>
      <c r="S106" s="101" t="s">
        <v>697</v>
      </c>
      <c r="T106" s="79"/>
      <c r="U106" s="48"/>
      <c r="V106" s="48"/>
      <c r="W106" s="105"/>
      <c r="X106" s="83"/>
      <c r="Y106" s="109"/>
      <c r="Z106" s="71">
        <f t="shared" si="30"/>
        <v>0</v>
      </c>
      <c r="AA106" s="40">
        <f t="shared" si="31"/>
        <v>0</v>
      </c>
      <c r="AB106" s="40">
        <f t="shared" si="32"/>
        <v>0</v>
      </c>
      <c r="AC106" s="40">
        <f t="shared" si="33"/>
        <v>0</v>
      </c>
      <c r="AD106" s="112" t="str">
        <f t="shared" si="34"/>
        <v>-</v>
      </c>
      <c r="AE106" s="71">
        <f t="shared" si="35"/>
        <v>1</v>
      </c>
      <c r="AF106" s="40">
        <f t="shared" si="36"/>
        <v>0</v>
      </c>
      <c r="AG106" s="40">
        <f t="shared" si="37"/>
        <v>0</v>
      </c>
      <c r="AH106" s="112" t="str">
        <f t="shared" si="38"/>
        <v>-</v>
      </c>
      <c r="AI106" s="84">
        <f t="shared" si="39"/>
        <v>0</v>
      </c>
    </row>
    <row r="107" spans="1:35" ht="12.75" customHeight="1">
      <c r="A107" s="87" t="s">
        <v>544</v>
      </c>
      <c r="B107" s="90" t="s">
        <v>545</v>
      </c>
      <c r="C107" s="71" t="s">
        <v>546</v>
      </c>
      <c r="D107" s="40" t="s">
        <v>547</v>
      </c>
      <c r="E107" s="40" t="s">
        <v>548</v>
      </c>
      <c r="F107" s="93" t="s">
        <v>683</v>
      </c>
      <c r="G107" s="74" t="s">
        <v>549</v>
      </c>
      <c r="H107" s="41" t="s">
        <v>695</v>
      </c>
      <c r="I107" s="42">
        <v>8017854979</v>
      </c>
      <c r="J107" s="64" t="s">
        <v>686</v>
      </c>
      <c r="K107" s="43" t="s">
        <v>687</v>
      </c>
      <c r="L107" s="97"/>
      <c r="M107" s="76">
        <v>483</v>
      </c>
      <c r="N107" s="44"/>
      <c r="O107" s="68" t="s">
        <v>688</v>
      </c>
      <c r="P107" s="45" t="s">
        <v>687</v>
      </c>
      <c r="Q107" s="46"/>
      <c r="R107" s="47"/>
      <c r="S107" s="101" t="s">
        <v>687</v>
      </c>
      <c r="T107" s="79">
        <v>4943.698224982434</v>
      </c>
      <c r="U107" s="48">
        <v>0</v>
      </c>
      <c r="V107" s="48">
        <v>455.814255764842</v>
      </c>
      <c r="W107" s="105"/>
      <c r="X107" s="83" t="s">
        <v>15</v>
      </c>
      <c r="Y107" s="109"/>
      <c r="Z107" s="71">
        <f t="shared" si="30"/>
        <v>0</v>
      </c>
      <c r="AA107" s="40">
        <f t="shared" si="31"/>
        <v>1</v>
      </c>
      <c r="AB107" s="40">
        <f t="shared" si="32"/>
        <v>0</v>
      </c>
      <c r="AC107" s="40">
        <f t="shared" si="33"/>
        <v>0</v>
      </c>
      <c r="AD107" s="112" t="str">
        <f t="shared" si="34"/>
        <v>-</v>
      </c>
      <c r="AE107" s="71">
        <f t="shared" si="35"/>
        <v>0</v>
      </c>
      <c r="AF107" s="40">
        <f t="shared" si="36"/>
        <v>0</v>
      </c>
      <c r="AG107" s="40">
        <f t="shared" si="37"/>
        <v>0</v>
      </c>
      <c r="AH107" s="112" t="str">
        <f t="shared" si="38"/>
        <v>-</v>
      </c>
      <c r="AI107" s="84">
        <f t="shared" si="39"/>
        <v>0</v>
      </c>
    </row>
    <row r="108" spans="1:35" ht="12.75" customHeight="1">
      <c r="A108" s="87" t="s">
        <v>143</v>
      </c>
      <c r="B108" s="90" t="s">
        <v>144</v>
      </c>
      <c r="C108" s="71" t="s">
        <v>145</v>
      </c>
      <c r="D108" s="40" t="s">
        <v>146</v>
      </c>
      <c r="E108" s="40" t="s">
        <v>147</v>
      </c>
      <c r="F108" s="93" t="s">
        <v>683</v>
      </c>
      <c r="G108" s="74" t="s">
        <v>148</v>
      </c>
      <c r="H108" s="41" t="s">
        <v>149</v>
      </c>
      <c r="I108" s="42">
        <v>4354336363</v>
      </c>
      <c r="J108" s="64" t="s">
        <v>580</v>
      </c>
      <c r="K108" s="43" t="s">
        <v>697</v>
      </c>
      <c r="L108" s="97" t="s">
        <v>697</v>
      </c>
      <c r="M108" s="76">
        <v>233</v>
      </c>
      <c r="N108" s="44" t="s">
        <v>697</v>
      </c>
      <c r="O108" s="68">
        <v>16.44295302013423</v>
      </c>
      <c r="P108" s="45" t="s">
        <v>687</v>
      </c>
      <c r="Q108" s="46"/>
      <c r="R108" s="47"/>
      <c r="S108" s="101" t="s">
        <v>697</v>
      </c>
      <c r="T108" s="79">
        <v>11688.439780177952</v>
      </c>
      <c r="U108" s="48">
        <v>367.4277299965204</v>
      </c>
      <c r="V108" s="48">
        <v>0</v>
      </c>
      <c r="W108" s="105"/>
      <c r="X108" s="83" t="s">
        <v>15</v>
      </c>
      <c r="Y108" s="109" t="s">
        <v>687</v>
      </c>
      <c r="Z108" s="71">
        <f t="shared" si="30"/>
        <v>1</v>
      </c>
      <c r="AA108" s="40">
        <f t="shared" si="31"/>
        <v>1</v>
      </c>
      <c r="AB108" s="40">
        <f t="shared" si="32"/>
        <v>0</v>
      </c>
      <c r="AC108" s="40">
        <f t="shared" si="33"/>
        <v>0</v>
      </c>
      <c r="AD108" s="112" t="str">
        <f t="shared" si="34"/>
        <v>SRSA</v>
      </c>
      <c r="AE108" s="71">
        <f t="shared" si="35"/>
        <v>1</v>
      </c>
      <c r="AF108" s="40">
        <f t="shared" si="36"/>
        <v>0</v>
      </c>
      <c r="AG108" s="40">
        <f t="shared" si="37"/>
        <v>0</v>
      </c>
      <c r="AH108" s="112" t="str">
        <f t="shared" si="38"/>
        <v>-</v>
      </c>
      <c r="AI108" s="84">
        <f t="shared" si="39"/>
        <v>0</v>
      </c>
    </row>
    <row r="109" spans="1:35" ht="12.75" customHeight="1">
      <c r="A109" s="87" t="s">
        <v>150</v>
      </c>
      <c r="B109" s="90" t="s">
        <v>151</v>
      </c>
      <c r="C109" s="71" t="s">
        <v>152</v>
      </c>
      <c r="D109" s="40" t="s">
        <v>153</v>
      </c>
      <c r="E109" s="40" t="s">
        <v>196</v>
      </c>
      <c r="F109" s="93" t="s">
        <v>683</v>
      </c>
      <c r="G109" s="74" t="s">
        <v>197</v>
      </c>
      <c r="H109" s="41" t="s">
        <v>154</v>
      </c>
      <c r="I109" s="42">
        <v>4358331900</v>
      </c>
      <c r="J109" s="64" t="s">
        <v>543</v>
      </c>
      <c r="K109" s="43" t="s">
        <v>687</v>
      </c>
      <c r="L109" s="97" t="s">
        <v>697</v>
      </c>
      <c r="M109" s="76">
        <v>13180</v>
      </c>
      <c r="N109" s="44" t="s">
        <v>697</v>
      </c>
      <c r="O109" s="68">
        <v>7.177533796400031</v>
      </c>
      <c r="P109" s="45" t="s">
        <v>687</v>
      </c>
      <c r="Q109" s="46"/>
      <c r="R109" s="47"/>
      <c r="S109" s="101" t="s">
        <v>687</v>
      </c>
      <c r="T109" s="79">
        <v>310345.1006121777</v>
      </c>
      <c r="U109" s="48">
        <v>7886.8697594232635</v>
      </c>
      <c r="V109" s="48">
        <v>24750.61819357849</v>
      </c>
      <c r="W109" s="105"/>
      <c r="X109" s="83" t="s">
        <v>15</v>
      </c>
      <c r="Y109" s="109"/>
      <c r="Z109" s="71">
        <f t="shared" si="30"/>
        <v>1</v>
      </c>
      <c r="AA109" s="40">
        <f t="shared" si="31"/>
        <v>1</v>
      </c>
      <c r="AB109" s="40">
        <f t="shared" si="32"/>
        <v>0</v>
      </c>
      <c r="AC109" s="40">
        <f t="shared" si="33"/>
        <v>0</v>
      </c>
      <c r="AD109" s="112" t="str">
        <f t="shared" si="34"/>
        <v>SRSA</v>
      </c>
      <c r="AE109" s="71">
        <f t="shared" si="35"/>
        <v>0</v>
      </c>
      <c r="AF109" s="40">
        <f t="shared" si="36"/>
        <v>0</v>
      </c>
      <c r="AG109" s="40">
        <f t="shared" si="37"/>
        <v>0</v>
      </c>
      <c r="AH109" s="112" t="str">
        <f t="shared" si="38"/>
        <v>-</v>
      </c>
      <c r="AI109" s="84">
        <f t="shared" si="39"/>
        <v>0</v>
      </c>
    </row>
    <row r="110" spans="1:35" ht="12.75" customHeight="1">
      <c r="A110" s="87" t="s">
        <v>724</v>
      </c>
      <c r="B110" s="90" t="s">
        <v>725</v>
      </c>
      <c r="C110" s="71" t="s">
        <v>726</v>
      </c>
      <c r="D110" s="40" t="s">
        <v>727</v>
      </c>
      <c r="E110" s="40" t="s">
        <v>728</v>
      </c>
      <c r="F110" s="93" t="s">
        <v>683</v>
      </c>
      <c r="G110" s="74" t="s">
        <v>729</v>
      </c>
      <c r="H110" s="41" t="s">
        <v>695</v>
      </c>
      <c r="I110" s="42">
        <v>4356523201</v>
      </c>
      <c r="J110" s="64" t="s">
        <v>686</v>
      </c>
      <c r="K110" s="43" t="s">
        <v>687</v>
      </c>
      <c r="L110" s="97" t="s">
        <v>697</v>
      </c>
      <c r="M110" s="76">
        <v>254</v>
      </c>
      <c r="N110" s="44"/>
      <c r="O110" s="68" t="s">
        <v>688</v>
      </c>
      <c r="P110" s="45" t="s">
        <v>687</v>
      </c>
      <c r="Q110" s="46"/>
      <c r="R110" s="47"/>
      <c r="S110" s="101" t="s">
        <v>687</v>
      </c>
      <c r="T110" s="79">
        <v>1890.2738331248195</v>
      </c>
      <c r="U110" s="48">
        <v>0</v>
      </c>
      <c r="V110" s="48">
        <v>239.7035630730225</v>
      </c>
      <c r="W110" s="105"/>
      <c r="X110" s="83" t="s">
        <v>15</v>
      </c>
      <c r="Y110" s="109"/>
      <c r="Z110" s="71">
        <f t="shared" si="30"/>
        <v>1</v>
      </c>
      <c r="AA110" s="40">
        <f t="shared" si="31"/>
        <v>1</v>
      </c>
      <c r="AB110" s="40">
        <f t="shared" si="32"/>
        <v>0</v>
      </c>
      <c r="AC110" s="40">
        <f t="shared" si="33"/>
        <v>0</v>
      </c>
      <c r="AD110" s="112" t="str">
        <f t="shared" si="34"/>
        <v>SRSA</v>
      </c>
      <c r="AE110" s="71">
        <f t="shared" si="35"/>
        <v>0</v>
      </c>
      <c r="AF110" s="40">
        <f t="shared" si="36"/>
        <v>0</v>
      </c>
      <c r="AG110" s="40">
        <f t="shared" si="37"/>
        <v>0</v>
      </c>
      <c r="AH110" s="112" t="str">
        <f t="shared" si="38"/>
        <v>-</v>
      </c>
      <c r="AI110" s="84">
        <f t="shared" si="39"/>
        <v>0</v>
      </c>
    </row>
    <row r="111" spans="1:35" ht="12.75" customHeight="1">
      <c r="A111" s="87" t="s">
        <v>155</v>
      </c>
      <c r="B111" s="90" t="s">
        <v>156</v>
      </c>
      <c r="C111" s="71" t="s">
        <v>157</v>
      </c>
      <c r="D111" s="40" t="s">
        <v>158</v>
      </c>
      <c r="E111" s="40" t="s">
        <v>159</v>
      </c>
      <c r="F111" s="93" t="s">
        <v>683</v>
      </c>
      <c r="G111" s="74" t="s">
        <v>160</v>
      </c>
      <c r="H111" s="41" t="s">
        <v>161</v>
      </c>
      <c r="I111" s="42">
        <v>4357813100</v>
      </c>
      <c r="J111" s="64" t="s">
        <v>529</v>
      </c>
      <c r="K111" s="43" t="s">
        <v>687</v>
      </c>
      <c r="L111" s="97" t="s">
        <v>697</v>
      </c>
      <c r="M111" s="76">
        <v>6489</v>
      </c>
      <c r="N111" s="44" t="s">
        <v>697</v>
      </c>
      <c r="O111" s="68">
        <v>11.233945699886197</v>
      </c>
      <c r="P111" s="45" t="s">
        <v>687</v>
      </c>
      <c r="Q111" s="46"/>
      <c r="R111" s="47"/>
      <c r="S111" s="101" t="s">
        <v>697</v>
      </c>
      <c r="T111" s="79">
        <v>327274.9088250583</v>
      </c>
      <c r="U111" s="48">
        <v>5325.86100128242</v>
      </c>
      <c r="V111" s="48">
        <v>16983.81147672333</v>
      </c>
      <c r="W111" s="105"/>
      <c r="X111" s="83" t="s">
        <v>16</v>
      </c>
      <c r="Y111" s="109"/>
      <c r="Z111" s="71">
        <f t="shared" si="30"/>
        <v>1</v>
      </c>
      <c r="AA111" s="40">
        <f t="shared" si="31"/>
        <v>1</v>
      </c>
      <c r="AB111" s="40">
        <f t="shared" si="32"/>
        <v>0</v>
      </c>
      <c r="AC111" s="40">
        <f t="shared" si="33"/>
        <v>0</v>
      </c>
      <c r="AD111" s="112" t="str">
        <f t="shared" si="34"/>
        <v>SRSA</v>
      </c>
      <c r="AE111" s="71">
        <f t="shared" si="35"/>
        <v>1</v>
      </c>
      <c r="AF111" s="40">
        <f t="shared" si="36"/>
        <v>0</v>
      </c>
      <c r="AG111" s="40">
        <f t="shared" si="37"/>
        <v>0</v>
      </c>
      <c r="AH111" s="112" t="str">
        <f t="shared" si="38"/>
        <v>-</v>
      </c>
      <c r="AI111" s="84">
        <f t="shared" si="39"/>
        <v>0</v>
      </c>
    </row>
    <row r="112" spans="1:35" ht="12.75" customHeight="1">
      <c r="A112" s="87" t="s">
        <v>730</v>
      </c>
      <c r="B112" s="90" t="s">
        <v>731</v>
      </c>
      <c r="C112" s="71" t="s">
        <v>732</v>
      </c>
      <c r="D112" s="40" t="s">
        <v>733</v>
      </c>
      <c r="E112" s="40" t="s">
        <v>734</v>
      </c>
      <c r="F112" s="93" t="s">
        <v>683</v>
      </c>
      <c r="G112" s="74" t="s">
        <v>735</v>
      </c>
      <c r="H112" s="41" t="s">
        <v>695</v>
      </c>
      <c r="I112" s="42">
        <v>4357264088</v>
      </c>
      <c r="J112" s="64" t="s">
        <v>723</v>
      </c>
      <c r="K112" s="43" t="s">
        <v>697</v>
      </c>
      <c r="L112" s="97" t="s">
        <v>697</v>
      </c>
      <c r="M112" s="76">
        <v>53</v>
      </c>
      <c r="N112" s="44" t="s">
        <v>697</v>
      </c>
      <c r="O112" s="68" t="s">
        <v>688</v>
      </c>
      <c r="P112" s="45" t="s">
        <v>687</v>
      </c>
      <c r="Q112" s="46"/>
      <c r="R112" s="47"/>
      <c r="S112" s="101" t="s">
        <v>697</v>
      </c>
      <c r="T112" s="79">
        <v>3093.4357820791975</v>
      </c>
      <c r="U112" s="48">
        <v>162.66300712232442</v>
      </c>
      <c r="V112" s="48">
        <v>168.83985460396616</v>
      </c>
      <c r="W112" s="105"/>
      <c r="X112" s="83" t="s">
        <v>15</v>
      </c>
      <c r="Y112" s="109"/>
      <c r="Z112" s="71">
        <f t="shared" si="30"/>
        <v>1</v>
      </c>
      <c r="AA112" s="40">
        <f t="shared" si="31"/>
        <v>1</v>
      </c>
      <c r="AB112" s="40">
        <f t="shared" si="32"/>
        <v>0</v>
      </c>
      <c r="AC112" s="40">
        <f t="shared" si="33"/>
        <v>0</v>
      </c>
      <c r="AD112" s="112" t="str">
        <f t="shared" si="34"/>
        <v>SRSA</v>
      </c>
      <c r="AE112" s="71">
        <f t="shared" si="35"/>
        <v>1</v>
      </c>
      <c r="AF112" s="40">
        <f t="shared" si="36"/>
        <v>0</v>
      </c>
      <c r="AG112" s="40">
        <f t="shared" si="37"/>
        <v>0</v>
      </c>
      <c r="AH112" s="112" t="str">
        <f t="shared" si="38"/>
        <v>-</v>
      </c>
      <c r="AI112" s="84">
        <f t="shared" si="39"/>
        <v>0</v>
      </c>
    </row>
    <row r="113" spans="1:35" ht="12.75" customHeight="1">
      <c r="A113" s="87" t="s">
        <v>187</v>
      </c>
      <c r="B113" s="90" t="s">
        <v>188</v>
      </c>
      <c r="C113" s="71" t="s">
        <v>189</v>
      </c>
      <c r="D113" s="40" t="s">
        <v>190</v>
      </c>
      <c r="E113" s="40" t="s">
        <v>554</v>
      </c>
      <c r="F113" s="93" t="s">
        <v>683</v>
      </c>
      <c r="G113" s="74" t="s">
        <v>191</v>
      </c>
      <c r="H113" s="41" t="s">
        <v>695</v>
      </c>
      <c r="I113" s="42">
        <v>8015387500</v>
      </c>
      <c r="J113" s="64"/>
      <c r="K113" s="43"/>
      <c r="L113" s="97"/>
      <c r="M113" s="76"/>
      <c r="N113" s="44"/>
      <c r="O113" s="68" t="s">
        <v>688</v>
      </c>
      <c r="P113" s="45" t="s">
        <v>687</v>
      </c>
      <c r="Q113" s="46"/>
      <c r="R113" s="47"/>
      <c r="S113" s="101" t="s">
        <v>687</v>
      </c>
      <c r="T113" s="79"/>
      <c r="U113" s="48"/>
      <c r="V113" s="48"/>
      <c r="W113" s="105"/>
      <c r="X113" s="83" t="s">
        <v>16</v>
      </c>
      <c r="Y113" s="109"/>
      <c r="Z113" s="71">
        <f t="shared" si="30"/>
        <v>0</v>
      </c>
      <c r="AA113" s="40">
        <f t="shared" si="31"/>
        <v>0</v>
      </c>
      <c r="AB113" s="40">
        <f t="shared" si="32"/>
        <v>0</v>
      </c>
      <c r="AC113" s="40">
        <f t="shared" si="33"/>
        <v>0</v>
      </c>
      <c r="AD113" s="112" t="str">
        <f t="shared" si="34"/>
        <v>-</v>
      </c>
      <c r="AE113" s="71">
        <f t="shared" si="35"/>
        <v>0</v>
      </c>
      <c r="AF113" s="40">
        <f t="shared" si="36"/>
        <v>0</v>
      </c>
      <c r="AG113" s="40">
        <f t="shared" si="37"/>
        <v>0</v>
      </c>
      <c r="AH113" s="112" t="str">
        <f t="shared" si="38"/>
        <v>-</v>
      </c>
      <c r="AI113" s="84">
        <f t="shared" si="39"/>
        <v>0</v>
      </c>
    </row>
    <row r="114" spans="1:35" ht="12.75" customHeight="1">
      <c r="A114" s="87" t="s">
        <v>568</v>
      </c>
      <c r="B114" s="90" t="s">
        <v>569</v>
      </c>
      <c r="C114" s="71" t="s">
        <v>570</v>
      </c>
      <c r="D114" s="40" t="s">
        <v>571</v>
      </c>
      <c r="E114" s="40" t="s">
        <v>572</v>
      </c>
      <c r="F114" s="93" t="s">
        <v>683</v>
      </c>
      <c r="G114" s="74" t="s">
        <v>573</v>
      </c>
      <c r="H114" s="41" t="s">
        <v>695</v>
      </c>
      <c r="I114" s="42">
        <v>8012258227</v>
      </c>
      <c r="J114" s="64" t="s">
        <v>710</v>
      </c>
      <c r="K114" s="43" t="s">
        <v>687</v>
      </c>
      <c r="L114" s="97"/>
      <c r="M114" s="76">
        <v>358</v>
      </c>
      <c r="N114" s="44"/>
      <c r="O114" s="68" t="s">
        <v>688</v>
      </c>
      <c r="P114" s="45" t="s">
        <v>687</v>
      </c>
      <c r="Q114" s="46"/>
      <c r="R114" s="47"/>
      <c r="S114" s="101" t="s">
        <v>687</v>
      </c>
      <c r="T114" s="79">
        <v>7613.052574783216</v>
      </c>
      <c r="U114" s="48">
        <v>230.6482853568249</v>
      </c>
      <c r="V114" s="48">
        <v>337.84990385882696</v>
      </c>
      <c r="W114" s="105"/>
      <c r="X114" s="83" t="s">
        <v>15</v>
      </c>
      <c r="Y114" s="109"/>
      <c r="Z114" s="71">
        <f t="shared" si="30"/>
        <v>0</v>
      </c>
      <c r="AA114" s="40">
        <f t="shared" si="31"/>
        <v>1</v>
      </c>
      <c r="AB114" s="40">
        <f t="shared" si="32"/>
        <v>0</v>
      </c>
      <c r="AC114" s="40">
        <f t="shared" si="33"/>
        <v>0</v>
      </c>
      <c r="AD114" s="112" t="str">
        <f t="shared" si="34"/>
        <v>-</v>
      </c>
      <c r="AE114" s="71">
        <f t="shared" si="35"/>
        <v>0</v>
      </c>
      <c r="AF114" s="40">
        <f t="shared" si="36"/>
        <v>0</v>
      </c>
      <c r="AG114" s="40">
        <f t="shared" si="37"/>
        <v>0</v>
      </c>
      <c r="AH114" s="112" t="str">
        <f t="shared" si="38"/>
        <v>-</v>
      </c>
      <c r="AI114" s="84">
        <f t="shared" si="39"/>
        <v>0</v>
      </c>
    </row>
    <row r="115" spans="1:35" ht="12.75" customHeight="1">
      <c r="A115" s="87" t="s">
        <v>336</v>
      </c>
      <c r="B115" s="90" t="s">
        <v>337</v>
      </c>
      <c r="C115" s="71" t="s">
        <v>338</v>
      </c>
      <c r="D115" s="40" t="s">
        <v>339</v>
      </c>
      <c r="E115" s="40" t="s">
        <v>520</v>
      </c>
      <c r="F115" s="93" t="s">
        <v>683</v>
      </c>
      <c r="G115" s="74" t="s">
        <v>340</v>
      </c>
      <c r="H115" s="41" t="s">
        <v>341</v>
      </c>
      <c r="I115" s="42">
        <v>8016294700</v>
      </c>
      <c r="J115" s="64" t="s">
        <v>342</v>
      </c>
      <c r="K115" s="43" t="s">
        <v>687</v>
      </c>
      <c r="L115" s="97"/>
      <c r="M115" s="76"/>
      <c r="N115" s="44"/>
      <c r="O115" s="68" t="s">
        <v>688</v>
      </c>
      <c r="P115" s="45" t="s">
        <v>687</v>
      </c>
      <c r="Q115" s="46"/>
      <c r="R115" s="47"/>
      <c r="S115" s="101" t="s">
        <v>687</v>
      </c>
      <c r="T115" s="79"/>
      <c r="U115" s="48"/>
      <c r="V115" s="48"/>
      <c r="W115" s="105"/>
      <c r="X115" s="83" t="s">
        <v>15</v>
      </c>
      <c r="Y115" s="109"/>
      <c r="Z115" s="71">
        <f t="shared" si="30"/>
        <v>0</v>
      </c>
      <c r="AA115" s="40">
        <f t="shared" si="31"/>
        <v>0</v>
      </c>
      <c r="AB115" s="40">
        <f t="shared" si="32"/>
        <v>0</v>
      </c>
      <c r="AC115" s="40">
        <f t="shared" si="33"/>
        <v>0</v>
      </c>
      <c r="AD115" s="112" t="str">
        <f t="shared" si="34"/>
        <v>-</v>
      </c>
      <c r="AE115" s="71">
        <f t="shared" si="35"/>
        <v>0</v>
      </c>
      <c r="AF115" s="40">
        <f t="shared" si="36"/>
        <v>0</v>
      </c>
      <c r="AG115" s="40">
        <f t="shared" si="37"/>
        <v>0</v>
      </c>
      <c r="AH115" s="112" t="str">
        <f t="shared" si="38"/>
        <v>-</v>
      </c>
      <c r="AI115" s="84">
        <f t="shared" si="39"/>
        <v>0</v>
      </c>
    </row>
    <row r="116" spans="1:35" ht="12.75" customHeight="1">
      <c r="A116" s="87" t="s">
        <v>411</v>
      </c>
      <c r="B116" s="90" t="s">
        <v>412</v>
      </c>
      <c r="C116" s="71" t="s">
        <v>413</v>
      </c>
      <c r="D116" s="40" t="s">
        <v>414</v>
      </c>
      <c r="E116" s="40" t="s">
        <v>172</v>
      </c>
      <c r="F116" s="93" t="s">
        <v>683</v>
      </c>
      <c r="G116" s="74" t="s">
        <v>173</v>
      </c>
      <c r="H116" s="41" t="s">
        <v>695</v>
      </c>
      <c r="I116" s="42">
        <v>8667880364</v>
      </c>
      <c r="J116" s="64" t="s">
        <v>686</v>
      </c>
      <c r="K116" s="43" t="s">
        <v>687</v>
      </c>
      <c r="L116" s="97"/>
      <c r="M116" s="76">
        <v>1297</v>
      </c>
      <c r="N116" s="44"/>
      <c r="O116" s="68" t="s">
        <v>688</v>
      </c>
      <c r="P116" s="45" t="s">
        <v>687</v>
      </c>
      <c r="Q116" s="46"/>
      <c r="R116" s="47"/>
      <c r="S116" s="101" t="s">
        <v>687</v>
      </c>
      <c r="T116" s="79">
        <v>9249.741632181696</v>
      </c>
      <c r="U116" s="48">
        <v>0</v>
      </c>
      <c r="V116" s="48">
        <v>1173.0375153534133</v>
      </c>
      <c r="W116" s="105"/>
      <c r="X116" s="83" t="s">
        <v>15</v>
      </c>
      <c r="Y116" s="109"/>
      <c r="Z116" s="71">
        <f t="shared" si="30"/>
        <v>0</v>
      </c>
      <c r="AA116" s="40">
        <f t="shared" si="31"/>
        <v>0</v>
      </c>
      <c r="AB116" s="40">
        <f t="shared" si="32"/>
        <v>0</v>
      </c>
      <c r="AC116" s="40">
        <f t="shared" si="33"/>
        <v>0</v>
      </c>
      <c r="AD116" s="112" t="str">
        <f t="shared" si="34"/>
        <v>-</v>
      </c>
      <c r="AE116" s="71">
        <f t="shared" si="35"/>
        <v>0</v>
      </c>
      <c r="AF116" s="40">
        <f t="shared" si="36"/>
        <v>0</v>
      </c>
      <c r="AG116" s="40">
        <f t="shared" si="37"/>
        <v>0</v>
      </c>
      <c r="AH116" s="112" t="str">
        <f t="shared" si="38"/>
        <v>-</v>
      </c>
      <c r="AI116" s="84">
        <f t="shared" si="39"/>
        <v>0</v>
      </c>
    </row>
    <row r="117" spans="1:35" ht="12.75" customHeight="1">
      <c r="A117" s="87" t="s">
        <v>183</v>
      </c>
      <c r="B117" s="90" t="s">
        <v>184</v>
      </c>
      <c r="C117" s="71" t="s">
        <v>185</v>
      </c>
      <c r="D117" s="40" t="s">
        <v>186</v>
      </c>
      <c r="E117" s="40" t="s">
        <v>520</v>
      </c>
      <c r="F117" s="93" t="s">
        <v>683</v>
      </c>
      <c r="G117" s="74" t="s">
        <v>340</v>
      </c>
      <c r="H117" s="41" t="s">
        <v>695</v>
      </c>
      <c r="I117" s="42">
        <v>8013933900</v>
      </c>
      <c r="J117" s="64" t="s">
        <v>710</v>
      </c>
      <c r="K117" s="43" t="s">
        <v>687</v>
      </c>
      <c r="L117" s="97"/>
      <c r="M117" s="76">
        <v>458</v>
      </c>
      <c r="N117" s="44"/>
      <c r="O117" s="68" t="s">
        <v>688</v>
      </c>
      <c r="P117" s="45" t="s">
        <v>687</v>
      </c>
      <c r="Q117" s="46"/>
      <c r="R117" s="47"/>
      <c r="S117" s="101" t="s">
        <v>687</v>
      </c>
      <c r="T117" s="79">
        <v>14208.01621079201</v>
      </c>
      <c r="U117" s="48">
        <v>503.23262259670884</v>
      </c>
      <c r="V117" s="48">
        <v>685.6298448762227</v>
      </c>
      <c r="W117" s="105"/>
      <c r="X117" s="83" t="s">
        <v>15</v>
      </c>
      <c r="Y117" s="109"/>
      <c r="Z117" s="71">
        <f t="shared" si="30"/>
        <v>0</v>
      </c>
      <c r="AA117" s="40">
        <f t="shared" si="31"/>
        <v>1</v>
      </c>
      <c r="AB117" s="40">
        <f t="shared" si="32"/>
        <v>0</v>
      </c>
      <c r="AC117" s="40">
        <f t="shared" si="33"/>
        <v>0</v>
      </c>
      <c r="AD117" s="112" t="str">
        <f t="shared" si="34"/>
        <v>-</v>
      </c>
      <c r="AE117" s="71">
        <f t="shared" si="35"/>
        <v>0</v>
      </c>
      <c r="AF117" s="40">
        <f t="shared" si="36"/>
        <v>0</v>
      </c>
      <c r="AG117" s="40">
        <f t="shared" si="37"/>
        <v>0</v>
      </c>
      <c r="AH117" s="112" t="str">
        <f t="shared" si="38"/>
        <v>-</v>
      </c>
      <c r="AI117" s="84">
        <f t="shared" si="39"/>
        <v>0</v>
      </c>
    </row>
    <row r="118" spans="1:35" ht="12.75" customHeight="1">
      <c r="A118" s="87" t="s">
        <v>216</v>
      </c>
      <c r="B118" s="90" t="s">
        <v>217</v>
      </c>
      <c r="C118" s="71" t="s">
        <v>218</v>
      </c>
      <c r="D118" s="40" t="s">
        <v>219</v>
      </c>
      <c r="E118" s="40" t="s">
        <v>220</v>
      </c>
      <c r="F118" s="93" t="s">
        <v>683</v>
      </c>
      <c r="G118" s="74" t="s">
        <v>221</v>
      </c>
      <c r="H118" s="41" t="s">
        <v>695</v>
      </c>
      <c r="I118" s="42">
        <v>8015726144</v>
      </c>
      <c r="J118" s="64" t="s">
        <v>686</v>
      </c>
      <c r="K118" s="43" t="s">
        <v>687</v>
      </c>
      <c r="L118" s="97"/>
      <c r="M118" s="76">
        <v>683</v>
      </c>
      <c r="N118" s="44"/>
      <c r="O118" s="68" t="s">
        <v>688</v>
      </c>
      <c r="P118" s="45" t="s">
        <v>687</v>
      </c>
      <c r="Q118" s="46"/>
      <c r="R118" s="47"/>
      <c r="S118" s="101" t="s">
        <v>687</v>
      </c>
      <c r="T118" s="79">
        <v>5247.359653478851</v>
      </c>
      <c r="U118" s="48">
        <v>0</v>
      </c>
      <c r="V118" s="48">
        <v>637.007500292481</v>
      </c>
      <c r="W118" s="105"/>
      <c r="X118" s="83"/>
      <c r="Y118" s="109"/>
      <c r="Z118" s="71">
        <f t="shared" si="30"/>
        <v>0</v>
      </c>
      <c r="AA118" s="40">
        <f t="shared" si="31"/>
        <v>0</v>
      </c>
      <c r="AB118" s="40">
        <f t="shared" si="32"/>
        <v>0</v>
      </c>
      <c r="AC118" s="40">
        <f t="shared" si="33"/>
        <v>0</v>
      </c>
      <c r="AD118" s="112" t="str">
        <f t="shared" si="34"/>
        <v>-</v>
      </c>
      <c r="AE118" s="71">
        <f t="shared" si="35"/>
        <v>0</v>
      </c>
      <c r="AF118" s="40">
        <f t="shared" si="36"/>
        <v>0</v>
      </c>
      <c r="AG118" s="40">
        <f t="shared" si="37"/>
        <v>0</v>
      </c>
      <c r="AH118" s="112" t="str">
        <f t="shared" si="38"/>
        <v>-</v>
      </c>
      <c r="AI118" s="84">
        <f t="shared" si="39"/>
        <v>0</v>
      </c>
    </row>
    <row r="119" spans="1:35" ht="12.75" customHeight="1">
      <c r="A119" s="87" t="s">
        <v>530</v>
      </c>
      <c r="B119" s="90" t="s">
        <v>531</v>
      </c>
      <c r="C119" s="71" t="s">
        <v>532</v>
      </c>
      <c r="D119" s="40" t="s">
        <v>533</v>
      </c>
      <c r="E119" s="40" t="s">
        <v>301</v>
      </c>
      <c r="F119" s="93" t="s">
        <v>683</v>
      </c>
      <c r="G119" s="74" t="s">
        <v>302</v>
      </c>
      <c r="H119" s="41" t="s">
        <v>695</v>
      </c>
      <c r="I119" s="42">
        <v>8016231388</v>
      </c>
      <c r="J119" s="64" t="s">
        <v>710</v>
      </c>
      <c r="K119" s="43" t="s">
        <v>687</v>
      </c>
      <c r="L119" s="97"/>
      <c r="M119" s="76">
        <v>265</v>
      </c>
      <c r="N119" s="44"/>
      <c r="O119" s="68" t="s">
        <v>688</v>
      </c>
      <c r="P119" s="45" t="s">
        <v>687</v>
      </c>
      <c r="Q119" s="46"/>
      <c r="R119" s="47"/>
      <c r="S119" s="101" t="s">
        <v>687</v>
      </c>
      <c r="T119" s="79">
        <v>13445.137053626793</v>
      </c>
      <c r="U119" s="48">
        <v>659.1363042350216</v>
      </c>
      <c r="V119" s="48">
        <v>716.3224481808171</v>
      </c>
      <c r="W119" s="105"/>
      <c r="X119" s="83" t="s">
        <v>15</v>
      </c>
      <c r="Y119" s="109"/>
      <c r="Z119" s="71">
        <f t="shared" si="30"/>
        <v>0</v>
      </c>
      <c r="AA119" s="40">
        <f t="shared" si="31"/>
        <v>1</v>
      </c>
      <c r="AB119" s="40">
        <f t="shared" si="32"/>
        <v>0</v>
      </c>
      <c r="AC119" s="40">
        <f t="shared" si="33"/>
        <v>0</v>
      </c>
      <c r="AD119" s="112" t="str">
        <f t="shared" si="34"/>
        <v>-</v>
      </c>
      <c r="AE119" s="71">
        <f t="shared" si="35"/>
        <v>0</v>
      </c>
      <c r="AF119" s="40">
        <f t="shared" si="36"/>
        <v>0</v>
      </c>
      <c r="AG119" s="40">
        <f t="shared" si="37"/>
        <v>0</v>
      </c>
      <c r="AH119" s="112" t="str">
        <f t="shared" si="38"/>
        <v>-</v>
      </c>
      <c r="AI119" s="84">
        <f t="shared" si="39"/>
        <v>0</v>
      </c>
    </row>
    <row r="120" spans="1:35" ht="12.75" customHeight="1">
      <c r="A120" s="87" t="s">
        <v>162</v>
      </c>
      <c r="B120" s="90" t="s">
        <v>163</v>
      </c>
      <c r="C120" s="71" t="s">
        <v>164</v>
      </c>
      <c r="D120" s="40" t="s">
        <v>165</v>
      </c>
      <c r="E120" s="40" t="s">
        <v>617</v>
      </c>
      <c r="F120" s="93" t="s">
        <v>683</v>
      </c>
      <c r="G120" s="74" t="s">
        <v>618</v>
      </c>
      <c r="H120" s="41" t="s">
        <v>166</v>
      </c>
      <c r="I120" s="42">
        <v>4356540280</v>
      </c>
      <c r="J120" s="64" t="s">
        <v>529</v>
      </c>
      <c r="K120" s="43" t="s">
        <v>687</v>
      </c>
      <c r="L120" s="97" t="s">
        <v>697</v>
      </c>
      <c r="M120" s="76">
        <v>4959</v>
      </c>
      <c r="N120" s="44"/>
      <c r="O120" s="68">
        <v>7.650273224043716</v>
      </c>
      <c r="P120" s="45" t="s">
        <v>687</v>
      </c>
      <c r="Q120" s="46"/>
      <c r="R120" s="47"/>
      <c r="S120" s="101" t="s">
        <v>697</v>
      </c>
      <c r="T120" s="79">
        <v>107880.52035650758</v>
      </c>
      <c r="U120" s="48">
        <v>2301.0444000004472</v>
      </c>
      <c r="V120" s="48">
        <v>8126.975004754789</v>
      </c>
      <c r="W120" s="105"/>
      <c r="X120" s="83" t="s">
        <v>15</v>
      </c>
      <c r="Y120" s="109"/>
      <c r="Z120" s="71">
        <f t="shared" si="30"/>
        <v>1</v>
      </c>
      <c r="AA120" s="40">
        <f t="shared" si="31"/>
        <v>0</v>
      </c>
      <c r="AB120" s="40">
        <f t="shared" si="32"/>
        <v>0</v>
      </c>
      <c r="AC120" s="40">
        <f t="shared" si="33"/>
        <v>0</v>
      </c>
      <c r="AD120" s="112" t="str">
        <f t="shared" si="34"/>
        <v>-</v>
      </c>
      <c r="AE120" s="71">
        <f t="shared" si="35"/>
        <v>1</v>
      </c>
      <c r="AF120" s="40">
        <f t="shared" si="36"/>
        <v>0</v>
      </c>
      <c r="AG120" s="40">
        <f t="shared" si="37"/>
        <v>0</v>
      </c>
      <c r="AH120" s="112" t="str">
        <f t="shared" si="38"/>
        <v>-</v>
      </c>
      <c r="AI120" s="84">
        <f t="shared" si="39"/>
        <v>0</v>
      </c>
    </row>
    <row r="121" spans="1:35" ht="12.75" customHeight="1">
      <c r="A121" s="87" t="s">
        <v>590</v>
      </c>
      <c r="B121" s="90" t="s">
        <v>591</v>
      </c>
      <c r="C121" s="71" t="s">
        <v>592</v>
      </c>
      <c r="D121" s="40" t="s">
        <v>593</v>
      </c>
      <c r="E121" s="40" t="s">
        <v>594</v>
      </c>
      <c r="F121" s="93" t="s">
        <v>683</v>
      </c>
      <c r="G121" s="74" t="s">
        <v>595</v>
      </c>
      <c r="H121" s="41" t="s">
        <v>695</v>
      </c>
      <c r="I121" s="42">
        <v>8019363066</v>
      </c>
      <c r="J121" s="64" t="s">
        <v>580</v>
      </c>
      <c r="K121" s="43" t="s">
        <v>697</v>
      </c>
      <c r="L121" s="97"/>
      <c r="M121" s="76">
        <v>374</v>
      </c>
      <c r="N121" s="44"/>
      <c r="O121" s="68" t="s">
        <v>688</v>
      </c>
      <c r="P121" s="45" t="s">
        <v>687</v>
      </c>
      <c r="Q121" s="46"/>
      <c r="R121" s="47"/>
      <c r="S121" s="101" t="s">
        <v>697</v>
      </c>
      <c r="T121" s="79">
        <v>7957.725393501217</v>
      </c>
      <c r="U121" s="48">
        <v>241.1322983275896</v>
      </c>
      <c r="V121" s="48">
        <v>505.6283286121095</v>
      </c>
      <c r="W121" s="105"/>
      <c r="X121" s="83" t="s">
        <v>15</v>
      </c>
      <c r="Y121" s="109"/>
      <c r="Z121" s="71">
        <f t="shared" si="30"/>
        <v>1</v>
      </c>
      <c r="AA121" s="40">
        <f t="shared" si="31"/>
        <v>1</v>
      </c>
      <c r="AB121" s="40">
        <f t="shared" si="32"/>
        <v>0</v>
      </c>
      <c r="AC121" s="40">
        <f t="shared" si="33"/>
        <v>0</v>
      </c>
      <c r="AD121" s="112" t="str">
        <f t="shared" si="34"/>
        <v>SRSA</v>
      </c>
      <c r="AE121" s="71">
        <f t="shared" si="35"/>
        <v>1</v>
      </c>
      <c r="AF121" s="40">
        <f t="shared" si="36"/>
        <v>0</v>
      </c>
      <c r="AG121" s="40">
        <f t="shared" si="37"/>
        <v>0</v>
      </c>
      <c r="AH121" s="112" t="str">
        <f t="shared" si="38"/>
        <v>-</v>
      </c>
      <c r="AI121" s="84">
        <f t="shared" si="39"/>
        <v>0</v>
      </c>
    </row>
    <row r="122" spans="1:35" ht="12.75" customHeight="1">
      <c r="A122" s="87" t="s">
        <v>167</v>
      </c>
      <c r="B122" s="90" t="s">
        <v>168</v>
      </c>
      <c r="C122" s="71" t="s">
        <v>169</v>
      </c>
      <c r="D122" s="40" t="s">
        <v>170</v>
      </c>
      <c r="E122" s="40" t="s">
        <v>477</v>
      </c>
      <c r="F122" s="93" t="s">
        <v>683</v>
      </c>
      <c r="G122" s="74" t="s">
        <v>171</v>
      </c>
      <c r="H122" s="41" t="s">
        <v>0</v>
      </c>
      <c r="I122" s="42">
        <v>4356733553</v>
      </c>
      <c r="J122" s="64" t="s">
        <v>628</v>
      </c>
      <c r="K122" s="43" t="s">
        <v>687</v>
      </c>
      <c r="L122" s="97" t="s">
        <v>697</v>
      </c>
      <c r="M122" s="76">
        <v>25202</v>
      </c>
      <c r="N122" s="44"/>
      <c r="O122" s="68">
        <v>12.648652717145866</v>
      </c>
      <c r="P122" s="45" t="s">
        <v>687</v>
      </c>
      <c r="Q122" s="46"/>
      <c r="R122" s="47"/>
      <c r="S122" s="101" t="s">
        <v>687</v>
      </c>
      <c r="T122" s="79">
        <v>883880.0600663947</v>
      </c>
      <c r="U122" s="48">
        <v>30546.324858921893</v>
      </c>
      <c r="V122" s="48">
        <v>64482.99337164604</v>
      </c>
      <c r="W122" s="105"/>
      <c r="X122" s="83" t="s">
        <v>15</v>
      </c>
      <c r="Y122" s="109"/>
      <c r="Z122" s="71">
        <f t="shared" si="30"/>
        <v>1</v>
      </c>
      <c r="AA122" s="40">
        <f t="shared" si="31"/>
        <v>0</v>
      </c>
      <c r="AB122" s="40">
        <f t="shared" si="32"/>
        <v>0</v>
      </c>
      <c r="AC122" s="40">
        <f t="shared" si="33"/>
        <v>0</v>
      </c>
      <c r="AD122" s="112" t="str">
        <f t="shared" si="34"/>
        <v>-</v>
      </c>
      <c r="AE122" s="71">
        <f t="shared" si="35"/>
        <v>0</v>
      </c>
      <c r="AF122" s="40">
        <f t="shared" si="36"/>
        <v>0</v>
      </c>
      <c r="AG122" s="40">
        <f t="shared" si="37"/>
        <v>0</v>
      </c>
      <c r="AH122" s="112" t="str">
        <f t="shared" si="38"/>
        <v>-</v>
      </c>
      <c r="AI122" s="84">
        <f t="shared" si="39"/>
        <v>0</v>
      </c>
    </row>
    <row r="123" spans="1:35" ht="12.75" customHeight="1">
      <c r="A123" s="87" t="s">
        <v>1</v>
      </c>
      <c r="B123" s="90" t="s">
        <v>2</v>
      </c>
      <c r="C123" s="71" t="s">
        <v>3</v>
      </c>
      <c r="D123" s="40" t="s">
        <v>4</v>
      </c>
      <c r="E123" s="40" t="s">
        <v>5</v>
      </c>
      <c r="F123" s="93" t="s">
        <v>683</v>
      </c>
      <c r="G123" s="74" t="s">
        <v>6</v>
      </c>
      <c r="H123" s="41" t="s">
        <v>7</v>
      </c>
      <c r="I123" s="42">
        <v>4354253813</v>
      </c>
      <c r="J123" s="64" t="s">
        <v>723</v>
      </c>
      <c r="K123" s="43" t="s">
        <v>697</v>
      </c>
      <c r="L123" s="97" t="s">
        <v>697</v>
      </c>
      <c r="M123" s="76">
        <v>561</v>
      </c>
      <c r="N123" s="44" t="s">
        <v>697</v>
      </c>
      <c r="O123" s="68">
        <v>18.497109826589593</v>
      </c>
      <c r="P123" s="45" t="s">
        <v>687</v>
      </c>
      <c r="Q123" s="46"/>
      <c r="R123" s="47"/>
      <c r="S123" s="101" t="s">
        <v>697</v>
      </c>
      <c r="T123" s="79">
        <v>32598.93982006047</v>
      </c>
      <c r="U123" s="48">
        <v>708.6351288402972</v>
      </c>
      <c r="V123" s="48">
        <v>1974.2957951563258</v>
      </c>
      <c r="W123" s="105"/>
      <c r="X123" s="83" t="s">
        <v>15</v>
      </c>
      <c r="Y123" s="109" t="s">
        <v>687</v>
      </c>
      <c r="Z123" s="71">
        <f t="shared" si="30"/>
        <v>1</v>
      </c>
      <c r="AA123" s="40">
        <f t="shared" si="31"/>
        <v>1</v>
      </c>
      <c r="AB123" s="40">
        <f t="shared" si="32"/>
        <v>0</v>
      </c>
      <c r="AC123" s="40">
        <f t="shared" si="33"/>
        <v>0</v>
      </c>
      <c r="AD123" s="112" t="str">
        <f t="shared" si="34"/>
        <v>SRSA</v>
      </c>
      <c r="AE123" s="71">
        <f t="shared" si="35"/>
        <v>1</v>
      </c>
      <c r="AF123" s="40">
        <f t="shared" si="36"/>
        <v>0</v>
      </c>
      <c r="AG123" s="40">
        <f t="shared" si="37"/>
        <v>0</v>
      </c>
      <c r="AH123" s="112" t="str">
        <f t="shared" si="38"/>
        <v>-</v>
      </c>
      <c r="AI123" s="84">
        <f t="shared" si="39"/>
        <v>0</v>
      </c>
    </row>
    <row r="124" spans="1:35" ht="12.75" customHeight="1">
      <c r="A124" s="87" t="s">
        <v>8</v>
      </c>
      <c r="B124" s="90" t="s">
        <v>9</v>
      </c>
      <c r="C124" s="71" t="s">
        <v>10</v>
      </c>
      <c r="D124" s="40" t="s">
        <v>11</v>
      </c>
      <c r="E124" s="40" t="s">
        <v>520</v>
      </c>
      <c r="F124" s="93" t="s">
        <v>683</v>
      </c>
      <c r="G124" s="74" t="s">
        <v>12</v>
      </c>
      <c r="H124" s="41" t="s">
        <v>13</v>
      </c>
      <c r="I124" s="42">
        <v>8014767800</v>
      </c>
      <c r="J124" s="64" t="s">
        <v>628</v>
      </c>
      <c r="K124" s="43" t="s">
        <v>687</v>
      </c>
      <c r="L124" s="97" t="s">
        <v>697</v>
      </c>
      <c r="M124" s="76">
        <v>30417</v>
      </c>
      <c r="N124" s="44"/>
      <c r="O124" s="68">
        <v>6.551657918320318</v>
      </c>
      <c r="P124" s="45" t="s">
        <v>687</v>
      </c>
      <c r="Q124" s="46"/>
      <c r="R124" s="47"/>
      <c r="S124" s="101" t="s">
        <v>687</v>
      </c>
      <c r="T124" s="79">
        <v>782064.4055137672</v>
      </c>
      <c r="U124" s="48">
        <v>21615.854480360584</v>
      </c>
      <c r="V124" s="48">
        <v>57600.82498895594</v>
      </c>
      <c r="W124" s="105"/>
      <c r="X124" s="83" t="s">
        <v>16</v>
      </c>
      <c r="Y124" s="109"/>
      <c r="Z124" s="71">
        <f t="shared" si="30"/>
        <v>1</v>
      </c>
      <c r="AA124" s="40">
        <f t="shared" si="31"/>
        <v>0</v>
      </c>
      <c r="AB124" s="40">
        <f t="shared" si="32"/>
        <v>0</v>
      </c>
      <c r="AC124" s="40">
        <f t="shared" si="33"/>
        <v>0</v>
      </c>
      <c r="AD124" s="112" t="str">
        <f t="shared" si="34"/>
        <v>-</v>
      </c>
      <c r="AE124" s="71">
        <f t="shared" si="35"/>
        <v>0</v>
      </c>
      <c r="AF124" s="40">
        <f t="shared" si="36"/>
        <v>0</v>
      </c>
      <c r="AG124" s="40">
        <f t="shared" si="37"/>
        <v>0</v>
      </c>
      <c r="AH124" s="112" t="str">
        <f t="shared" si="38"/>
        <v>-</v>
      </c>
      <c r="AI124" s="84">
        <f t="shared" si="39"/>
        <v>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0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2010&amp;C&amp;P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Utah LEAs Eligible for the 2010 SRSA Program (MS Excel)</dc:title>
  <dc:subject/>
  <dc:creator/>
  <cp:keywords/>
  <dc:description/>
  <cp:lastModifiedBy>EDUCATE User</cp:lastModifiedBy>
  <cp:lastPrinted>2010-04-21T21:26:10Z</cp:lastPrinted>
  <dcterms:created xsi:type="dcterms:W3CDTF">2010-02-26T17:25:21Z</dcterms:created>
  <dcterms:modified xsi:type="dcterms:W3CDTF">2010-05-18T19:28:56Z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