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40" windowHeight="11640" activeTab="0"/>
  </bookViews>
  <sheets>
    <sheet name="SRSA" sheetId="1" r:id="rId1"/>
    <sheet name="ALL" sheetId="2" r:id="rId2"/>
  </sheets>
  <definedNames>
    <definedName name="_xlnm.Print_Area" localSheetId="1">'ALL'!$A$1:$AI$48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<sst xmlns="http://schemas.openxmlformats.org/spreadsheetml/2006/main" count="660" uniqueCount="316">
  <si>
    <t>16359 SUSSEX HIGHWAY</t>
  </si>
  <si>
    <t>BRIDGEVILLE</t>
  </si>
  <si>
    <t>19933</t>
  </si>
  <si>
    <t>Delaware School Districts</t>
  </si>
  <si>
    <t>No</t>
  </si>
  <si>
    <t>Yes</t>
  </si>
  <si>
    <t xml:space="preserve"> </t>
  </si>
  <si>
    <t>n/a</t>
  </si>
  <si>
    <t>6</t>
  </si>
  <si>
    <t>NO LEAs Eligible for SRSA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</si>
  <si>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</si>
  <si>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</si>
  <si>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</si>
  <si>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</si>
  <si>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</si>
  <si>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</si>
  <si>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</si>
  <si>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19730</t>
  </si>
  <si>
    <t>4010</t>
  </si>
  <si>
    <t>3,8</t>
  </si>
  <si>
    <t>1000170</t>
  </si>
  <si>
    <t>17</t>
  </si>
  <si>
    <t>CAPE HENLOPEN SCHOOL DISTRICT</t>
  </si>
  <si>
    <t>1270 KINGS HIGHWAY</t>
  </si>
  <si>
    <t>LEWES</t>
  </si>
  <si>
    <t>19958</t>
  </si>
  <si>
    <t>1798</t>
  </si>
  <si>
    <t>6,7</t>
  </si>
  <si>
    <t>1000180</t>
  </si>
  <si>
    <t>10</t>
  </si>
  <si>
    <t>CAESAR RODNEY SCHOOL DISTRICT</t>
  </si>
  <si>
    <t>PO BOX 188</t>
  </si>
  <si>
    <t>WYOMING</t>
  </si>
  <si>
    <t>1252</t>
  </si>
  <si>
    <t>2,4,8</t>
  </si>
  <si>
    <t>1000190</t>
  </si>
  <si>
    <t>13</t>
  </si>
  <si>
    <t>CAPITAL SCHOOL DISTRICT</t>
  </si>
  <si>
    <t>945 FOREST STREET</t>
  </si>
  <si>
    <t>3498</t>
  </si>
  <si>
    <t>2,8</t>
  </si>
  <si>
    <t>1000200</t>
  </si>
  <si>
    <t>33</t>
  </si>
  <si>
    <t>CHRISTINA SCHOOL DISTRICT</t>
  </si>
  <si>
    <t>600 N. LOMBARD STREET</t>
  </si>
  <si>
    <t>4499</t>
  </si>
  <si>
    <t>2,3</t>
  </si>
  <si>
    <t>1000230</t>
  </si>
  <si>
    <t>34</t>
  </si>
  <si>
    <t>COLONIAL SCHOOL DISTRICT</t>
  </si>
  <si>
    <t>318 EAST BASIN ROAD</t>
  </si>
  <si>
    <t>4214</t>
  </si>
  <si>
    <t>1000270</t>
  </si>
  <si>
    <t>37</t>
  </si>
  <si>
    <t>DELMAR SCHOOL DISTRICT</t>
  </si>
  <si>
    <t>200 NORTH EIGHTH STREET</t>
  </si>
  <si>
    <t>DELMAR</t>
  </si>
  <si>
    <t>19940</t>
  </si>
  <si>
    <t>1399</t>
  </si>
  <si>
    <t>7</t>
  </si>
  <si>
    <t>1000680</t>
  </si>
  <si>
    <t>36</t>
  </si>
  <si>
    <t>INDIAN RIVER SCHOOL DISTRICT</t>
  </si>
  <si>
    <t>31 HOSIER STREET</t>
  </si>
  <si>
    <t>SELBYVILLE</t>
  </si>
  <si>
    <t>19975</t>
  </si>
  <si>
    <t>1000750</t>
  </si>
  <si>
    <t>39</t>
  </si>
  <si>
    <t>POLYTECH SCHOOL DISTRICT</t>
  </si>
  <si>
    <t>PO BOX 22</t>
  </si>
  <si>
    <t>WOODSIDE</t>
  </si>
  <si>
    <t>19980</t>
  </si>
  <si>
    <t>0022</t>
  </si>
  <si>
    <t>1000790</t>
  </si>
  <si>
    <t>15</t>
  </si>
  <si>
    <t>LAKE FOREST SCHOOL DISTRICT</t>
  </si>
  <si>
    <t>5423 KILLENS POND ROAD</t>
  </si>
  <si>
    <t>FELTON</t>
  </si>
  <si>
    <t>19943</t>
  </si>
  <si>
    <t>9801</t>
  </si>
  <si>
    <t>4,8</t>
  </si>
  <si>
    <t>1000810</t>
  </si>
  <si>
    <t>16</t>
  </si>
  <si>
    <t>LAUREL SCHOOL DISTRICT</t>
  </si>
  <si>
    <t>1160 SOUTH CENTRAL AVENUE</t>
  </si>
  <si>
    <t>LAUREL</t>
  </si>
  <si>
    <t>19956</t>
  </si>
  <si>
    <t>1413</t>
  </si>
  <si>
    <t>1001080</t>
  </si>
  <si>
    <t>18</t>
  </si>
  <si>
    <t>MILFORD SCHOOL DISTRICT</t>
  </si>
  <si>
    <t>906 LAKEVIEW AVENUE</t>
  </si>
  <si>
    <t>MILFORD</t>
  </si>
  <si>
    <t>19963</t>
  </si>
  <si>
    <t>1799</t>
  </si>
  <si>
    <t>1001240</t>
  </si>
  <si>
    <t>31</t>
  </si>
  <si>
    <t>BRANDYWINE SCHOOL DISTRICT</t>
  </si>
  <si>
    <t>1000 PENNSYLVANIA AVENUE</t>
  </si>
  <si>
    <t>CLAYMONT</t>
  </si>
  <si>
    <t>19703</t>
  </si>
  <si>
    <t>1237</t>
  </si>
  <si>
    <t>1001280</t>
  </si>
  <si>
    <t>38</t>
  </si>
  <si>
    <t>NEW CASTLE COUNTY VOTECH SCHOOL DISTRICT</t>
  </si>
  <si>
    <t>1417 NEWPORT ROAD</t>
  </si>
  <si>
    <t>3499</t>
  </si>
  <si>
    <t>2,3,8</t>
  </si>
  <si>
    <t>1001300</t>
  </si>
  <si>
    <t>32</t>
  </si>
  <si>
    <t>RED CLAY CONSOLIDATED SCHOOL DISTRICT</t>
  </si>
  <si>
    <t>4550 NEW LINDEN HILL ROAD</t>
  </si>
  <si>
    <t>19808</t>
  </si>
  <si>
    <t>1001530</t>
  </si>
  <si>
    <t>23</t>
  </si>
  <si>
    <t>SEAFORD SCHOOL DISTRICT</t>
  </si>
  <si>
    <t>390 NORTH MARKET STREET EXTEND</t>
  </si>
  <si>
    <t>SEAFORD</t>
  </si>
  <si>
    <t>19973</t>
  </si>
  <si>
    <t>2612</t>
  </si>
  <si>
    <t>1001620</t>
  </si>
  <si>
    <t>24</t>
  </si>
  <si>
    <t>SMYRNA SCHOOL DISTRICT</t>
  </si>
  <si>
    <t>22 SOUTH MAIN STREET</t>
  </si>
  <si>
    <t>SMYRNA</t>
  </si>
  <si>
    <t>19977</t>
  </si>
  <si>
    <t>1493</t>
  </si>
  <si>
    <t>1001680</t>
  </si>
  <si>
    <t>40</t>
  </si>
  <si>
    <t>SUSSEX TECHNICAL SCHOOL DISTRICT</t>
  </si>
  <si>
    <t>PO BOX 351</t>
  </si>
  <si>
    <t>0351</t>
  </si>
  <si>
    <t>1001850</t>
  </si>
  <si>
    <t>35</t>
  </si>
  <si>
    <t>WOODBRIDGE SCHOOL DISTRICT</t>
  </si>
  <si>
    <t>SUSSEX ACADEMY OF ARTS AND SCIENCES</t>
  </si>
  <si>
    <t>21777 SUSSEX PINES ROAD</t>
  </si>
  <si>
    <t>GEORGETOWN</t>
  </si>
  <si>
    <t>19947</t>
  </si>
  <si>
    <t>YES</t>
  </si>
  <si>
    <t>1000012</t>
  </si>
  <si>
    <t>84</t>
  </si>
  <si>
    <t>MARION T. ACADEMY CHARTER SCHOOL</t>
  </si>
  <si>
    <t>1121 THATCHER STREET</t>
  </si>
  <si>
    <t>1000014</t>
  </si>
  <si>
    <t>82</t>
  </si>
  <si>
    <t>KUUMBA ACADEMY CHARTER SCHOOL</t>
  </si>
  <si>
    <t>519 NORTH MARKET STREET</t>
  </si>
  <si>
    <t>19801</t>
  </si>
  <si>
    <t>1000015</t>
  </si>
  <si>
    <t>89</t>
  </si>
  <si>
    <t>NEWARK CHARTER SCHOOL</t>
  </si>
  <si>
    <t>2001 PATRIOT WAY</t>
  </si>
  <si>
    <t>NEWARK</t>
  </si>
  <si>
    <t>19711</t>
  </si>
  <si>
    <t>3</t>
  </si>
  <si>
    <t>1000016</t>
  </si>
  <si>
    <t>79</t>
  </si>
  <si>
    <t>DELAWARE MILITARY ACADEMY</t>
  </si>
  <si>
    <t>112 MIDDLEBORO ROAD</t>
  </si>
  <si>
    <t>19804</t>
  </si>
  <si>
    <t>1000017</t>
  </si>
  <si>
    <t>85</t>
  </si>
  <si>
    <t>ACADEMY OF DOVER CHARTER SCHOOL</t>
  </si>
  <si>
    <t>104 SAULSBURY ROAD</t>
  </si>
  <si>
    <t>1000018</t>
  </si>
  <si>
    <t>87</t>
  </si>
  <si>
    <t>PROVIDENCE CREEK ACADEMY CHARTER SCHOOL</t>
  </si>
  <si>
    <t>PO BOX 265</t>
  </si>
  <si>
    <t>CLAYTON</t>
  </si>
  <si>
    <t>19938</t>
  </si>
  <si>
    <t>0265</t>
  </si>
  <si>
    <t>8</t>
  </si>
  <si>
    <t>1000019</t>
  </si>
  <si>
    <t>88</t>
  </si>
  <si>
    <t>MOT CHARTER SCHOOL</t>
  </si>
  <si>
    <t>1156 LEVELS ROAD</t>
  </si>
  <si>
    <t>MIDDLETOWN</t>
  </si>
  <si>
    <t>19709</t>
  </si>
  <si>
    <t>1000020</t>
  </si>
  <si>
    <t>19</t>
  </si>
  <si>
    <t>DELAWARE ADOLESCENT PROGRAM INC. (DAPI)</t>
  </si>
  <si>
    <t>1600 JESSUP STREET</t>
  </si>
  <si>
    <t>4210</t>
  </si>
  <si>
    <t>1000021</t>
  </si>
  <si>
    <t>90</t>
  </si>
  <si>
    <t>CORRECTIONS - DOE</t>
  </si>
  <si>
    <t>245 MCKEE ROAD</t>
  </si>
  <si>
    <t>1000022</t>
  </si>
  <si>
    <t>97</t>
  </si>
  <si>
    <t>DEPT. OF SVS. FOR CHILDREN YOUTH &amp; THEIR FAMILIES</t>
  </si>
  <si>
    <t>1825 FAULKLAND ROAD</t>
  </si>
  <si>
    <t>19805</t>
  </si>
  <si>
    <t>1121</t>
  </si>
  <si>
    <t>1000023</t>
  </si>
  <si>
    <t>75</t>
  </si>
  <si>
    <t>MOYER (MAURICE J.) ACADEMY</t>
  </si>
  <si>
    <t>97 VANDEVER AVENUE</t>
  </si>
  <si>
    <t>19899</t>
  </si>
  <si>
    <t>1000024</t>
  </si>
  <si>
    <t>80</t>
  </si>
  <si>
    <t>FAMILY FOUNDATIONS ACADEMY</t>
  </si>
  <si>
    <t>1101 DELAWARE STREET</t>
  </si>
  <si>
    <t>NEW CASTLE</t>
  </si>
  <si>
    <t>19720</t>
  </si>
  <si>
    <t>1000025</t>
  </si>
  <si>
    <t>83</t>
  </si>
  <si>
    <t>PENCADER BUSINESS AND FINANCE CHARTER HIGH SCHOOL</t>
  </si>
  <si>
    <t>170 LUKENS DRIVE</t>
  </si>
  <si>
    <t>1000026</t>
  </si>
  <si>
    <t>86</t>
  </si>
  <si>
    <t>ODYSSEY CHARTER SCHOOL</t>
  </si>
  <si>
    <t>3821 LANCASTER AVENUE</t>
  </si>
  <si>
    <t>1512</t>
  </si>
  <si>
    <t>1000047</t>
  </si>
  <si>
    <t>66</t>
  </si>
  <si>
    <t>DELAWARE COLLEGE PREPARATORY ACADEMY</t>
  </si>
  <si>
    <t>2916 DUNCAN ROAD</t>
  </si>
  <si>
    <t>19908</t>
  </si>
  <si>
    <t>1000048</t>
  </si>
  <si>
    <t>67</t>
  </si>
  <si>
    <t>PRESTIGE ACADEMY</t>
  </si>
  <si>
    <t>1000049</t>
  </si>
  <si>
    <t>68</t>
  </si>
  <si>
    <t>DELAWARE ACADEMY OF PUBLIC SAFETY AND SECURITYY</t>
  </si>
  <si>
    <t>100 DELAWARE AVENUE</t>
  </si>
  <si>
    <t>1000050</t>
  </si>
  <si>
    <t>69</t>
  </si>
  <si>
    <t>LAS AMERICAS ASPIRA ACADEMY</t>
  </si>
  <si>
    <t>702 CARDIFF ROAD</t>
  </si>
  <si>
    <t>19803</t>
  </si>
  <si>
    <t>1000051</t>
  </si>
  <si>
    <t>73</t>
  </si>
  <si>
    <t>REACH ACADEMY FOR GIRLS</t>
  </si>
  <si>
    <t>PO BOX 229</t>
  </si>
  <si>
    <t>1000080</t>
  </si>
  <si>
    <t>29</t>
  </si>
  <si>
    <t>APPOQUINIMINK SCHOOL DISTRICT</t>
  </si>
  <si>
    <t>ODESSA PARK BUILDING</t>
  </si>
  <si>
    <t>ODESSA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</si>
  <si>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</si>
  <si>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</si>
  <si>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</si>
  <si>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</si>
  <si>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</si>
  <si>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</si>
  <si>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</si>
  <si>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</si>
  <si>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</si>
  <si>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</si>
  <si>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</si>
  <si>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</si>
  <si>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</si>
  <si>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</si>
  <si>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</si>
  <si>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</si>
  <si>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</si>
  <si>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</si>
  <si>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</si>
  <si>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</si>
  <si>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</si>
  <si>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</si>
  <si>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</si>
  <si>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</si>
  <si>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</si>
  <si>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</si>
  <si>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</si>
  <si>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</si>
  <si>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</si>
  <si>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</si>
  <si>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</si>
  <si>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</si>
  <si>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</si>
  <si>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</si>
  <si>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</si>
  <si>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</si>
  <si>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</si>
  <si>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</si>
  <si>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</si>
  <si>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1000004</t>
  </si>
  <si>
    <t>70</t>
  </si>
  <si>
    <t>CHARTER SCHOOL OF WILMINGTON</t>
  </si>
  <si>
    <t>100 NORTH DUPONT ROAD</t>
  </si>
  <si>
    <t>WILMINGTON</t>
  </si>
  <si>
    <t>DE</t>
  </si>
  <si>
    <t>19807</t>
  </si>
  <si>
    <t>3199</t>
  </si>
  <si>
    <t>2</t>
  </si>
  <si>
    <t>NO</t>
  </si>
  <si>
    <t>M</t>
  </si>
  <si>
    <t>1000005</t>
  </si>
  <si>
    <t>71</t>
  </si>
  <si>
    <t>POSITIVE OUTCOMES CHARTER SCHOOL</t>
  </si>
  <si>
    <t>3337 SOUTH DUPONT HIGHWAY</t>
  </si>
  <si>
    <t>CAMDEN</t>
  </si>
  <si>
    <t>19934</t>
  </si>
  <si>
    <t/>
  </si>
  <si>
    <t>4</t>
  </si>
  <si>
    <t>1000006</t>
  </si>
  <si>
    <t>72</t>
  </si>
  <si>
    <t>EAST SIDE CHARTER SCHOOL</t>
  </si>
  <si>
    <t>3000 NORTH CLAYMONT STREET</t>
  </si>
  <si>
    <t>19802</t>
  </si>
  <si>
    <t>4539</t>
  </si>
  <si>
    <t>1000007</t>
  </si>
  <si>
    <t>74</t>
  </si>
  <si>
    <t>CAMPUS COMMUNITY CHARTER SCHOOL</t>
  </si>
  <si>
    <t>21 NORTH BRADFORD STREET</t>
  </si>
  <si>
    <t>DOVER</t>
  </si>
  <si>
    <t>19904</t>
  </si>
  <si>
    <t>1000010</t>
  </si>
  <si>
    <t>76</t>
  </si>
  <si>
    <t>EDISON (THOMAS A.) CHARTER SCHOOL</t>
  </si>
  <si>
    <t>2200 NORTH LOCUST STREET</t>
  </si>
  <si>
    <t>1000011</t>
  </si>
  <si>
    <t>77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</si>
</sst>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"/>
    <numFmt numFmtId="171" formatCode="00000"/>
    <numFmt numFmtId="172" formatCode="[&lt;=9999999]###\-####;\(###\)\ ###\-####"/>
    <numFmt numFmtId="173" formatCode="&quot;$&quot;#,##0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1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70" fontId="3" fillId="20" borderId="19" xfId="0" applyNumberFormat="1" applyFont="1" applyFill="1" applyBorder="1" applyAlignment="1">
      <alignment/>
    </xf>
    <xf numFmtId="172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73" fontId="3" fillId="0" borderId="19" xfId="0" applyNumberFormat="1" applyFont="1" applyFill="1" applyBorder="1" applyAlignment="1" applyProtection="1">
      <alignment/>
      <protection locked="0"/>
    </xf>
    <xf numFmtId="170" fontId="3" fillId="20" borderId="14" xfId="0" applyNumberFormat="1" applyFont="1" applyFill="1" applyBorder="1" applyAlignment="1">
      <alignment/>
    </xf>
    <xf numFmtId="172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73" fontId="3" fillId="0" borderId="14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71" fontId="3" fillId="20" borderId="30" xfId="0" applyNumberFormat="1" applyFont="1" applyFill="1" applyBorder="1" applyAlignment="1">
      <alignment/>
    </xf>
    <xf numFmtId="171" fontId="3" fillId="20" borderId="13" xfId="0" applyNumberFormat="1" applyFont="1" applyFill="1" applyBorder="1" applyAlignment="1">
      <alignment/>
    </xf>
    <xf numFmtId="4" fontId="3" fillId="0" borderId="30" xfId="57" applyNumberFormat="1" applyFont="1" applyFill="1" applyBorder="1" applyAlignment="1" applyProtection="1">
      <alignment horizontal="right" wrapText="1"/>
      <protection locked="0"/>
    </xf>
    <xf numFmtId="4" fontId="3" fillId="0" borderId="13" xfId="57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/>
    </xf>
    <xf numFmtId="173" fontId="3" fillId="0" borderId="30" xfId="56" applyNumberFormat="1" applyFont="1" applyFill="1" applyBorder="1" applyProtection="1">
      <alignment/>
      <protection locked="0"/>
    </xf>
    <xf numFmtId="173" fontId="3" fillId="0" borderId="13" xfId="56" applyNumberFormat="1" applyFont="1" applyFill="1" applyBorder="1" applyProtection="1">
      <alignment/>
      <protection locked="0"/>
    </xf>
    <xf numFmtId="0" fontId="1" fillId="10" borderId="31" xfId="0" applyFont="1" applyFill="1" applyBorder="1" applyAlignment="1" applyProtection="1">
      <alignment horizontal="left" textRotation="75" wrapText="1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3" fillId="0" borderId="30" xfId="57" applyFont="1" applyFill="1" applyBorder="1" applyAlignment="1" applyProtection="1">
      <alignment horizontal="center"/>
      <protection locked="0"/>
    </xf>
    <xf numFmtId="0" fontId="3" fillId="0" borderId="13" xfId="57" applyFont="1" applyFill="1" applyBorder="1" applyAlignment="1" applyProtection="1">
      <alignment horizontal="center"/>
      <protection locked="0"/>
    </xf>
    <xf numFmtId="0" fontId="1" fillId="0" borderId="33" xfId="0" applyNumberFormat="1" applyFont="1" applyBorder="1" applyAlignment="1">
      <alignment horizontal="center"/>
    </xf>
    <xf numFmtId="49" fontId="3" fillId="20" borderId="34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0" fontId="1" fillId="0" borderId="35" xfId="0" applyNumberFormat="1" applyFont="1" applyBorder="1" applyAlignment="1">
      <alignment horizontal="center"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3" fillId="20" borderId="34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38" xfId="0" applyFont="1" applyFill="1" applyBorder="1" applyAlignment="1" applyProtection="1">
      <alignment horizontal="left" textRotation="75" wrapText="1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1" fillId="11" borderId="42" xfId="0" applyFont="1" applyFill="1" applyBorder="1" applyAlignment="1" applyProtection="1">
      <alignment horizontal="left" textRotation="75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1" fillId="25" borderId="38" xfId="0" applyFont="1" applyFill="1" applyBorder="1" applyAlignment="1" applyProtection="1">
      <alignment horizontal="left" textRotation="75" wrapText="1"/>
      <protection/>
    </xf>
    <xf numFmtId="0" fontId="1" fillId="25" borderId="39" xfId="0" applyFont="1" applyFill="1" applyBorder="1" applyAlignment="1" applyProtection="1">
      <alignment horizontal="center"/>
      <protection/>
    </xf>
    <xf numFmtId="173" fontId="3" fillId="0" borderId="40" xfId="57" applyNumberFormat="1" applyFont="1" applyFill="1" applyBorder="1" applyAlignment="1" applyProtection="1">
      <alignment horizontal="center"/>
      <protection locked="0"/>
    </xf>
    <xf numFmtId="173" fontId="3" fillId="0" borderId="41" xfId="57" applyNumberFormat="1" applyFont="1" applyFill="1" applyBorder="1" applyAlignment="1" applyProtection="1">
      <alignment horizontal="center"/>
      <protection locked="0"/>
    </xf>
    <xf numFmtId="0" fontId="1" fillId="10" borderId="43" xfId="0" applyFont="1" applyFill="1" applyBorder="1" applyAlignment="1" applyProtection="1">
      <alignment horizontal="left" textRotation="75" wrapText="1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3" fillId="0" borderId="40" xfId="57" applyFont="1" applyFill="1" applyBorder="1" applyAlignment="1" applyProtection="1">
      <alignment horizontal="center"/>
      <protection locked="0"/>
    </xf>
    <xf numFmtId="0" fontId="3" fillId="0" borderId="41" xfId="57" applyFont="1" applyFill="1" applyBorder="1" applyAlignment="1" applyProtection="1">
      <alignment horizontal="center"/>
      <protection locked="0"/>
    </xf>
    <xf numFmtId="0" fontId="1" fillId="24" borderId="44" xfId="0" applyFont="1" applyFill="1" applyBorder="1" applyAlignment="1" applyProtection="1">
      <alignment horizontal="left" textRotation="75" wrapText="1"/>
      <protection locked="0"/>
    </xf>
    <xf numFmtId="0" fontId="3" fillId="20" borderId="34" xfId="0" applyFont="1" applyFill="1" applyBorder="1" applyAlignment="1">
      <alignment horizontal="center"/>
    </xf>
    <xf numFmtId="0" fontId="1" fillId="11" borderId="44" xfId="0" applyFont="1" applyFill="1" applyBorder="1" applyAlignment="1" applyProtection="1">
      <alignment horizontal="left" textRotation="75" wrapText="1"/>
      <protection locked="0"/>
    </xf>
    <xf numFmtId="0" fontId="6" fillId="0" borderId="0" xfId="0" applyFont="1" applyAlignment="1">
      <alignment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tabSelected="1" zoomScale="75" zoomScaleNormal="75" zoomScalePageLayoutView="0" workbookViewId="0" topLeftCell="A1">
      <selection activeCell="A11" sqref="A11"/>
    </sheetView>
  </sheetViews>
  <sheetFormatPr defaultColWidth="8.8515625" defaultRowHeight="15"/>
  <cols>
    <col min="1" max="5" width="8.8515625" style="0" customWidth="1"/>
    <col min="6" max="6" width="0" style="0" hidden="1" customWidth="1"/>
    <col min="7" max="7" width="8.8515625" style="0" customWidth="1"/>
    <col min="8" max="8" width="0" style="0" hidden="1" customWidth="1"/>
    <col min="9" max="14" width="8.8515625" style="0" customWidth="1"/>
    <col min="15" max="19" width="0" style="0" hidden="1" customWidth="1"/>
    <col min="20" max="25" width="8.8515625" style="0" customWidth="1"/>
    <col min="26" max="29" width="0" style="0" hidden="1" customWidth="1"/>
    <col min="30" max="30" width="8.8515625" style="0" customWidth="1"/>
    <col min="31" max="36" width="0" style="0" hidden="1" customWidth="1"/>
  </cols>
  <sheetData>
    <row r="1" spans="1:25" ht="18" customHeight="1">
      <c r="A1" s="117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13.5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ht="13.5">
      <c r="A3" s="115" t="s">
        <v>12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 customHeight="1">
      <c r="A4" s="119" t="s">
        <v>13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49.5" customHeight="1">
      <c r="A5" s="120" t="s">
        <v>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6" spans="1:25" ht="13.5">
      <c r="A6" s="114" t="s">
        <v>15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ht="13.5">
      <c r="A7" s="114" t="s">
        <v>16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</row>
    <row r="8" spans="1:35" s="29" customFormat="1" ht="16.5">
      <c r="A8" s="7" t="s">
        <v>3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241</v>
      </c>
      <c r="B9" s="9" t="s">
        <v>242</v>
      </c>
      <c r="C9" s="10" t="s">
        <v>243</v>
      </c>
      <c r="D9" s="10" t="s">
        <v>244</v>
      </c>
      <c r="E9" s="10" t="s">
        <v>245</v>
      </c>
      <c r="F9" s="26" t="s">
        <v>246</v>
      </c>
      <c r="G9" s="11" t="s">
        <v>247</v>
      </c>
      <c r="H9" s="26" t="s">
        <v>248</v>
      </c>
      <c r="I9" s="10" t="s">
        <v>249</v>
      </c>
      <c r="J9" s="63" t="s">
        <v>250</v>
      </c>
      <c r="K9" s="12" t="s">
        <v>251</v>
      </c>
      <c r="L9" s="94" t="s">
        <v>252</v>
      </c>
      <c r="M9" s="13" t="s">
        <v>253</v>
      </c>
      <c r="N9" s="14" t="s">
        <v>254</v>
      </c>
      <c r="O9" s="67" t="s">
        <v>255</v>
      </c>
      <c r="P9" s="15" t="s">
        <v>256</v>
      </c>
      <c r="Q9" s="27" t="s">
        <v>257</v>
      </c>
      <c r="R9" s="28" t="s">
        <v>258</v>
      </c>
      <c r="S9" s="98" t="s">
        <v>259</v>
      </c>
      <c r="T9" s="78" t="s">
        <v>260</v>
      </c>
      <c r="U9" s="16" t="s">
        <v>261</v>
      </c>
      <c r="V9" s="16" t="s">
        <v>262</v>
      </c>
      <c r="W9" s="102" t="s">
        <v>263</v>
      </c>
      <c r="X9" s="81" t="s">
        <v>264</v>
      </c>
      <c r="Y9" s="106" t="s">
        <v>265</v>
      </c>
      <c r="Z9" s="17" t="s">
        <v>266</v>
      </c>
      <c r="AA9" s="18" t="s">
        <v>267</v>
      </c>
      <c r="AB9" s="18" t="s">
        <v>268</v>
      </c>
      <c r="AC9" s="19" t="s">
        <v>269</v>
      </c>
      <c r="AD9" s="110" t="s">
        <v>270</v>
      </c>
      <c r="AE9" s="17" t="s">
        <v>271</v>
      </c>
      <c r="AF9" s="18" t="s">
        <v>272</v>
      </c>
      <c r="AG9" s="19" t="s">
        <v>273</v>
      </c>
      <c r="AH9" s="112" t="s">
        <v>274</v>
      </c>
      <c r="AI9" s="20" t="s">
        <v>275</v>
      </c>
    </row>
    <row r="10" spans="1:35" s="33" customFormat="1" ht="15" thickBot="1">
      <c r="A10" s="85">
        <v>1</v>
      </c>
      <c r="B10" s="88">
        <v>2</v>
      </c>
      <c r="C10" s="53">
        <v>3</v>
      </c>
      <c r="D10" s="54">
        <v>4</v>
      </c>
      <c r="E10" s="54">
        <v>5</v>
      </c>
      <c r="F10" s="91"/>
      <c r="G10" s="73">
        <v>6</v>
      </c>
      <c r="H10" s="55"/>
      <c r="I10" s="56">
        <v>7</v>
      </c>
      <c r="J10" s="64">
        <v>8</v>
      </c>
      <c r="K10" s="54">
        <v>9</v>
      </c>
      <c r="L10" s="95">
        <v>10</v>
      </c>
      <c r="M10" s="57">
        <v>11</v>
      </c>
      <c r="N10" s="58">
        <v>12</v>
      </c>
      <c r="O10" s="68">
        <v>13</v>
      </c>
      <c r="P10" s="59">
        <v>14</v>
      </c>
      <c r="Q10" s="60" t="s">
        <v>276</v>
      </c>
      <c r="R10" s="61" t="s">
        <v>277</v>
      </c>
      <c r="S10" s="99">
        <v>15</v>
      </c>
      <c r="T10" s="57">
        <v>16</v>
      </c>
      <c r="U10" s="62">
        <v>17</v>
      </c>
      <c r="V10" s="62">
        <v>18</v>
      </c>
      <c r="W10" s="103">
        <v>19</v>
      </c>
      <c r="X10" s="82">
        <v>20</v>
      </c>
      <c r="Y10" s="107">
        <v>21</v>
      </c>
      <c r="Z10" s="71" t="s">
        <v>278</v>
      </c>
      <c r="AA10" s="52" t="s">
        <v>278</v>
      </c>
      <c r="AB10" s="52" t="s">
        <v>278</v>
      </c>
      <c r="AC10" s="52" t="s">
        <v>278</v>
      </c>
      <c r="AD10" s="85">
        <v>22</v>
      </c>
      <c r="AE10" s="71" t="s">
        <v>278</v>
      </c>
      <c r="AF10" s="52" t="s">
        <v>278</v>
      </c>
      <c r="AG10" s="52" t="s">
        <v>278</v>
      </c>
      <c r="AH10" s="85">
        <v>23</v>
      </c>
      <c r="AI10" s="71" t="s">
        <v>278</v>
      </c>
    </row>
    <row r="13" ht="18">
      <c r="A13" s="113" t="s">
        <v>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58.8515625" style="29" bestFit="1" customWidth="1"/>
    <col min="4" max="4" width="35.421875" style="29" bestFit="1" customWidth="1"/>
    <col min="5" max="5" width="15.00390625" style="29" bestFit="1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bestFit="1" customWidth="1"/>
    <col min="10" max="12" width="6.421875" style="29" bestFit="1" customWidth="1"/>
    <col min="13" max="13" width="8.140625" style="29" bestFit="1" customWidth="1"/>
    <col min="14" max="16" width="6.421875" style="29" bestFit="1" customWidth="1"/>
    <col min="17" max="17" width="6.421875" style="32" hidden="1" customWidth="1"/>
    <col min="18" max="18" width="9.140625" style="32" hidden="1" customWidth="1"/>
    <col min="19" max="19" width="6.421875" style="29" bestFit="1" customWidth="1"/>
    <col min="20" max="20" width="10.140625" style="29" bestFit="1" customWidth="1"/>
    <col min="21" max="22" width="7.421875" style="29" bestFit="1" customWidth="1"/>
    <col min="23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5.28125" style="29" hidden="1" customWidth="1"/>
    <col min="36" max="16384" width="9.140625" style="29" customWidth="1"/>
  </cols>
  <sheetData>
    <row r="1" spans="1:35" ht="13.5">
      <c r="A1" s="1" t="s">
        <v>240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3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241</v>
      </c>
      <c r="B3" s="9" t="s">
        <v>242</v>
      </c>
      <c r="C3" s="10" t="s">
        <v>243</v>
      </c>
      <c r="D3" s="10" t="s">
        <v>244</v>
      </c>
      <c r="E3" s="10" t="s">
        <v>245</v>
      </c>
      <c r="F3" s="26" t="s">
        <v>246</v>
      </c>
      <c r="G3" s="11" t="s">
        <v>247</v>
      </c>
      <c r="H3" s="26" t="s">
        <v>248</v>
      </c>
      <c r="I3" s="10" t="s">
        <v>249</v>
      </c>
      <c r="J3" s="63" t="s">
        <v>250</v>
      </c>
      <c r="K3" s="12" t="s">
        <v>251</v>
      </c>
      <c r="L3" s="94" t="s">
        <v>252</v>
      </c>
      <c r="M3" s="13" t="s">
        <v>253</v>
      </c>
      <c r="N3" s="14" t="s">
        <v>254</v>
      </c>
      <c r="O3" s="67" t="s">
        <v>255</v>
      </c>
      <c r="P3" s="15" t="s">
        <v>256</v>
      </c>
      <c r="Q3" s="27" t="s">
        <v>257</v>
      </c>
      <c r="R3" s="28" t="s">
        <v>258</v>
      </c>
      <c r="S3" s="98" t="s">
        <v>259</v>
      </c>
      <c r="T3" s="78" t="s">
        <v>260</v>
      </c>
      <c r="U3" s="16" t="s">
        <v>261</v>
      </c>
      <c r="V3" s="16" t="s">
        <v>262</v>
      </c>
      <c r="W3" s="102" t="s">
        <v>263</v>
      </c>
      <c r="X3" s="81" t="s">
        <v>264</v>
      </c>
      <c r="Y3" s="106" t="s">
        <v>265</v>
      </c>
      <c r="Z3" s="17" t="s">
        <v>266</v>
      </c>
      <c r="AA3" s="18" t="s">
        <v>267</v>
      </c>
      <c r="AB3" s="18" t="s">
        <v>268</v>
      </c>
      <c r="AC3" s="19" t="s">
        <v>269</v>
      </c>
      <c r="AD3" s="110" t="s">
        <v>270</v>
      </c>
      <c r="AE3" s="17" t="s">
        <v>271</v>
      </c>
      <c r="AF3" s="18" t="s">
        <v>272</v>
      </c>
      <c r="AG3" s="19" t="s">
        <v>273</v>
      </c>
      <c r="AH3" s="112" t="s">
        <v>274</v>
      </c>
      <c r="AI3" s="20" t="s">
        <v>275</v>
      </c>
    </row>
    <row r="4" spans="1:35" s="33" customFormat="1" ht="15" thickBot="1">
      <c r="A4" s="85">
        <v>1</v>
      </c>
      <c r="B4" s="88">
        <v>2</v>
      </c>
      <c r="C4" s="53">
        <v>3</v>
      </c>
      <c r="D4" s="54">
        <v>4</v>
      </c>
      <c r="E4" s="54">
        <v>5</v>
      </c>
      <c r="F4" s="91"/>
      <c r="G4" s="73">
        <v>6</v>
      </c>
      <c r="H4" s="55"/>
      <c r="I4" s="56">
        <v>7</v>
      </c>
      <c r="J4" s="64">
        <v>8</v>
      </c>
      <c r="K4" s="54">
        <v>9</v>
      </c>
      <c r="L4" s="95">
        <v>10</v>
      </c>
      <c r="M4" s="57">
        <v>11</v>
      </c>
      <c r="N4" s="58">
        <v>12</v>
      </c>
      <c r="O4" s="68">
        <v>13</v>
      </c>
      <c r="P4" s="59">
        <v>14</v>
      </c>
      <c r="Q4" s="60" t="s">
        <v>276</v>
      </c>
      <c r="R4" s="61" t="s">
        <v>277</v>
      </c>
      <c r="S4" s="99">
        <v>15</v>
      </c>
      <c r="T4" s="57">
        <v>16</v>
      </c>
      <c r="U4" s="62">
        <v>17</v>
      </c>
      <c r="V4" s="62">
        <v>18</v>
      </c>
      <c r="W4" s="103">
        <v>19</v>
      </c>
      <c r="X4" s="82">
        <v>20</v>
      </c>
      <c r="Y4" s="107">
        <v>21</v>
      </c>
      <c r="Z4" s="71" t="s">
        <v>278</v>
      </c>
      <c r="AA4" s="52" t="s">
        <v>278</v>
      </c>
      <c r="AB4" s="52" t="s">
        <v>278</v>
      </c>
      <c r="AC4" s="52" t="s">
        <v>278</v>
      </c>
      <c r="AD4" s="85">
        <v>22</v>
      </c>
      <c r="AE4" s="71" t="s">
        <v>278</v>
      </c>
      <c r="AF4" s="52" t="s">
        <v>278</v>
      </c>
      <c r="AG4" s="52" t="s">
        <v>278</v>
      </c>
      <c r="AH4" s="85">
        <v>23</v>
      </c>
      <c r="AI4" s="71" t="s">
        <v>278</v>
      </c>
    </row>
    <row r="5" spans="1:35" ht="12.75" customHeight="1">
      <c r="A5" s="86" t="s">
        <v>161</v>
      </c>
      <c r="B5" s="89" t="s">
        <v>162</v>
      </c>
      <c r="C5" s="72" t="s">
        <v>163</v>
      </c>
      <c r="D5" s="35" t="s">
        <v>164</v>
      </c>
      <c r="E5" s="35" t="s">
        <v>308</v>
      </c>
      <c r="F5" s="92" t="s">
        <v>284</v>
      </c>
      <c r="G5" s="74" t="s">
        <v>309</v>
      </c>
      <c r="H5" s="36" t="s">
        <v>296</v>
      </c>
      <c r="I5" s="37">
        <v>3026740684</v>
      </c>
      <c r="J5" s="65" t="s">
        <v>287</v>
      </c>
      <c r="K5" s="38" t="s">
        <v>288</v>
      </c>
      <c r="L5" s="96"/>
      <c r="M5" s="76"/>
      <c r="N5" s="39"/>
      <c r="O5" s="69" t="s">
        <v>289</v>
      </c>
      <c r="P5" s="40" t="s">
        <v>288</v>
      </c>
      <c r="Q5" s="41"/>
      <c r="R5" s="42"/>
      <c r="S5" s="100" t="s">
        <v>288</v>
      </c>
      <c r="T5" s="79"/>
      <c r="U5" s="43"/>
      <c r="V5" s="43"/>
      <c r="W5" s="104"/>
      <c r="X5" s="83"/>
      <c r="Y5" s="108"/>
      <c r="Z5" s="72">
        <f aca="true" t="shared" si="0" ref="Z5:Z48">IF(OR(K5="YES",TRIM(L5)="YES"),1,0)</f>
        <v>0</v>
      </c>
      <c r="AA5" s="35">
        <f aca="true" t="shared" si="1" ref="AA5:AA48">IF(OR(AND(ISNUMBER(M5),AND(M5&gt;0,M5&lt;600)),AND(ISNUMBER(M5),AND(M5&gt;0,N5="YES"))),1,0)</f>
        <v>0</v>
      </c>
      <c r="AB5" s="35">
        <f aca="true" t="shared" si="2" ref="AB5:AB48">IF(AND(OR(K5="YES",TRIM(L5)="YES"),(Z5=0)),"Trouble",0)</f>
        <v>0</v>
      </c>
      <c r="AC5" s="35">
        <f aca="true" t="shared" si="3" ref="AC5:AC48">IF(AND(OR(AND(ISNUMBER(M5),AND(M5&gt;0,M5&lt;600)),AND(ISNUMBER(M5),AND(M5&gt;0,N5="YES"))),(AA5=0)),"Trouble",0)</f>
        <v>0</v>
      </c>
      <c r="AD5" s="111" t="str">
        <f aca="true" t="shared" si="4" ref="AD5:AD48">IF(AND(Z5=1,AA5=1),"SRSA","-")</f>
        <v>-</v>
      </c>
      <c r="AE5" s="72">
        <f aca="true" t="shared" si="5" ref="AE5:AE48">IF(S5="YES",1,0)</f>
        <v>0</v>
      </c>
      <c r="AF5" s="35">
        <f aca="true" t="shared" si="6" ref="AF5:AF48">IF(OR(AND(ISNUMBER(Q5),Q5&gt;=20),(AND(ISNUMBER(Q5)=FALSE,AND(ISNUMBER(O5),O5&gt;=20)))),1,0)</f>
        <v>0</v>
      </c>
      <c r="AG5" s="35">
        <f aca="true" t="shared" si="7" ref="AG5:AG48">IF(AND(AE5=1,AF5=1),"Initial",0)</f>
        <v>0</v>
      </c>
      <c r="AH5" s="111" t="str">
        <f aca="true" t="shared" si="8" ref="AH5:AH48">IF(AND(AND(AG5="Initial",AI5=0),AND(ISNUMBER(M5),M5&gt;0)),"RLIS","-")</f>
        <v>-</v>
      </c>
      <c r="AI5" s="34">
        <f aca="true" t="shared" si="9" ref="AI5:AI48">IF(AND(AD5="SRSA",AG5="Initial"),"SRSA",0)</f>
        <v>0</v>
      </c>
    </row>
    <row r="6" spans="1:35" ht="12.75" customHeight="1">
      <c r="A6" s="87" t="s">
        <v>235</v>
      </c>
      <c r="B6" s="90" t="s">
        <v>236</v>
      </c>
      <c r="C6" s="21" t="s">
        <v>237</v>
      </c>
      <c r="D6" s="22" t="s">
        <v>238</v>
      </c>
      <c r="E6" s="22" t="s">
        <v>239</v>
      </c>
      <c r="F6" s="93" t="s">
        <v>284</v>
      </c>
      <c r="G6" s="75" t="s">
        <v>17</v>
      </c>
      <c r="H6" s="44" t="s">
        <v>18</v>
      </c>
      <c r="I6" s="45">
        <v>3023764128</v>
      </c>
      <c r="J6" s="66" t="s">
        <v>19</v>
      </c>
      <c r="K6" s="46" t="s">
        <v>288</v>
      </c>
      <c r="L6" s="97"/>
      <c r="M6" s="77"/>
      <c r="N6" s="47"/>
      <c r="O6" s="70">
        <v>4.446190102120974</v>
      </c>
      <c r="P6" s="48" t="s">
        <v>288</v>
      </c>
      <c r="Q6" s="49"/>
      <c r="R6" s="50"/>
      <c r="S6" s="101" t="s">
        <v>288</v>
      </c>
      <c r="T6" s="80"/>
      <c r="U6" s="51"/>
      <c r="V6" s="51"/>
      <c r="W6" s="105"/>
      <c r="X6" s="84"/>
      <c r="Y6" s="109"/>
      <c r="Z6" s="21">
        <f t="shared" si="0"/>
        <v>0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7" t="s">
        <v>95</v>
      </c>
      <c r="B7" s="90" t="s">
        <v>96</v>
      </c>
      <c r="C7" s="21" t="s">
        <v>97</v>
      </c>
      <c r="D7" s="22" t="s">
        <v>98</v>
      </c>
      <c r="E7" s="22" t="s">
        <v>99</v>
      </c>
      <c r="F7" s="93" t="s">
        <v>284</v>
      </c>
      <c r="G7" s="75" t="s">
        <v>100</v>
      </c>
      <c r="H7" s="44" t="s">
        <v>101</v>
      </c>
      <c r="I7" s="45">
        <v>3027935000</v>
      </c>
      <c r="J7" s="66" t="s">
        <v>46</v>
      </c>
      <c r="K7" s="46" t="s">
        <v>288</v>
      </c>
      <c r="L7" s="97"/>
      <c r="M7" s="77"/>
      <c r="N7" s="47"/>
      <c r="O7" s="70">
        <v>10.316695573970579</v>
      </c>
      <c r="P7" s="48" t="s">
        <v>288</v>
      </c>
      <c r="Q7" s="49"/>
      <c r="R7" s="50"/>
      <c r="S7" s="101" t="s">
        <v>288</v>
      </c>
      <c r="T7" s="80"/>
      <c r="U7" s="51"/>
      <c r="V7" s="51"/>
      <c r="W7" s="105"/>
      <c r="X7" s="84"/>
      <c r="Y7" s="109"/>
      <c r="Z7" s="21">
        <f t="shared" si="0"/>
        <v>0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7" t="s">
        <v>28</v>
      </c>
      <c r="B8" s="90" t="s">
        <v>29</v>
      </c>
      <c r="C8" s="21" t="s">
        <v>30</v>
      </c>
      <c r="D8" s="22" t="s">
        <v>31</v>
      </c>
      <c r="E8" s="22" t="s">
        <v>32</v>
      </c>
      <c r="F8" s="93" t="s">
        <v>284</v>
      </c>
      <c r="G8" s="75" t="s">
        <v>295</v>
      </c>
      <c r="H8" s="44" t="s">
        <v>33</v>
      </c>
      <c r="I8" s="45">
        <v>3026972173</v>
      </c>
      <c r="J8" s="66" t="s">
        <v>34</v>
      </c>
      <c r="K8" s="46" t="s">
        <v>288</v>
      </c>
      <c r="L8" s="97"/>
      <c r="M8" s="77"/>
      <c r="N8" s="47"/>
      <c r="O8" s="70">
        <v>12.525519394740003</v>
      </c>
      <c r="P8" s="48" t="s">
        <v>288</v>
      </c>
      <c r="Q8" s="49"/>
      <c r="R8" s="50"/>
      <c r="S8" s="101" t="s">
        <v>288</v>
      </c>
      <c r="T8" s="80"/>
      <c r="U8" s="51"/>
      <c r="V8" s="51"/>
      <c r="W8" s="105"/>
      <c r="X8" s="84"/>
      <c r="Y8" s="109"/>
      <c r="Z8" s="21">
        <f t="shared" si="0"/>
        <v>0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87" t="s">
        <v>304</v>
      </c>
      <c r="B9" s="90" t="s">
        <v>305</v>
      </c>
      <c r="C9" s="21" t="s">
        <v>306</v>
      </c>
      <c r="D9" s="22" t="s">
        <v>307</v>
      </c>
      <c r="E9" s="22" t="s">
        <v>308</v>
      </c>
      <c r="F9" s="93" t="s">
        <v>284</v>
      </c>
      <c r="G9" s="75" t="s">
        <v>309</v>
      </c>
      <c r="H9" s="44" t="s">
        <v>296</v>
      </c>
      <c r="I9" s="45">
        <v>3027363300</v>
      </c>
      <c r="J9" s="66" t="s">
        <v>287</v>
      </c>
      <c r="K9" s="46" t="s">
        <v>288</v>
      </c>
      <c r="L9" s="97"/>
      <c r="M9" s="77"/>
      <c r="N9" s="47"/>
      <c r="O9" s="70" t="s">
        <v>289</v>
      </c>
      <c r="P9" s="48" t="s">
        <v>288</v>
      </c>
      <c r="Q9" s="49"/>
      <c r="R9" s="50"/>
      <c r="S9" s="101" t="s">
        <v>288</v>
      </c>
      <c r="T9" s="80"/>
      <c r="U9" s="51"/>
      <c r="V9" s="51"/>
      <c r="W9" s="105"/>
      <c r="X9" s="84"/>
      <c r="Y9" s="109"/>
      <c r="Z9" s="21">
        <f t="shared" si="0"/>
        <v>0</v>
      </c>
      <c r="AA9" s="22">
        <f t="shared" si="1"/>
        <v>0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0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7" t="s">
        <v>20</v>
      </c>
      <c r="B10" s="90" t="s">
        <v>21</v>
      </c>
      <c r="C10" s="21" t="s">
        <v>22</v>
      </c>
      <c r="D10" s="22" t="s">
        <v>23</v>
      </c>
      <c r="E10" s="22" t="s">
        <v>24</v>
      </c>
      <c r="F10" s="93" t="s">
        <v>284</v>
      </c>
      <c r="G10" s="75" t="s">
        <v>25</v>
      </c>
      <c r="H10" s="44" t="s">
        <v>26</v>
      </c>
      <c r="I10" s="45">
        <v>3026456686</v>
      </c>
      <c r="J10" s="66" t="s">
        <v>27</v>
      </c>
      <c r="K10" s="46" t="s">
        <v>288</v>
      </c>
      <c r="L10" s="97"/>
      <c r="M10" s="77"/>
      <c r="N10" s="47"/>
      <c r="O10" s="70">
        <v>16.806083650190114</v>
      </c>
      <c r="P10" s="48" t="s">
        <v>288</v>
      </c>
      <c r="Q10" s="49"/>
      <c r="R10" s="50"/>
      <c r="S10" s="101" t="s">
        <v>139</v>
      </c>
      <c r="T10" s="80"/>
      <c r="U10" s="51"/>
      <c r="V10" s="51"/>
      <c r="W10" s="105"/>
      <c r="X10" s="84"/>
      <c r="Y10" s="109"/>
      <c r="Z10" s="21">
        <f t="shared" si="0"/>
        <v>0</v>
      </c>
      <c r="AA10" s="22">
        <f t="shared" si="1"/>
        <v>0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1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87" t="s">
        <v>35</v>
      </c>
      <c r="B11" s="90" t="s">
        <v>36</v>
      </c>
      <c r="C11" s="21" t="s">
        <v>37</v>
      </c>
      <c r="D11" s="22" t="s">
        <v>38</v>
      </c>
      <c r="E11" s="22" t="s">
        <v>308</v>
      </c>
      <c r="F11" s="93" t="s">
        <v>284</v>
      </c>
      <c r="G11" s="75" t="s">
        <v>309</v>
      </c>
      <c r="H11" s="44" t="s">
        <v>39</v>
      </c>
      <c r="I11" s="45">
        <v>3026721500</v>
      </c>
      <c r="J11" s="66" t="s">
        <v>40</v>
      </c>
      <c r="K11" s="46" t="s">
        <v>288</v>
      </c>
      <c r="L11" s="97"/>
      <c r="M11" s="77"/>
      <c r="N11" s="47"/>
      <c r="O11" s="70">
        <v>18.792234259358576</v>
      </c>
      <c r="P11" s="48" t="s">
        <v>288</v>
      </c>
      <c r="Q11" s="49"/>
      <c r="R11" s="50"/>
      <c r="S11" s="101" t="s">
        <v>288</v>
      </c>
      <c r="T11" s="80"/>
      <c r="U11" s="51"/>
      <c r="V11" s="51"/>
      <c r="W11" s="105"/>
      <c r="X11" s="84"/>
      <c r="Y11" s="109"/>
      <c r="Z11" s="21">
        <f t="shared" si="0"/>
        <v>0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7" t="s">
        <v>279</v>
      </c>
      <c r="B12" s="90" t="s">
        <v>280</v>
      </c>
      <c r="C12" s="21" t="s">
        <v>281</v>
      </c>
      <c r="D12" s="22" t="s">
        <v>282</v>
      </c>
      <c r="E12" s="22" t="s">
        <v>283</v>
      </c>
      <c r="F12" s="93" t="s">
        <v>284</v>
      </c>
      <c r="G12" s="75" t="s">
        <v>285</v>
      </c>
      <c r="H12" s="44" t="s">
        <v>286</v>
      </c>
      <c r="I12" s="45">
        <v>3026512727</v>
      </c>
      <c r="J12" s="66" t="s">
        <v>287</v>
      </c>
      <c r="K12" s="46" t="s">
        <v>288</v>
      </c>
      <c r="L12" s="97"/>
      <c r="M12" s="77"/>
      <c r="N12" s="47"/>
      <c r="O12" s="70" t="s">
        <v>289</v>
      </c>
      <c r="P12" s="48" t="s">
        <v>288</v>
      </c>
      <c r="Q12" s="49"/>
      <c r="R12" s="50"/>
      <c r="S12" s="101" t="s">
        <v>288</v>
      </c>
      <c r="T12" s="80"/>
      <c r="U12" s="51"/>
      <c r="V12" s="51"/>
      <c r="W12" s="105"/>
      <c r="X12" s="84"/>
      <c r="Y12" s="109"/>
      <c r="Z12" s="21">
        <f t="shared" si="0"/>
        <v>0</v>
      </c>
      <c r="AA12" s="22">
        <f t="shared" si="1"/>
        <v>0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0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7" t="s">
        <v>41</v>
      </c>
      <c r="B13" s="90" t="s">
        <v>42</v>
      </c>
      <c r="C13" s="21" t="s">
        <v>43</v>
      </c>
      <c r="D13" s="22" t="s">
        <v>44</v>
      </c>
      <c r="E13" s="22" t="s">
        <v>283</v>
      </c>
      <c r="F13" s="93" t="s">
        <v>284</v>
      </c>
      <c r="G13" s="75" t="s">
        <v>148</v>
      </c>
      <c r="H13" s="44" t="s">
        <v>45</v>
      </c>
      <c r="I13" s="45">
        <v>3025522600</v>
      </c>
      <c r="J13" s="66" t="s">
        <v>46</v>
      </c>
      <c r="K13" s="46" t="s">
        <v>288</v>
      </c>
      <c r="L13" s="97"/>
      <c r="M13" s="77"/>
      <c r="N13" s="47"/>
      <c r="O13" s="70">
        <v>11.092408107179663</v>
      </c>
      <c r="P13" s="48" t="s">
        <v>288</v>
      </c>
      <c r="Q13" s="49"/>
      <c r="R13" s="50"/>
      <c r="S13" s="101" t="s">
        <v>288</v>
      </c>
      <c r="T13" s="80"/>
      <c r="U13" s="51"/>
      <c r="V13" s="51"/>
      <c r="W13" s="105"/>
      <c r="X13" s="84"/>
      <c r="Y13" s="109"/>
      <c r="Z13" s="21">
        <f t="shared" si="0"/>
        <v>0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0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7" t="s">
        <v>47</v>
      </c>
      <c r="B14" s="90" t="s">
        <v>48</v>
      </c>
      <c r="C14" s="21" t="s">
        <v>49</v>
      </c>
      <c r="D14" s="22" t="s">
        <v>50</v>
      </c>
      <c r="E14" s="22" t="s">
        <v>203</v>
      </c>
      <c r="F14" s="93" t="s">
        <v>284</v>
      </c>
      <c r="G14" s="75" t="s">
        <v>204</v>
      </c>
      <c r="H14" s="44" t="s">
        <v>51</v>
      </c>
      <c r="I14" s="45">
        <v>3023232700</v>
      </c>
      <c r="J14" s="66" t="s">
        <v>19</v>
      </c>
      <c r="K14" s="46" t="s">
        <v>288</v>
      </c>
      <c r="L14" s="97"/>
      <c r="M14" s="77"/>
      <c r="N14" s="47"/>
      <c r="O14" s="70">
        <v>11.044937736870601</v>
      </c>
      <c r="P14" s="48" t="s">
        <v>288</v>
      </c>
      <c r="Q14" s="49"/>
      <c r="R14" s="50"/>
      <c r="S14" s="101" t="s">
        <v>288</v>
      </c>
      <c r="T14" s="80"/>
      <c r="U14" s="51"/>
      <c r="V14" s="51"/>
      <c r="W14" s="105"/>
      <c r="X14" s="84"/>
      <c r="Y14" s="109"/>
      <c r="Z14" s="21">
        <f t="shared" si="0"/>
        <v>0</v>
      </c>
      <c r="AA14" s="22">
        <f t="shared" si="1"/>
        <v>0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0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87" t="s">
        <v>184</v>
      </c>
      <c r="B15" s="90" t="s">
        <v>185</v>
      </c>
      <c r="C15" s="21" t="s">
        <v>186</v>
      </c>
      <c r="D15" s="22" t="s">
        <v>187</v>
      </c>
      <c r="E15" s="22" t="s">
        <v>308</v>
      </c>
      <c r="F15" s="93" t="s">
        <v>284</v>
      </c>
      <c r="G15" s="75" t="s">
        <v>309</v>
      </c>
      <c r="H15" s="44" t="s">
        <v>296</v>
      </c>
      <c r="I15" s="45">
        <v>3027395601</v>
      </c>
      <c r="J15" s="66"/>
      <c r="K15" s="46" t="s">
        <v>288</v>
      </c>
      <c r="L15" s="97"/>
      <c r="M15" s="77"/>
      <c r="N15" s="47"/>
      <c r="O15" s="70" t="s">
        <v>289</v>
      </c>
      <c r="P15" s="48" t="s">
        <v>288</v>
      </c>
      <c r="Q15" s="49"/>
      <c r="R15" s="50"/>
      <c r="S15" s="101" t="s">
        <v>288</v>
      </c>
      <c r="T15" s="80"/>
      <c r="U15" s="51"/>
      <c r="V15" s="51"/>
      <c r="W15" s="105"/>
      <c r="X15" s="84"/>
      <c r="Y15" s="109"/>
      <c r="Z15" s="21">
        <f t="shared" si="0"/>
        <v>0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7" t="s">
        <v>222</v>
      </c>
      <c r="B16" s="90" t="s">
        <v>223</v>
      </c>
      <c r="C16" s="21" t="s">
        <v>224</v>
      </c>
      <c r="D16" s="22" t="s">
        <v>225</v>
      </c>
      <c r="E16" s="22" t="s">
        <v>283</v>
      </c>
      <c r="F16" s="93" t="s">
        <v>284</v>
      </c>
      <c r="G16" s="75" t="s">
        <v>148</v>
      </c>
      <c r="H16" s="44" t="s">
        <v>296</v>
      </c>
      <c r="I16" s="45">
        <v>3022521240</v>
      </c>
      <c r="J16" s="66"/>
      <c r="K16" s="46" t="s">
        <v>288</v>
      </c>
      <c r="L16" s="97"/>
      <c r="M16" s="77"/>
      <c r="N16" s="47"/>
      <c r="O16" s="70" t="s">
        <v>289</v>
      </c>
      <c r="P16" s="48" t="s">
        <v>288</v>
      </c>
      <c r="Q16" s="49"/>
      <c r="R16" s="50"/>
      <c r="S16" s="101" t="s">
        <v>288</v>
      </c>
      <c r="T16" s="80"/>
      <c r="U16" s="51"/>
      <c r="V16" s="51"/>
      <c r="W16" s="105"/>
      <c r="X16" s="84"/>
      <c r="Y16" s="109"/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7" t="s">
        <v>179</v>
      </c>
      <c r="B17" s="90" t="s">
        <v>180</v>
      </c>
      <c r="C17" s="21" t="s">
        <v>181</v>
      </c>
      <c r="D17" s="22" t="s">
        <v>182</v>
      </c>
      <c r="E17" s="22" t="s">
        <v>283</v>
      </c>
      <c r="F17" s="93" t="s">
        <v>284</v>
      </c>
      <c r="G17" s="75" t="s">
        <v>148</v>
      </c>
      <c r="H17" s="44" t="s">
        <v>183</v>
      </c>
      <c r="I17" s="45">
        <v>3026523445</v>
      </c>
      <c r="J17" s="66"/>
      <c r="K17" s="46" t="s">
        <v>288</v>
      </c>
      <c r="L17" s="97"/>
      <c r="M17" s="77"/>
      <c r="N17" s="47"/>
      <c r="O17" s="70" t="s">
        <v>289</v>
      </c>
      <c r="P17" s="48" t="s">
        <v>288</v>
      </c>
      <c r="Q17" s="49"/>
      <c r="R17" s="50"/>
      <c r="S17" s="101" t="s">
        <v>288</v>
      </c>
      <c r="T17" s="80"/>
      <c r="U17" s="51"/>
      <c r="V17" s="51"/>
      <c r="W17" s="105"/>
      <c r="X17" s="84"/>
      <c r="Y17" s="109"/>
      <c r="Z17" s="21">
        <f t="shared" si="0"/>
        <v>0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87" t="s">
        <v>214</v>
      </c>
      <c r="B18" s="90" t="s">
        <v>215</v>
      </c>
      <c r="C18" s="21" t="s">
        <v>216</v>
      </c>
      <c r="D18" s="22" t="s">
        <v>217</v>
      </c>
      <c r="E18" s="22" t="s">
        <v>283</v>
      </c>
      <c r="F18" s="93" t="s">
        <v>284</v>
      </c>
      <c r="G18" s="75" t="s">
        <v>218</v>
      </c>
      <c r="H18" s="44" t="s">
        <v>296</v>
      </c>
      <c r="I18" s="45">
        <v>3027627424</v>
      </c>
      <c r="J18" s="66" t="s">
        <v>155</v>
      </c>
      <c r="K18" s="46" t="s">
        <v>288</v>
      </c>
      <c r="L18" s="97"/>
      <c r="M18" s="77"/>
      <c r="N18" s="47"/>
      <c r="O18" s="70" t="s">
        <v>289</v>
      </c>
      <c r="P18" s="48" t="s">
        <v>288</v>
      </c>
      <c r="Q18" s="49"/>
      <c r="R18" s="50"/>
      <c r="S18" s="101" t="s">
        <v>288</v>
      </c>
      <c r="T18" s="80"/>
      <c r="U18" s="51"/>
      <c r="V18" s="51"/>
      <c r="W18" s="105"/>
      <c r="X18" s="84"/>
      <c r="Y18" s="109"/>
      <c r="Z18" s="21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0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7" t="s">
        <v>156</v>
      </c>
      <c r="B19" s="90" t="s">
        <v>157</v>
      </c>
      <c r="C19" s="21" t="s">
        <v>158</v>
      </c>
      <c r="D19" s="22" t="s">
        <v>159</v>
      </c>
      <c r="E19" s="22" t="s">
        <v>283</v>
      </c>
      <c r="F19" s="93" t="s">
        <v>284</v>
      </c>
      <c r="G19" s="75" t="s">
        <v>160</v>
      </c>
      <c r="H19" s="44" t="s">
        <v>296</v>
      </c>
      <c r="I19" s="45">
        <v>3029980745</v>
      </c>
      <c r="J19" s="66" t="s">
        <v>155</v>
      </c>
      <c r="K19" s="46" t="s">
        <v>288</v>
      </c>
      <c r="L19" s="97"/>
      <c r="M19" s="77"/>
      <c r="N19" s="47"/>
      <c r="O19" s="70" t="s">
        <v>289</v>
      </c>
      <c r="P19" s="48" t="s">
        <v>288</v>
      </c>
      <c r="Q19" s="49"/>
      <c r="R19" s="50"/>
      <c r="S19" s="101" t="s">
        <v>288</v>
      </c>
      <c r="T19" s="80"/>
      <c r="U19" s="51"/>
      <c r="V19" s="51"/>
      <c r="W19" s="105"/>
      <c r="X19" s="84"/>
      <c r="Y19" s="109"/>
      <c r="Z19" s="21">
        <f t="shared" si="0"/>
        <v>0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0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7" t="s">
        <v>52</v>
      </c>
      <c r="B20" s="90" t="s">
        <v>53</v>
      </c>
      <c r="C20" s="21" t="s">
        <v>54</v>
      </c>
      <c r="D20" s="22" t="s">
        <v>55</v>
      </c>
      <c r="E20" s="22" t="s">
        <v>56</v>
      </c>
      <c r="F20" s="93" t="s">
        <v>284</v>
      </c>
      <c r="G20" s="75" t="s">
        <v>57</v>
      </c>
      <c r="H20" s="44" t="s">
        <v>58</v>
      </c>
      <c r="I20" s="45">
        <v>3028469544</v>
      </c>
      <c r="J20" s="66" t="s">
        <v>59</v>
      </c>
      <c r="K20" s="46" t="s">
        <v>139</v>
      </c>
      <c r="L20" s="97"/>
      <c r="M20" s="77"/>
      <c r="N20" s="47"/>
      <c r="O20" s="70">
        <v>14.41899915182358</v>
      </c>
      <c r="P20" s="48" t="s">
        <v>288</v>
      </c>
      <c r="Q20" s="49"/>
      <c r="R20" s="50"/>
      <c r="S20" s="101" t="s">
        <v>139</v>
      </c>
      <c r="T20" s="80"/>
      <c r="U20" s="51"/>
      <c r="V20" s="51"/>
      <c r="W20" s="105"/>
      <c r="X20" s="84"/>
      <c r="Y20" s="109"/>
      <c r="Z20" s="21">
        <f t="shared" si="0"/>
        <v>1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1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87" t="s">
        <v>188</v>
      </c>
      <c r="B21" s="90" t="s">
        <v>189</v>
      </c>
      <c r="C21" s="21" t="s">
        <v>190</v>
      </c>
      <c r="D21" s="22" t="s">
        <v>191</v>
      </c>
      <c r="E21" s="22" t="s">
        <v>283</v>
      </c>
      <c r="F21" s="93" t="s">
        <v>284</v>
      </c>
      <c r="G21" s="75" t="s">
        <v>192</v>
      </c>
      <c r="H21" s="44" t="s">
        <v>193</v>
      </c>
      <c r="I21" s="45">
        <v>3026332507</v>
      </c>
      <c r="J21" s="66"/>
      <c r="K21" s="46" t="s">
        <v>288</v>
      </c>
      <c r="L21" s="97"/>
      <c r="M21" s="77"/>
      <c r="N21" s="47"/>
      <c r="O21" s="70" t="s">
        <v>289</v>
      </c>
      <c r="P21" s="48" t="s">
        <v>288</v>
      </c>
      <c r="Q21" s="49"/>
      <c r="R21" s="50"/>
      <c r="S21" s="101" t="s">
        <v>288</v>
      </c>
      <c r="T21" s="80"/>
      <c r="U21" s="51"/>
      <c r="V21" s="51"/>
      <c r="W21" s="105"/>
      <c r="X21" s="84"/>
      <c r="Y21" s="109"/>
      <c r="Z21" s="21">
        <f t="shared" si="0"/>
        <v>0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87" t="s">
        <v>298</v>
      </c>
      <c r="B22" s="90" t="s">
        <v>299</v>
      </c>
      <c r="C22" s="21" t="s">
        <v>300</v>
      </c>
      <c r="D22" s="22" t="s">
        <v>301</v>
      </c>
      <c r="E22" s="22" t="s">
        <v>283</v>
      </c>
      <c r="F22" s="93" t="s">
        <v>284</v>
      </c>
      <c r="G22" s="75" t="s">
        <v>302</v>
      </c>
      <c r="H22" s="44" t="s">
        <v>303</v>
      </c>
      <c r="I22" s="45">
        <v>3027625834</v>
      </c>
      <c r="J22" s="66" t="s">
        <v>287</v>
      </c>
      <c r="K22" s="46" t="s">
        <v>288</v>
      </c>
      <c r="L22" s="97"/>
      <c r="M22" s="77"/>
      <c r="N22" s="47"/>
      <c r="O22" s="70" t="s">
        <v>289</v>
      </c>
      <c r="P22" s="48" t="s">
        <v>288</v>
      </c>
      <c r="Q22" s="49"/>
      <c r="R22" s="50"/>
      <c r="S22" s="101" t="s">
        <v>288</v>
      </c>
      <c r="T22" s="80"/>
      <c r="U22" s="51"/>
      <c r="V22" s="51"/>
      <c r="W22" s="105"/>
      <c r="X22" s="84"/>
      <c r="Y22" s="109"/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87" t="s">
        <v>310</v>
      </c>
      <c r="B23" s="90" t="s">
        <v>311</v>
      </c>
      <c r="C23" s="21" t="s">
        <v>312</v>
      </c>
      <c r="D23" s="22" t="s">
        <v>313</v>
      </c>
      <c r="E23" s="22" t="s">
        <v>283</v>
      </c>
      <c r="F23" s="93" t="s">
        <v>284</v>
      </c>
      <c r="G23" s="75" t="s">
        <v>302</v>
      </c>
      <c r="H23" s="44" t="s">
        <v>296</v>
      </c>
      <c r="I23" s="45">
        <v>3027781101</v>
      </c>
      <c r="J23" s="66" t="s">
        <v>287</v>
      </c>
      <c r="K23" s="46" t="s">
        <v>288</v>
      </c>
      <c r="L23" s="97"/>
      <c r="M23" s="77"/>
      <c r="N23" s="47"/>
      <c r="O23" s="70" t="s">
        <v>289</v>
      </c>
      <c r="P23" s="48" t="s">
        <v>288</v>
      </c>
      <c r="Q23" s="49"/>
      <c r="R23" s="50"/>
      <c r="S23" s="101" t="s">
        <v>288</v>
      </c>
      <c r="T23" s="80"/>
      <c r="U23" s="51"/>
      <c r="V23" s="51"/>
      <c r="W23" s="105"/>
      <c r="X23" s="84"/>
      <c r="Y23" s="109"/>
      <c r="Z23" s="21">
        <f t="shared" si="0"/>
        <v>0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0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7" t="s">
        <v>199</v>
      </c>
      <c r="B24" s="90" t="s">
        <v>200</v>
      </c>
      <c r="C24" s="21" t="s">
        <v>201</v>
      </c>
      <c r="D24" s="22" t="s">
        <v>202</v>
      </c>
      <c r="E24" s="22" t="s">
        <v>203</v>
      </c>
      <c r="F24" s="93" t="s">
        <v>284</v>
      </c>
      <c r="G24" s="75" t="s">
        <v>204</v>
      </c>
      <c r="H24" s="44" t="s">
        <v>296</v>
      </c>
      <c r="I24" s="45">
        <v>3023248901</v>
      </c>
      <c r="J24" s="66" t="s">
        <v>155</v>
      </c>
      <c r="K24" s="46" t="s">
        <v>288</v>
      </c>
      <c r="L24" s="97"/>
      <c r="M24" s="77"/>
      <c r="N24" s="47"/>
      <c r="O24" s="70" t="s">
        <v>289</v>
      </c>
      <c r="P24" s="48" t="s">
        <v>288</v>
      </c>
      <c r="Q24" s="49"/>
      <c r="R24" s="50"/>
      <c r="S24" s="101" t="s">
        <v>288</v>
      </c>
      <c r="T24" s="80"/>
      <c r="U24" s="51"/>
      <c r="V24" s="51"/>
      <c r="W24" s="105"/>
      <c r="X24" s="84"/>
      <c r="Y24" s="109"/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0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87" t="s">
        <v>60</v>
      </c>
      <c r="B25" s="90" t="s">
        <v>61</v>
      </c>
      <c r="C25" s="21" t="s">
        <v>62</v>
      </c>
      <c r="D25" s="22" t="s">
        <v>63</v>
      </c>
      <c r="E25" s="22" t="s">
        <v>64</v>
      </c>
      <c r="F25" s="93" t="s">
        <v>284</v>
      </c>
      <c r="G25" s="75" t="s">
        <v>65</v>
      </c>
      <c r="H25" s="44" t="s">
        <v>296</v>
      </c>
      <c r="I25" s="45">
        <v>3024361000</v>
      </c>
      <c r="J25" s="66" t="s">
        <v>27</v>
      </c>
      <c r="K25" s="46" t="s">
        <v>288</v>
      </c>
      <c r="L25" s="97"/>
      <c r="M25" s="77"/>
      <c r="N25" s="47"/>
      <c r="O25" s="70">
        <v>14.38692098092643</v>
      </c>
      <c r="P25" s="48" t="s">
        <v>288</v>
      </c>
      <c r="Q25" s="49"/>
      <c r="R25" s="50"/>
      <c r="S25" s="101" t="s">
        <v>139</v>
      </c>
      <c r="T25" s="80"/>
      <c r="U25" s="51"/>
      <c r="V25" s="51"/>
      <c r="W25" s="105"/>
      <c r="X25" s="84"/>
      <c r="Y25" s="109"/>
      <c r="Z25" s="21">
        <f t="shared" si="0"/>
        <v>0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1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7" t="s">
        <v>144</v>
      </c>
      <c r="B26" s="90" t="s">
        <v>145</v>
      </c>
      <c r="C26" s="21" t="s">
        <v>146</v>
      </c>
      <c r="D26" s="22" t="s">
        <v>147</v>
      </c>
      <c r="E26" s="22" t="s">
        <v>283</v>
      </c>
      <c r="F26" s="93" t="s">
        <v>284</v>
      </c>
      <c r="G26" s="75" t="s">
        <v>148</v>
      </c>
      <c r="H26" s="44" t="s">
        <v>296</v>
      </c>
      <c r="I26" s="45">
        <v>3024726450</v>
      </c>
      <c r="J26" s="66" t="s">
        <v>287</v>
      </c>
      <c r="K26" s="46" t="s">
        <v>288</v>
      </c>
      <c r="L26" s="97"/>
      <c r="M26" s="77"/>
      <c r="N26" s="47"/>
      <c r="O26" s="70" t="s">
        <v>289</v>
      </c>
      <c r="P26" s="48" t="s">
        <v>288</v>
      </c>
      <c r="Q26" s="49"/>
      <c r="R26" s="50"/>
      <c r="S26" s="101" t="s">
        <v>288</v>
      </c>
      <c r="T26" s="80"/>
      <c r="U26" s="51"/>
      <c r="V26" s="51"/>
      <c r="W26" s="105"/>
      <c r="X26" s="84"/>
      <c r="Y26" s="109"/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7" t="s">
        <v>73</v>
      </c>
      <c r="B27" s="90" t="s">
        <v>74</v>
      </c>
      <c r="C27" s="21" t="s">
        <v>75</v>
      </c>
      <c r="D27" s="22" t="s">
        <v>76</v>
      </c>
      <c r="E27" s="22" t="s">
        <v>77</v>
      </c>
      <c r="F27" s="93" t="s">
        <v>284</v>
      </c>
      <c r="G27" s="75" t="s">
        <v>78</v>
      </c>
      <c r="H27" s="44" t="s">
        <v>79</v>
      </c>
      <c r="I27" s="45">
        <v>3022843020</v>
      </c>
      <c r="J27" s="66" t="s">
        <v>80</v>
      </c>
      <c r="K27" s="46" t="s">
        <v>288</v>
      </c>
      <c r="L27" s="97"/>
      <c r="M27" s="77"/>
      <c r="N27" s="47"/>
      <c r="O27" s="70">
        <v>11.500330469266357</v>
      </c>
      <c r="P27" s="48" t="s">
        <v>288</v>
      </c>
      <c r="Q27" s="49"/>
      <c r="R27" s="50"/>
      <c r="S27" s="101" t="s">
        <v>288</v>
      </c>
      <c r="T27" s="80"/>
      <c r="U27" s="51"/>
      <c r="V27" s="51"/>
      <c r="W27" s="105"/>
      <c r="X27" s="84"/>
      <c r="Y27" s="109"/>
      <c r="Z27" s="21">
        <f t="shared" si="0"/>
        <v>0</v>
      </c>
      <c r="AA27" s="22">
        <f t="shared" si="1"/>
        <v>0</v>
      </c>
      <c r="AB27" s="22">
        <f t="shared" si="2"/>
        <v>0</v>
      </c>
      <c r="AC27" s="22">
        <f t="shared" si="3"/>
        <v>0</v>
      </c>
      <c r="AD27" s="23" t="str">
        <f t="shared" si="4"/>
        <v>-</v>
      </c>
      <c r="AE27" s="21">
        <f t="shared" si="5"/>
        <v>0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87" t="s">
        <v>226</v>
      </c>
      <c r="B28" s="90" t="s">
        <v>227</v>
      </c>
      <c r="C28" s="21" t="s">
        <v>228</v>
      </c>
      <c r="D28" s="22" t="s">
        <v>229</v>
      </c>
      <c r="E28" s="22" t="s">
        <v>283</v>
      </c>
      <c r="F28" s="93" t="s">
        <v>284</v>
      </c>
      <c r="G28" s="75" t="s">
        <v>230</v>
      </c>
      <c r="H28" s="44" t="s">
        <v>296</v>
      </c>
      <c r="I28" s="45">
        <v>3027313169</v>
      </c>
      <c r="J28" s="66"/>
      <c r="K28" s="46" t="s">
        <v>288</v>
      </c>
      <c r="L28" s="97"/>
      <c r="M28" s="77"/>
      <c r="N28" s="47"/>
      <c r="O28" s="70" t="s">
        <v>289</v>
      </c>
      <c r="P28" s="48" t="s">
        <v>288</v>
      </c>
      <c r="Q28" s="49"/>
      <c r="R28" s="50"/>
      <c r="S28" s="101" t="s">
        <v>288</v>
      </c>
      <c r="T28" s="80"/>
      <c r="U28" s="51"/>
      <c r="V28" s="51"/>
      <c r="W28" s="105"/>
      <c r="X28" s="84"/>
      <c r="Y28" s="109"/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7" t="s">
        <v>81</v>
      </c>
      <c r="B29" s="90" t="s">
        <v>82</v>
      </c>
      <c r="C29" s="21" t="s">
        <v>83</v>
      </c>
      <c r="D29" s="22" t="s">
        <v>84</v>
      </c>
      <c r="E29" s="22" t="s">
        <v>85</v>
      </c>
      <c r="F29" s="93" t="s">
        <v>284</v>
      </c>
      <c r="G29" s="75" t="s">
        <v>86</v>
      </c>
      <c r="H29" s="44" t="s">
        <v>87</v>
      </c>
      <c r="I29" s="45">
        <v>3028756100</v>
      </c>
      <c r="J29" s="66" t="s">
        <v>27</v>
      </c>
      <c r="K29" s="46" t="s">
        <v>288</v>
      </c>
      <c r="L29" s="97"/>
      <c r="M29" s="77"/>
      <c r="N29" s="47"/>
      <c r="O29" s="70">
        <v>18.436733263231687</v>
      </c>
      <c r="P29" s="48" t="s">
        <v>288</v>
      </c>
      <c r="Q29" s="49"/>
      <c r="R29" s="50"/>
      <c r="S29" s="101" t="s">
        <v>139</v>
      </c>
      <c r="T29" s="80"/>
      <c r="U29" s="51"/>
      <c r="V29" s="51"/>
      <c r="W29" s="105"/>
      <c r="X29" s="84"/>
      <c r="Y29" s="109"/>
      <c r="Z29" s="21">
        <f t="shared" si="0"/>
        <v>0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23" t="str">
        <f t="shared" si="4"/>
        <v>-</v>
      </c>
      <c r="AE29" s="21">
        <f t="shared" si="5"/>
        <v>1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87" t="s">
        <v>140</v>
      </c>
      <c r="B30" s="90" t="s">
        <v>141</v>
      </c>
      <c r="C30" s="21" t="s">
        <v>142</v>
      </c>
      <c r="D30" s="22" t="s">
        <v>143</v>
      </c>
      <c r="E30" s="22" t="s">
        <v>283</v>
      </c>
      <c r="F30" s="93" t="s">
        <v>284</v>
      </c>
      <c r="G30" s="75" t="s">
        <v>302</v>
      </c>
      <c r="H30" s="44" t="s">
        <v>296</v>
      </c>
      <c r="I30" s="45">
        <v>3025751190</v>
      </c>
      <c r="J30" s="66"/>
      <c r="K30" s="46" t="s">
        <v>288</v>
      </c>
      <c r="L30" s="97"/>
      <c r="M30" s="77"/>
      <c r="N30" s="47"/>
      <c r="O30" s="70" t="s">
        <v>289</v>
      </c>
      <c r="P30" s="48" t="s">
        <v>288</v>
      </c>
      <c r="Q30" s="49"/>
      <c r="R30" s="50"/>
      <c r="S30" s="101" t="s">
        <v>288</v>
      </c>
      <c r="T30" s="80"/>
      <c r="U30" s="51"/>
      <c r="V30" s="51"/>
      <c r="W30" s="105"/>
      <c r="X30" s="84"/>
      <c r="Y30" s="109"/>
      <c r="Z30" s="21">
        <f t="shared" si="0"/>
        <v>0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0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7" t="s">
        <v>88</v>
      </c>
      <c r="B31" s="90" t="s">
        <v>89</v>
      </c>
      <c r="C31" s="21" t="s">
        <v>90</v>
      </c>
      <c r="D31" s="22" t="s">
        <v>91</v>
      </c>
      <c r="E31" s="22" t="s">
        <v>92</v>
      </c>
      <c r="F31" s="93" t="s">
        <v>284</v>
      </c>
      <c r="G31" s="75" t="s">
        <v>93</v>
      </c>
      <c r="H31" s="44" t="s">
        <v>94</v>
      </c>
      <c r="I31" s="45">
        <v>3024221600</v>
      </c>
      <c r="J31" s="66" t="s">
        <v>27</v>
      </c>
      <c r="K31" s="46" t="s">
        <v>288</v>
      </c>
      <c r="L31" s="97"/>
      <c r="M31" s="77"/>
      <c r="N31" s="47"/>
      <c r="O31" s="70">
        <v>13.197221637549989</v>
      </c>
      <c r="P31" s="48" t="s">
        <v>288</v>
      </c>
      <c r="Q31" s="49"/>
      <c r="R31" s="50"/>
      <c r="S31" s="101" t="s">
        <v>139</v>
      </c>
      <c r="T31" s="80"/>
      <c r="U31" s="51"/>
      <c r="V31" s="51"/>
      <c r="W31" s="105"/>
      <c r="X31" s="84"/>
      <c r="Y31" s="109"/>
      <c r="Z31" s="21">
        <f t="shared" si="0"/>
        <v>0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1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7" t="s">
        <v>173</v>
      </c>
      <c r="B32" s="90" t="s">
        <v>174</v>
      </c>
      <c r="C32" s="21" t="s">
        <v>175</v>
      </c>
      <c r="D32" s="22" t="s">
        <v>176</v>
      </c>
      <c r="E32" s="22" t="s">
        <v>177</v>
      </c>
      <c r="F32" s="93" t="s">
        <v>284</v>
      </c>
      <c r="G32" s="75" t="s">
        <v>178</v>
      </c>
      <c r="H32" s="44" t="s">
        <v>296</v>
      </c>
      <c r="I32" s="45">
        <v>3023765125</v>
      </c>
      <c r="J32" s="66" t="s">
        <v>172</v>
      </c>
      <c r="K32" s="46" t="s">
        <v>139</v>
      </c>
      <c r="L32" s="97"/>
      <c r="M32" s="77"/>
      <c r="N32" s="47"/>
      <c r="O32" s="70" t="s">
        <v>289</v>
      </c>
      <c r="P32" s="48" t="s">
        <v>288</v>
      </c>
      <c r="Q32" s="49"/>
      <c r="R32" s="50"/>
      <c r="S32" s="101" t="s">
        <v>139</v>
      </c>
      <c r="T32" s="80"/>
      <c r="U32" s="51"/>
      <c r="V32" s="51"/>
      <c r="W32" s="105"/>
      <c r="X32" s="84"/>
      <c r="Y32" s="109"/>
      <c r="Z32" s="21">
        <f t="shared" si="0"/>
        <v>1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1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7" t="s">
        <v>194</v>
      </c>
      <c r="B33" s="90" t="s">
        <v>195</v>
      </c>
      <c r="C33" s="21" t="s">
        <v>196</v>
      </c>
      <c r="D33" s="22" t="s">
        <v>197</v>
      </c>
      <c r="E33" s="22" t="s">
        <v>283</v>
      </c>
      <c r="F33" s="93" t="s">
        <v>284</v>
      </c>
      <c r="G33" s="75" t="s">
        <v>198</v>
      </c>
      <c r="H33" s="44" t="s">
        <v>296</v>
      </c>
      <c r="I33" s="45">
        <v>3024289500</v>
      </c>
      <c r="J33" s="66" t="s">
        <v>287</v>
      </c>
      <c r="K33" s="46" t="s">
        <v>288</v>
      </c>
      <c r="L33" s="97"/>
      <c r="M33" s="77"/>
      <c r="N33" s="47"/>
      <c r="O33" s="70" t="s">
        <v>289</v>
      </c>
      <c r="P33" s="48" t="s">
        <v>288</v>
      </c>
      <c r="Q33" s="49"/>
      <c r="R33" s="50"/>
      <c r="S33" s="101" t="s">
        <v>288</v>
      </c>
      <c r="T33" s="80"/>
      <c r="U33" s="51"/>
      <c r="V33" s="51"/>
      <c r="W33" s="105"/>
      <c r="X33" s="84"/>
      <c r="Y33" s="109"/>
      <c r="Z33" s="21">
        <f t="shared" si="0"/>
        <v>0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0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7" t="s">
        <v>102</v>
      </c>
      <c r="B34" s="90" t="s">
        <v>103</v>
      </c>
      <c r="C34" s="21" t="s">
        <v>104</v>
      </c>
      <c r="D34" s="22" t="s">
        <v>105</v>
      </c>
      <c r="E34" s="22" t="s">
        <v>283</v>
      </c>
      <c r="F34" s="93" t="s">
        <v>284</v>
      </c>
      <c r="G34" s="75" t="s">
        <v>160</v>
      </c>
      <c r="H34" s="44" t="s">
        <v>106</v>
      </c>
      <c r="I34" s="45">
        <v>3029958000</v>
      </c>
      <c r="J34" s="66" t="s">
        <v>107</v>
      </c>
      <c r="K34" s="46" t="s">
        <v>288</v>
      </c>
      <c r="L34" s="97"/>
      <c r="M34" s="77"/>
      <c r="N34" s="47"/>
      <c r="O34" s="70" t="s">
        <v>289</v>
      </c>
      <c r="P34" s="48" t="s">
        <v>288</v>
      </c>
      <c r="Q34" s="49"/>
      <c r="R34" s="50"/>
      <c r="S34" s="101" t="s">
        <v>288</v>
      </c>
      <c r="T34" s="80"/>
      <c r="U34" s="51"/>
      <c r="V34" s="51"/>
      <c r="W34" s="105"/>
      <c r="X34" s="84"/>
      <c r="Y34" s="109"/>
      <c r="Z34" s="21">
        <f t="shared" si="0"/>
        <v>0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0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7" t="s">
        <v>149</v>
      </c>
      <c r="B35" s="90" t="s">
        <v>150</v>
      </c>
      <c r="C35" s="21" t="s">
        <v>151</v>
      </c>
      <c r="D35" s="22" t="s">
        <v>152</v>
      </c>
      <c r="E35" s="22" t="s">
        <v>153</v>
      </c>
      <c r="F35" s="93" t="s">
        <v>284</v>
      </c>
      <c r="G35" s="75" t="s">
        <v>154</v>
      </c>
      <c r="H35" s="44" t="s">
        <v>296</v>
      </c>
      <c r="I35" s="45">
        <v>3023692001</v>
      </c>
      <c r="J35" s="66" t="s">
        <v>155</v>
      </c>
      <c r="K35" s="46" t="s">
        <v>288</v>
      </c>
      <c r="L35" s="97"/>
      <c r="M35" s="77"/>
      <c r="N35" s="47"/>
      <c r="O35" s="70" t="s">
        <v>289</v>
      </c>
      <c r="P35" s="48" t="s">
        <v>288</v>
      </c>
      <c r="Q35" s="49"/>
      <c r="R35" s="50"/>
      <c r="S35" s="101" t="s">
        <v>288</v>
      </c>
      <c r="T35" s="80"/>
      <c r="U35" s="51"/>
      <c r="V35" s="51"/>
      <c r="W35" s="105"/>
      <c r="X35" s="84"/>
      <c r="Y35" s="109"/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7" t="s">
        <v>209</v>
      </c>
      <c r="B36" s="90" t="s">
        <v>210</v>
      </c>
      <c r="C36" s="21" t="s">
        <v>211</v>
      </c>
      <c r="D36" s="22" t="s">
        <v>212</v>
      </c>
      <c r="E36" s="22" t="s">
        <v>283</v>
      </c>
      <c r="F36" s="93" t="s">
        <v>284</v>
      </c>
      <c r="G36" s="75" t="s">
        <v>192</v>
      </c>
      <c r="H36" s="44" t="s">
        <v>213</v>
      </c>
      <c r="I36" s="45">
        <v>3029946490</v>
      </c>
      <c r="J36" s="66" t="s">
        <v>155</v>
      </c>
      <c r="K36" s="46" t="s">
        <v>288</v>
      </c>
      <c r="L36" s="97"/>
      <c r="M36" s="77"/>
      <c r="N36" s="47"/>
      <c r="O36" s="70" t="s">
        <v>289</v>
      </c>
      <c r="P36" s="48" t="s">
        <v>288</v>
      </c>
      <c r="Q36" s="49"/>
      <c r="R36" s="50"/>
      <c r="S36" s="101" t="s">
        <v>288</v>
      </c>
      <c r="T36" s="80"/>
      <c r="U36" s="51"/>
      <c r="V36" s="51"/>
      <c r="W36" s="105"/>
      <c r="X36" s="84"/>
      <c r="Y36" s="109"/>
      <c r="Z36" s="21">
        <f t="shared" si="0"/>
        <v>0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0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87" t="s">
        <v>205</v>
      </c>
      <c r="B37" s="90" t="s">
        <v>206</v>
      </c>
      <c r="C37" s="21" t="s">
        <v>207</v>
      </c>
      <c r="D37" s="22" t="s">
        <v>208</v>
      </c>
      <c r="E37" s="22" t="s">
        <v>203</v>
      </c>
      <c r="F37" s="93" t="s">
        <v>284</v>
      </c>
      <c r="G37" s="75" t="s">
        <v>204</v>
      </c>
      <c r="H37" s="44" t="s">
        <v>296</v>
      </c>
      <c r="I37" s="45">
        <v>3024720794</v>
      </c>
      <c r="J37" s="66" t="s">
        <v>155</v>
      </c>
      <c r="K37" s="46" t="s">
        <v>288</v>
      </c>
      <c r="L37" s="97"/>
      <c r="M37" s="77"/>
      <c r="N37" s="47"/>
      <c r="O37" s="70" t="s">
        <v>289</v>
      </c>
      <c r="P37" s="48" t="s">
        <v>288</v>
      </c>
      <c r="Q37" s="49"/>
      <c r="R37" s="50"/>
      <c r="S37" s="101" t="s">
        <v>288</v>
      </c>
      <c r="T37" s="80"/>
      <c r="U37" s="51"/>
      <c r="V37" s="51"/>
      <c r="W37" s="105"/>
      <c r="X37" s="84"/>
      <c r="Y37" s="109"/>
      <c r="Z37" s="21">
        <f t="shared" si="0"/>
        <v>0</v>
      </c>
      <c r="AA37" s="22">
        <f t="shared" si="1"/>
        <v>0</v>
      </c>
      <c r="AB37" s="22">
        <f t="shared" si="2"/>
        <v>0</v>
      </c>
      <c r="AC37" s="22">
        <f t="shared" si="3"/>
        <v>0</v>
      </c>
      <c r="AD37" s="23" t="str">
        <f t="shared" si="4"/>
        <v>-</v>
      </c>
      <c r="AE37" s="21">
        <f t="shared" si="5"/>
        <v>0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87" t="s">
        <v>66</v>
      </c>
      <c r="B38" s="90" t="s">
        <v>67</v>
      </c>
      <c r="C38" s="21" t="s">
        <v>68</v>
      </c>
      <c r="D38" s="22" t="s">
        <v>69</v>
      </c>
      <c r="E38" s="22" t="s">
        <v>70</v>
      </c>
      <c r="F38" s="93" t="s">
        <v>284</v>
      </c>
      <c r="G38" s="75" t="s">
        <v>71</v>
      </c>
      <c r="H38" s="44" t="s">
        <v>72</v>
      </c>
      <c r="I38" s="45">
        <v>3026972170</v>
      </c>
      <c r="J38" s="66" t="s">
        <v>297</v>
      </c>
      <c r="K38" s="46" t="s">
        <v>288</v>
      </c>
      <c r="L38" s="97"/>
      <c r="M38" s="77"/>
      <c r="N38" s="47"/>
      <c r="O38" s="70" t="s">
        <v>289</v>
      </c>
      <c r="P38" s="48" t="s">
        <v>288</v>
      </c>
      <c r="Q38" s="49"/>
      <c r="R38" s="50"/>
      <c r="S38" s="101" t="s">
        <v>288</v>
      </c>
      <c r="T38" s="80"/>
      <c r="U38" s="51"/>
      <c r="V38" s="51"/>
      <c r="W38" s="105"/>
      <c r="X38" s="84"/>
      <c r="Y38" s="109"/>
      <c r="Z38" s="21">
        <f t="shared" si="0"/>
        <v>0</v>
      </c>
      <c r="AA38" s="22">
        <f t="shared" si="1"/>
        <v>0</v>
      </c>
      <c r="AB38" s="22">
        <f t="shared" si="2"/>
        <v>0</v>
      </c>
      <c r="AC38" s="22">
        <f t="shared" si="3"/>
        <v>0</v>
      </c>
      <c r="AD38" s="23" t="str">
        <f t="shared" si="4"/>
        <v>-</v>
      </c>
      <c r="AE38" s="21">
        <f t="shared" si="5"/>
        <v>0</v>
      </c>
      <c r="AF38" s="22">
        <f t="shared" si="6"/>
        <v>0</v>
      </c>
      <c r="AG38" s="22">
        <f t="shared" si="7"/>
        <v>0</v>
      </c>
      <c r="AH38" s="23" t="str">
        <f t="shared" si="8"/>
        <v>-</v>
      </c>
      <c r="AI38" s="24">
        <f t="shared" si="9"/>
        <v>0</v>
      </c>
    </row>
    <row r="39" spans="1:35" ht="12.75" customHeight="1">
      <c r="A39" s="87" t="s">
        <v>290</v>
      </c>
      <c r="B39" s="90" t="s">
        <v>291</v>
      </c>
      <c r="C39" s="21" t="s">
        <v>292</v>
      </c>
      <c r="D39" s="22" t="s">
        <v>293</v>
      </c>
      <c r="E39" s="22" t="s">
        <v>294</v>
      </c>
      <c r="F39" s="93" t="s">
        <v>284</v>
      </c>
      <c r="G39" s="75" t="s">
        <v>295</v>
      </c>
      <c r="H39" s="44" t="s">
        <v>296</v>
      </c>
      <c r="I39" s="45">
        <v>3026978805</v>
      </c>
      <c r="J39" s="66" t="s">
        <v>297</v>
      </c>
      <c r="K39" s="46" t="s">
        <v>288</v>
      </c>
      <c r="L39" s="97"/>
      <c r="M39" s="77"/>
      <c r="N39" s="47"/>
      <c r="O39" s="70" t="s">
        <v>289</v>
      </c>
      <c r="P39" s="48" t="s">
        <v>288</v>
      </c>
      <c r="Q39" s="49"/>
      <c r="R39" s="50"/>
      <c r="S39" s="101" t="s">
        <v>288</v>
      </c>
      <c r="T39" s="80"/>
      <c r="U39" s="51"/>
      <c r="V39" s="51"/>
      <c r="W39" s="105"/>
      <c r="X39" s="84"/>
      <c r="Y39" s="109"/>
      <c r="Z39" s="21">
        <f t="shared" si="0"/>
        <v>0</v>
      </c>
      <c r="AA39" s="22">
        <f t="shared" si="1"/>
        <v>0</v>
      </c>
      <c r="AB39" s="22">
        <f t="shared" si="2"/>
        <v>0</v>
      </c>
      <c r="AC39" s="22">
        <f t="shared" si="3"/>
        <v>0</v>
      </c>
      <c r="AD39" s="23" t="str">
        <f t="shared" si="4"/>
        <v>-</v>
      </c>
      <c r="AE39" s="21">
        <f t="shared" si="5"/>
        <v>0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87" t="s">
        <v>219</v>
      </c>
      <c r="B40" s="90" t="s">
        <v>220</v>
      </c>
      <c r="C40" s="21" t="s">
        <v>221</v>
      </c>
      <c r="D40" s="22" t="s">
        <v>217</v>
      </c>
      <c r="E40" s="22" t="s">
        <v>283</v>
      </c>
      <c r="F40" s="93" t="s">
        <v>284</v>
      </c>
      <c r="G40" s="75" t="s">
        <v>218</v>
      </c>
      <c r="H40" s="44" t="s">
        <v>296</v>
      </c>
      <c r="I40" s="45">
        <v>3027624782</v>
      </c>
      <c r="J40" s="66" t="s">
        <v>287</v>
      </c>
      <c r="K40" s="46" t="s">
        <v>288</v>
      </c>
      <c r="L40" s="97"/>
      <c r="M40" s="77"/>
      <c r="N40" s="47"/>
      <c r="O40" s="70" t="s">
        <v>289</v>
      </c>
      <c r="P40" s="48" t="s">
        <v>288</v>
      </c>
      <c r="Q40" s="49"/>
      <c r="R40" s="50"/>
      <c r="S40" s="101" t="s">
        <v>288</v>
      </c>
      <c r="T40" s="80"/>
      <c r="U40" s="51"/>
      <c r="V40" s="51"/>
      <c r="W40" s="105"/>
      <c r="X40" s="84"/>
      <c r="Y40" s="109"/>
      <c r="Z40" s="21">
        <f t="shared" si="0"/>
        <v>0</v>
      </c>
      <c r="AA40" s="22">
        <f t="shared" si="1"/>
        <v>0</v>
      </c>
      <c r="AB40" s="22">
        <f t="shared" si="2"/>
        <v>0</v>
      </c>
      <c r="AC40" s="22">
        <f t="shared" si="3"/>
        <v>0</v>
      </c>
      <c r="AD40" s="23" t="str">
        <f t="shared" si="4"/>
        <v>-</v>
      </c>
      <c r="AE40" s="21">
        <f t="shared" si="5"/>
        <v>0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87" t="s">
        <v>165</v>
      </c>
      <c r="B41" s="90" t="s">
        <v>166</v>
      </c>
      <c r="C41" s="21" t="s">
        <v>167</v>
      </c>
      <c r="D41" s="22" t="s">
        <v>168</v>
      </c>
      <c r="E41" s="22" t="s">
        <v>169</v>
      </c>
      <c r="F41" s="93" t="s">
        <v>284</v>
      </c>
      <c r="G41" s="75" t="s">
        <v>170</v>
      </c>
      <c r="H41" s="44" t="s">
        <v>171</v>
      </c>
      <c r="I41" s="45">
        <v>3026536276</v>
      </c>
      <c r="J41" s="66" t="s">
        <v>172</v>
      </c>
      <c r="K41" s="46" t="s">
        <v>139</v>
      </c>
      <c r="L41" s="97"/>
      <c r="M41" s="77"/>
      <c r="N41" s="47"/>
      <c r="O41" s="70" t="s">
        <v>289</v>
      </c>
      <c r="P41" s="48" t="s">
        <v>288</v>
      </c>
      <c r="Q41" s="49"/>
      <c r="R41" s="50"/>
      <c r="S41" s="101" t="s">
        <v>139</v>
      </c>
      <c r="T41" s="80"/>
      <c r="U41" s="51"/>
      <c r="V41" s="51"/>
      <c r="W41" s="105"/>
      <c r="X41" s="84"/>
      <c r="Y41" s="109"/>
      <c r="Z41" s="21">
        <f t="shared" si="0"/>
        <v>1</v>
      </c>
      <c r="AA41" s="22">
        <f t="shared" si="1"/>
        <v>0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1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87" t="s">
        <v>231</v>
      </c>
      <c r="B42" s="90" t="s">
        <v>232</v>
      </c>
      <c r="C42" s="21" t="s">
        <v>233</v>
      </c>
      <c r="D42" s="22" t="s">
        <v>234</v>
      </c>
      <c r="E42" s="22" t="s">
        <v>283</v>
      </c>
      <c r="F42" s="93" t="s">
        <v>284</v>
      </c>
      <c r="G42" s="75" t="s">
        <v>198</v>
      </c>
      <c r="H42" s="44" t="s">
        <v>296</v>
      </c>
      <c r="I42" s="45">
        <v>3027774645</v>
      </c>
      <c r="J42" s="66"/>
      <c r="K42" s="46" t="s">
        <v>288</v>
      </c>
      <c r="L42" s="97"/>
      <c r="M42" s="77"/>
      <c r="N42" s="47"/>
      <c r="O42" s="70" t="s">
        <v>289</v>
      </c>
      <c r="P42" s="48" t="s">
        <v>288</v>
      </c>
      <c r="Q42" s="49"/>
      <c r="R42" s="50"/>
      <c r="S42" s="101" t="s">
        <v>288</v>
      </c>
      <c r="T42" s="80"/>
      <c r="U42" s="51"/>
      <c r="V42" s="51"/>
      <c r="W42" s="105"/>
      <c r="X42" s="84"/>
      <c r="Y42" s="109"/>
      <c r="Z42" s="21">
        <f t="shared" si="0"/>
        <v>0</v>
      </c>
      <c r="AA42" s="22">
        <f t="shared" si="1"/>
        <v>0</v>
      </c>
      <c r="AB42" s="22">
        <f t="shared" si="2"/>
        <v>0</v>
      </c>
      <c r="AC42" s="22">
        <f t="shared" si="3"/>
        <v>0</v>
      </c>
      <c r="AD42" s="23" t="str">
        <f t="shared" si="4"/>
        <v>-</v>
      </c>
      <c r="AE42" s="21">
        <f t="shared" si="5"/>
        <v>0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87" t="s">
        <v>108</v>
      </c>
      <c r="B43" s="90" t="s">
        <v>109</v>
      </c>
      <c r="C43" s="21" t="s">
        <v>110</v>
      </c>
      <c r="D43" s="22" t="s">
        <v>111</v>
      </c>
      <c r="E43" s="22" t="s">
        <v>283</v>
      </c>
      <c r="F43" s="93" t="s">
        <v>284</v>
      </c>
      <c r="G43" s="75" t="s">
        <v>112</v>
      </c>
      <c r="H43" s="44" t="s">
        <v>296</v>
      </c>
      <c r="I43" s="45">
        <v>3025523700</v>
      </c>
      <c r="J43" s="66" t="s">
        <v>46</v>
      </c>
      <c r="K43" s="46" t="s">
        <v>288</v>
      </c>
      <c r="L43" s="97"/>
      <c r="M43" s="77"/>
      <c r="N43" s="47"/>
      <c r="O43" s="70">
        <v>10.187689874734696</v>
      </c>
      <c r="P43" s="48" t="s">
        <v>288</v>
      </c>
      <c r="Q43" s="49"/>
      <c r="R43" s="50"/>
      <c r="S43" s="101" t="s">
        <v>288</v>
      </c>
      <c r="T43" s="80"/>
      <c r="U43" s="51"/>
      <c r="V43" s="51"/>
      <c r="W43" s="105"/>
      <c r="X43" s="84"/>
      <c r="Y43" s="109"/>
      <c r="Z43" s="21">
        <f t="shared" si="0"/>
        <v>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0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87" t="s">
        <v>113</v>
      </c>
      <c r="B44" s="90" t="s">
        <v>114</v>
      </c>
      <c r="C44" s="21" t="s">
        <v>115</v>
      </c>
      <c r="D44" s="22" t="s">
        <v>116</v>
      </c>
      <c r="E44" s="22" t="s">
        <v>117</v>
      </c>
      <c r="F44" s="93" t="s">
        <v>284</v>
      </c>
      <c r="G44" s="75" t="s">
        <v>118</v>
      </c>
      <c r="H44" s="44" t="s">
        <v>119</v>
      </c>
      <c r="I44" s="45">
        <v>3026294587</v>
      </c>
      <c r="J44" s="66" t="s">
        <v>27</v>
      </c>
      <c r="K44" s="46" t="s">
        <v>288</v>
      </c>
      <c r="L44" s="97"/>
      <c r="M44" s="77">
        <v>3147</v>
      </c>
      <c r="N44" s="47" t="s">
        <v>4</v>
      </c>
      <c r="O44" s="70">
        <v>29.03014416775885</v>
      </c>
      <c r="P44" s="48" t="s">
        <v>139</v>
      </c>
      <c r="Q44" s="49"/>
      <c r="R44" s="50"/>
      <c r="S44" s="101" t="s">
        <v>139</v>
      </c>
      <c r="T44" s="80">
        <v>2578770</v>
      </c>
      <c r="U44" s="51">
        <v>41049</v>
      </c>
      <c r="V44" s="51">
        <v>52454</v>
      </c>
      <c r="W44" s="105" t="s">
        <v>7</v>
      </c>
      <c r="X44" s="84" t="s">
        <v>4</v>
      </c>
      <c r="Y44" s="109" t="s">
        <v>4</v>
      </c>
      <c r="Z44" s="21">
        <f t="shared" si="0"/>
        <v>0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1</v>
      </c>
      <c r="AF44" s="22">
        <f t="shared" si="6"/>
        <v>1</v>
      </c>
      <c r="AG44" s="22" t="str">
        <f t="shared" si="7"/>
        <v>Initial</v>
      </c>
      <c r="AH44" s="23" t="str">
        <f t="shared" si="8"/>
        <v>RLIS</v>
      </c>
      <c r="AI44" s="24">
        <f t="shared" si="9"/>
        <v>0</v>
      </c>
    </row>
    <row r="45" spans="1:35" ht="12.75" customHeight="1">
      <c r="A45" s="87" t="s">
        <v>120</v>
      </c>
      <c r="B45" s="90" t="s">
        <v>121</v>
      </c>
      <c r="C45" s="21" t="s">
        <v>122</v>
      </c>
      <c r="D45" s="22" t="s">
        <v>123</v>
      </c>
      <c r="E45" s="22" t="s">
        <v>124</v>
      </c>
      <c r="F45" s="93" t="s">
        <v>284</v>
      </c>
      <c r="G45" s="75" t="s">
        <v>125</v>
      </c>
      <c r="H45" s="44" t="s">
        <v>126</v>
      </c>
      <c r="I45" s="45">
        <v>3026538585</v>
      </c>
      <c r="J45" s="66" t="s">
        <v>80</v>
      </c>
      <c r="K45" s="46" t="s">
        <v>288</v>
      </c>
      <c r="L45" s="97"/>
      <c r="M45" s="77"/>
      <c r="N45" s="47" t="s">
        <v>6</v>
      </c>
      <c r="O45" s="70">
        <v>12.435476302205538</v>
      </c>
      <c r="P45" s="48" t="s">
        <v>288</v>
      </c>
      <c r="Q45" s="49"/>
      <c r="R45" s="50"/>
      <c r="S45" s="101" t="s">
        <v>288</v>
      </c>
      <c r="T45" s="80"/>
      <c r="U45" s="51"/>
      <c r="V45" s="51"/>
      <c r="W45" s="105"/>
      <c r="X45" s="84"/>
      <c r="Y45" s="109"/>
      <c r="Z45" s="21">
        <f t="shared" si="0"/>
        <v>0</v>
      </c>
      <c r="AA45" s="22">
        <f t="shared" si="1"/>
        <v>0</v>
      </c>
      <c r="AB45" s="22">
        <f t="shared" si="2"/>
        <v>0</v>
      </c>
      <c r="AC45" s="22">
        <f t="shared" si="3"/>
        <v>0</v>
      </c>
      <c r="AD45" s="23" t="str">
        <f t="shared" si="4"/>
        <v>-</v>
      </c>
      <c r="AE45" s="21">
        <f t="shared" si="5"/>
        <v>0</v>
      </c>
      <c r="AF45" s="22">
        <f t="shared" si="6"/>
        <v>0</v>
      </c>
      <c r="AG45" s="22">
        <f t="shared" si="7"/>
        <v>0</v>
      </c>
      <c r="AH45" s="23" t="str">
        <f t="shared" si="8"/>
        <v>-</v>
      </c>
      <c r="AI45" s="24">
        <f t="shared" si="9"/>
        <v>0</v>
      </c>
    </row>
    <row r="46" spans="1:35" ht="12.75" customHeight="1">
      <c r="A46" s="87" t="s">
        <v>314</v>
      </c>
      <c r="B46" s="90" t="s">
        <v>315</v>
      </c>
      <c r="C46" s="21" t="s">
        <v>135</v>
      </c>
      <c r="D46" s="22" t="s">
        <v>136</v>
      </c>
      <c r="E46" s="22" t="s">
        <v>137</v>
      </c>
      <c r="F46" s="93" t="s">
        <v>284</v>
      </c>
      <c r="G46" s="75" t="s">
        <v>138</v>
      </c>
      <c r="H46" s="44" t="s">
        <v>296</v>
      </c>
      <c r="I46" s="45">
        <v>3028563636</v>
      </c>
      <c r="J46" s="66" t="s">
        <v>8</v>
      </c>
      <c r="K46" s="46" t="s">
        <v>288</v>
      </c>
      <c r="L46" s="97"/>
      <c r="M46" s="77"/>
      <c r="N46" s="47" t="s">
        <v>6</v>
      </c>
      <c r="O46" s="70" t="s">
        <v>289</v>
      </c>
      <c r="P46" s="48" t="s">
        <v>288</v>
      </c>
      <c r="Q46" s="49"/>
      <c r="R46" s="50"/>
      <c r="S46" s="101" t="s">
        <v>139</v>
      </c>
      <c r="T46" s="80"/>
      <c r="U46" s="51"/>
      <c r="V46" s="51"/>
      <c r="W46" s="105"/>
      <c r="X46" s="84"/>
      <c r="Y46" s="109"/>
      <c r="Z46" s="21">
        <f t="shared" si="0"/>
        <v>0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1</v>
      </c>
      <c r="AF46" s="22">
        <f t="shared" si="6"/>
        <v>0</v>
      </c>
      <c r="AG46" s="22">
        <f t="shared" si="7"/>
        <v>0</v>
      </c>
      <c r="AH46" s="23" t="str">
        <f t="shared" si="8"/>
        <v>-</v>
      </c>
      <c r="AI46" s="24">
        <f t="shared" si="9"/>
        <v>0</v>
      </c>
    </row>
    <row r="47" spans="1:35" ht="12.75" customHeight="1">
      <c r="A47" s="87" t="s">
        <v>127</v>
      </c>
      <c r="B47" s="90" t="s">
        <v>128</v>
      </c>
      <c r="C47" s="21" t="s">
        <v>129</v>
      </c>
      <c r="D47" s="22" t="s">
        <v>130</v>
      </c>
      <c r="E47" s="22" t="s">
        <v>137</v>
      </c>
      <c r="F47" s="93" t="s">
        <v>284</v>
      </c>
      <c r="G47" s="75" t="s">
        <v>138</v>
      </c>
      <c r="H47" s="44" t="s">
        <v>131</v>
      </c>
      <c r="I47" s="45">
        <v>3028562541</v>
      </c>
      <c r="J47" s="66" t="s">
        <v>59</v>
      </c>
      <c r="K47" s="46" t="s">
        <v>139</v>
      </c>
      <c r="L47" s="97"/>
      <c r="M47" s="77"/>
      <c r="N47" s="47"/>
      <c r="O47" s="70" t="s">
        <v>289</v>
      </c>
      <c r="P47" s="48" t="s">
        <v>288</v>
      </c>
      <c r="Q47" s="49"/>
      <c r="R47" s="50"/>
      <c r="S47" s="101" t="s">
        <v>139</v>
      </c>
      <c r="T47" s="80"/>
      <c r="U47" s="51"/>
      <c r="V47" s="51"/>
      <c r="W47" s="105"/>
      <c r="X47" s="84"/>
      <c r="Y47" s="109"/>
      <c r="Z47" s="21">
        <f t="shared" si="0"/>
        <v>1</v>
      </c>
      <c r="AA47" s="22">
        <f t="shared" si="1"/>
        <v>0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1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87" t="s">
        <v>132</v>
      </c>
      <c r="B48" s="90" t="s">
        <v>133</v>
      </c>
      <c r="C48" s="21" t="s">
        <v>134</v>
      </c>
      <c r="D48" s="22" t="s">
        <v>0</v>
      </c>
      <c r="E48" s="22" t="s">
        <v>1</v>
      </c>
      <c r="F48" s="93" t="s">
        <v>284</v>
      </c>
      <c r="G48" s="75" t="s">
        <v>2</v>
      </c>
      <c r="H48" s="44" t="s">
        <v>296</v>
      </c>
      <c r="I48" s="45">
        <v>3023377990</v>
      </c>
      <c r="J48" s="66" t="s">
        <v>59</v>
      </c>
      <c r="K48" s="46" t="s">
        <v>139</v>
      </c>
      <c r="L48" s="97"/>
      <c r="M48" s="77">
        <v>1881</v>
      </c>
      <c r="N48" s="47" t="s">
        <v>4</v>
      </c>
      <c r="O48" s="70">
        <v>24.147727272727273</v>
      </c>
      <c r="P48" s="48" t="s">
        <v>139</v>
      </c>
      <c r="Q48" s="49"/>
      <c r="R48" s="50"/>
      <c r="S48" s="101" t="s">
        <v>139</v>
      </c>
      <c r="T48" s="80">
        <v>1323729</v>
      </c>
      <c r="U48" s="51">
        <v>21071</v>
      </c>
      <c r="V48" s="51">
        <v>28293</v>
      </c>
      <c r="W48" s="105" t="s">
        <v>7</v>
      </c>
      <c r="X48" s="84" t="s">
        <v>4</v>
      </c>
      <c r="Y48" s="109" t="s">
        <v>5</v>
      </c>
      <c r="Z48" s="21">
        <f t="shared" si="0"/>
        <v>1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1</v>
      </c>
      <c r="AF48" s="22">
        <f t="shared" si="6"/>
        <v>1</v>
      </c>
      <c r="AG48" s="22" t="str">
        <f t="shared" si="7"/>
        <v>Initial</v>
      </c>
      <c r="AH48" s="23" t="str">
        <f t="shared" si="8"/>
        <v>RLIS</v>
      </c>
      <c r="AI48" s="24">
        <f t="shared" si="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LEAs Eligible for the 2010 SRSA Program (MS Excel)</dc:title>
  <dc:subject/>
  <dc:creator/>
  <cp:keywords/>
  <dc:description/>
  <cp:lastModifiedBy>EDUCATE User</cp:lastModifiedBy>
  <dcterms:created xsi:type="dcterms:W3CDTF">2010-03-22T16:23:23Z</dcterms:created>
  <dcterms:modified xsi:type="dcterms:W3CDTF">2010-05-17T19:03:19Z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