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0" windowWidth="15480" windowHeight="10680" activeTab="0"/>
  </bookViews>
  <sheets>
    <sheet name="SRSA" sheetId="1" r:id="rId1"/>
    <sheet name="ALL" sheetId="2" r:id="rId2"/>
  </sheets>
  <definedNames>
    <definedName name="_xlnm.Print_Area" localSheetId="1">'ALL'!$A$1:$AI$61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<sst xmlns="http://schemas.openxmlformats.org/spreadsheetml/2006/main" count="1288" uniqueCount="512">
  <si>
    <t>9700000</t>
  </si>
  <si>
    <t>WV SCHOOLS FOR THE DEAF AND THE BLIND</t>
  </si>
  <si>
    <t>301 E MAIN ST</t>
  </si>
  <si>
    <t>1828</t>
  </si>
  <si>
    <t>5401650</t>
  </si>
  <si>
    <t>9800000</t>
  </si>
  <si>
    <t>WYOMING COUNTY SCHOOLS</t>
  </si>
  <si>
    <t>PO BOX 69</t>
  </si>
  <si>
    <t>PINEVILLE</t>
  </si>
  <si>
    <t>24874</t>
  </si>
  <si>
    <t>0069</t>
  </si>
  <si>
    <t>3047326262</t>
  </si>
  <si>
    <t>West Virginia School Districts</t>
  </si>
  <si>
    <t>NA</t>
  </si>
  <si>
    <t>NO LEAs Eligible for SRSA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</si>
  <si>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</si>
  <si>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</si>
  <si>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</si>
  <si>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</si>
  <si>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</si>
  <si>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</si>
  <si>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</si>
  <si>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POCAHONTAS COUNTY SCHOOLS</t>
  </si>
  <si>
    <t>926 FIFTH AVENUE</t>
  </si>
  <si>
    <t>MARLINTON</t>
  </si>
  <si>
    <t>24954</t>
  </si>
  <si>
    <t>1209</t>
  </si>
  <si>
    <t>3047994505</t>
  </si>
  <si>
    <t>5401170</t>
  </si>
  <si>
    <t>7000000</t>
  </si>
  <si>
    <t>PRESTON COUNTY SCHOOLS</t>
  </si>
  <si>
    <t>300 PRESTON DRIVE</t>
  </si>
  <si>
    <t>KINGWOOD</t>
  </si>
  <si>
    <t>26537</t>
  </si>
  <si>
    <t>0566</t>
  </si>
  <si>
    <t>3043290580</t>
  </si>
  <si>
    <t>5401200</t>
  </si>
  <si>
    <t>7200000</t>
  </si>
  <si>
    <t>PUTNAM COUNTY SCHOOLS</t>
  </si>
  <si>
    <t>9 COURTHOUSE DRIVE</t>
  </si>
  <si>
    <t>WINFIELD</t>
  </si>
  <si>
    <t>25213</t>
  </si>
  <si>
    <t>9347</t>
  </si>
  <si>
    <t>3045860500</t>
  </si>
  <si>
    <t>5401230</t>
  </si>
  <si>
    <t>7400000</t>
  </si>
  <si>
    <t>RALEIGH COUNTY SCHOOLS</t>
  </si>
  <si>
    <t>105 ADAIR STREET</t>
  </si>
  <si>
    <t>BECKLEY</t>
  </si>
  <si>
    <t>25801</t>
  </si>
  <si>
    <t>3733</t>
  </si>
  <si>
    <t>3042564500</t>
  </si>
  <si>
    <t>5401260</t>
  </si>
  <si>
    <t>7500000</t>
  </si>
  <si>
    <t>RANDOLPH COUNTY SCHOOLS</t>
  </si>
  <si>
    <t>40 ELEVENTH STREET</t>
  </si>
  <si>
    <t>ELKINS</t>
  </si>
  <si>
    <t>26241</t>
  </si>
  <si>
    <t>3512</t>
  </si>
  <si>
    <t>3046369150</t>
  </si>
  <si>
    <t>5401290</t>
  </si>
  <si>
    <t>7700000</t>
  </si>
  <si>
    <t>RITCHIE COUNTY SCHOOLS</t>
  </si>
  <si>
    <t>134 S. PENN AVE.</t>
  </si>
  <si>
    <t>HARRISVILLE</t>
  </si>
  <si>
    <t>26362</t>
  </si>
  <si>
    <t>3046432991</t>
  </si>
  <si>
    <t>5401320</t>
  </si>
  <si>
    <t>7900000</t>
  </si>
  <si>
    <t>ROANE COUNTY SCHOOLS</t>
  </si>
  <si>
    <t>108 CHAPMAN AVENUE</t>
  </si>
  <si>
    <t>SPENCER</t>
  </si>
  <si>
    <t>25276</t>
  </si>
  <si>
    <t>0609</t>
  </si>
  <si>
    <t>3049276400</t>
  </si>
  <si>
    <t>5401350</t>
  </si>
  <si>
    <t>8100000</t>
  </si>
  <si>
    <t>SUMMERS COUNTY SCHOOLS</t>
  </si>
  <si>
    <t>BOX 430</t>
  </si>
  <si>
    <t>HINTON</t>
  </si>
  <si>
    <t>25951</t>
  </si>
  <si>
    <t>2439</t>
  </si>
  <si>
    <t>3044666005</t>
  </si>
  <si>
    <t>5401380</t>
  </si>
  <si>
    <t>8300000</t>
  </si>
  <si>
    <t>TAYLOR COUNTY SCHOOLS</t>
  </si>
  <si>
    <t>1 PROSPECT STREET</t>
  </si>
  <si>
    <t>GRAFTON</t>
  </si>
  <si>
    <t>26354</t>
  </si>
  <si>
    <t>1836</t>
  </si>
  <si>
    <t>3042652497</t>
  </si>
  <si>
    <t>5401410</t>
  </si>
  <si>
    <t>8400000</t>
  </si>
  <si>
    <t>TUCKER COUNTY SCHOOLS</t>
  </si>
  <si>
    <t>501 CHESTNUT STREET</t>
  </si>
  <si>
    <t>PARSONS</t>
  </si>
  <si>
    <t>26287</t>
  </si>
  <si>
    <t>1005</t>
  </si>
  <si>
    <t>3044782771</t>
  </si>
  <si>
    <t>5401440</t>
  </si>
  <si>
    <t>8500000</t>
  </si>
  <si>
    <t>TYLER COUNTY SCHOOLS</t>
  </si>
  <si>
    <t>1993 SILVER KNIGHT ST.</t>
  </si>
  <si>
    <t>MIDDLEBOURNE</t>
  </si>
  <si>
    <t>26149</t>
  </si>
  <si>
    <t>0025</t>
  </si>
  <si>
    <t>3047582145</t>
  </si>
  <si>
    <t>5401470</t>
  </si>
  <si>
    <t>8700000</t>
  </si>
  <si>
    <t>UPSHUR COUNTY SCHOOLS</t>
  </si>
  <si>
    <t>102 SMITHFIELD ST</t>
  </si>
  <si>
    <t>BUCKHANNON</t>
  </si>
  <si>
    <t>26201</t>
  </si>
  <si>
    <t>2620</t>
  </si>
  <si>
    <t>3044725480</t>
  </si>
  <si>
    <t>5401500</t>
  </si>
  <si>
    <t>8900000</t>
  </si>
  <si>
    <t>WAYNE COUNTY SCHOOLS</t>
  </si>
  <si>
    <t>212 NORTH COURT STREET</t>
  </si>
  <si>
    <t>WAYNE</t>
  </si>
  <si>
    <t>25570</t>
  </si>
  <si>
    <t>0070</t>
  </si>
  <si>
    <t>3042725116</t>
  </si>
  <si>
    <t>5401530</t>
  </si>
  <si>
    <t>9100000</t>
  </si>
  <si>
    <t>WEBSTER COUNTY SCHOOLS</t>
  </si>
  <si>
    <t>315 SO. MAIN ST.</t>
  </si>
  <si>
    <t>WEBSTER SPRINGS</t>
  </si>
  <si>
    <t>26288</t>
  </si>
  <si>
    <t>1187</t>
  </si>
  <si>
    <t>3048475638</t>
  </si>
  <si>
    <t>5401560</t>
  </si>
  <si>
    <t>9200000</t>
  </si>
  <si>
    <t>WETZEL COUNTY SCHOOLS</t>
  </si>
  <si>
    <t>333 FOUNDRY STREET</t>
  </si>
  <si>
    <t>NEW MARTINSVILLE</t>
  </si>
  <si>
    <t>26155</t>
  </si>
  <si>
    <t>1141</t>
  </si>
  <si>
    <t>3044552441</t>
  </si>
  <si>
    <t>5401590</t>
  </si>
  <si>
    <t>9400000</t>
  </si>
  <si>
    <t>WIRT COUNTY SCHOOLS</t>
  </si>
  <si>
    <t>MULBERRY STREET</t>
  </si>
  <si>
    <t>ELIZABETH</t>
  </si>
  <si>
    <t>26143</t>
  </si>
  <si>
    <t>0189</t>
  </si>
  <si>
    <t>3042754279</t>
  </si>
  <si>
    <t>8</t>
  </si>
  <si>
    <t>5401620</t>
  </si>
  <si>
    <t>9600000</t>
  </si>
  <si>
    <t>WOOD COUNTY SCHOOLS</t>
  </si>
  <si>
    <t>1210 13TH STREET</t>
  </si>
  <si>
    <t>PARKERSBURG</t>
  </si>
  <si>
    <t>26101</t>
  </si>
  <si>
    <t>4144</t>
  </si>
  <si>
    <t>3044209663</t>
  </si>
  <si>
    <t>5401621</t>
  </si>
  <si>
    <t>LEWIS COUNTY SCHOOLS</t>
  </si>
  <si>
    <t>239 COURT AVENUE</t>
  </si>
  <si>
    <t>WESTON</t>
  </si>
  <si>
    <t>26452</t>
  </si>
  <si>
    <t>2002</t>
  </si>
  <si>
    <t>3042698300</t>
  </si>
  <si>
    <t>5400660</t>
  </si>
  <si>
    <t>4300000</t>
  </si>
  <si>
    <t>LINCOLN COUNTY SCHOOLS</t>
  </si>
  <si>
    <t>10 MARLAND AVENUE</t>
  </si>
  <si>
    <t>HAMLIN</t>
  </si>
  <si>
    <t>25524</t>
  </si>
  <si>
    <t>3048243033</t>
  </si>
  <si>
    <t>5400690</t>
  </si>
  <si>
    <t>4500000</t>
  </si>
  <si>
    <t>LOGAN COUNTY SCHOOLS</t>
  </si>
  <si>
    <t>506 HOLLY AVENUE</t>
  </si>
  <si>
    <t>LOGAN</t>
  </si>
  <si>
    <t>25601</t>
  </si>
  <si>
    <t>0477</t>
  </si>
  <si>
    <t>3047922060</t>
  </si>
  <si>
    <t>5400720</t>
  </si>
  <si>
    <t>4700000</t>
  </si>
  <si>
    <t>MARION COUNTY SCHOOLS</t>
  </si>
  <si>
    <t>200 GASTON AVENUE</t>
  </si>
  <si>
    <t>FAIRMONT</t>
  </si>
  <si>
    <t>26554</t>
  </si>
  <si>
    <t>2739</t>
  </si>
  <si>
    <t>3043672100</t>
  </si>
  <si>
    <t>5400750</t>
  </si>
  <si>
    <t>4800000</t>
  </si>
  <si>
    <t>MARSHALL COUNTY SCHOOLS</t>
  </si>
  <si>
    <t>2700 E 4TH STREET</t>
  </si>
  <si>
    <t>MOUNDSVILLE</t>
  </si>
  <si>
    <t>26041</t>
  </si>
  <si>
    <t>0578</t>
  </si>
  <si>
    <t>3048434405</t>
  </si>
  <si>
    <t>4,8</t>
  </si>
  <si>
    <t>5400780</t>
  </si>
  <si>
    <t>4900000</t>
  </si>
  <si>
    <t>MASON COUNTY SCHOOLS</t>
  </si>
  <si>
    <t>1200 MAIN STREET</t>
  </si>
  <si>
    <t>POINT PLEASANT</t>
  </si>
  <si>
    <t>25550</t>
  </si>
  <si>
    <t>1298</t>
  </si>
  <si>
    <t>3046754540</t>
  </si>
  <si>
    <t>5400810</t>
  </si>
  <si>
    <t>6000000</t>
  </si>
  <si>
    <t>MCDOWELL COUNTY SCHOOLS</t>
  </si>
  <si>
    <t>30 CENTRAL AVENUE</t>
  </si>
  <si>
    <t>WELCH</t>
  </si>
  <si>
    <t>24801</t>
  </si>
  <si>
    <t>2008</t>
  </si>
  <si>
    <t>3044368441</t>
  </si>
  <si>
    <t>5400840</t>
  </si>
  <si>
    <t>5100000</t>
  </si>
  <si>
    <t>MERCER COUNTY SCHOOLS</t>
  </si>
  <si>
    <t>1403 HONAKER AVENUE</t>
  </si>
  <si>
    <t>PRINCETON</t>
  </si>
  <si>
    <t>24740</t>
  </si>
  <si>
    <t>3065</t>
  </si>
  <si>
    <t>3044871551</t>
  </si>
  <si>
    <t>5400870</t>
  </si>
  <si>
    <t>5300000</t>
  </si>
  <si>
    <t>MINERAL COUNTY SCHOOLS</t>
  </si>
  <si>
    <t>ONE BAKER PLACE</t>
  </si>
  <si>
    <t>KEYSER</t>
  </si>
  <si>
    <t>26726</t>
  </si>
  <si>
    <t>2898</t>
  </si>
  <si>
    <t>3047884200</t>
  </si>
  <si>
    <t>4,7,8</t>
  </si>
  <si>
    <t>5400900</t>
  </si>
  <si>
    <t>5400000</t>
  </si>
  <si>
    <t>MINGO COUNTY SCHOOLS</t>
  </si>
  <si>
    <t>RT 2 BOX 310</t>
  </si>
  <si>
    <t>WILLIAMSON</t>
  </si>
  <si>
    <t>25661</t>
  </si>
  <si>
    <t>9746</t>
  </si>
  <si>
    <t>3042353333</t>
  </si>
  <si>
    <t>5400930</t>
  </si>
  <si>
    <t>5600000</t>
  </si>
  <si>
    <t>MONONGALIA COUNTY SCHOOLS</t>
  </si>
  <si>
    <t>13 SOUTH HIGH STREET</t>
  </si>
  <si>
    <t>MORGANTOWN</t>
  </si>
  <si>
    <t>26501</t>
  </si>
  <si>
    <t>7546</t>
  </si>
  <si>
    <t>3042919210</t>
  </si>
  <si>
    <t>5400960</t>
  </si>
  <si>
    <t>5700000</t>
  </si>
  <si>
    <t>MONROE COUNTY SCHOOLS</t>
  </si>
  <si>
    <t>BOX 330</t>
  </si>
  <si>
    <t>UNION</t>
  </si>
  <si>
    <t>24983</t>
  </si>
  <si>
    <t>3047723094</t>
  </si>
  <si>
    <t>5400990</t>
  </si>
  <si>
    <t>5800000</t>
  </si>
  <si>
    <t>MORGAN COUNTY SCHOOLS</t>
  </si>
  <si>
    <t>247 HARRISON AVENUE</t>
  </si>
  <si>
    <t>BERKELEY SPRINGS</t>
  </si>
  <si>
    <t>25411</t>
  </si>
  <si>
    <t>1099</t>
  </si>
  <si>
    <t>3042582430</t>
  </si>
  <si>
    <t>5401020</t>
  </si>
  <si>
    <t>6200000</t>
  </si>
  <si>
    <t>NICHOLAS COUNTY SCHOOLS</t>
  </si>
  <si>
    <t>400 OLD MAIN DRIVE</t>
  </si>
  <si>
    <t>SUMMERSVILLE</t>
  </si>
  <si>
    <t>26651</t>
  </si>
  <si>
    <t>1360</t>
  </si>
  <si>
    <t>3048723611</t>
  </si>
  <si>
    <t>5401050</t>
  </si>
  <si>
    <t>6400000</t>
  </si>
  <si>
    <t>OHIO COUNTY SCHOOLS</t>
  </si>
  <si>
    <t>2203 NATIONAL ROAD</t>
  </si>
  <si>
    <t>WHEELING</t>
  </si>
  <si>
    <t>26003</t>
  </si>
  <si>
    <t>5203</t>
  </si>
  <si>
    <t>3042430300</t>
  </si>
  <si>
    <t>5401080</t>
  </si>
  <si>
    <t>6600000</t>
  </si>
  <si>
    <t>PENDLETON COUNTY SCHOOLS</t>
  </si>
  <si>
    <t>108 WALNUT STREET</t>
  </si>
  <si>
    <t>FRANKLIN</t>
  </si>
  <si>
    <t>26807</t>
  </si>
  <si>
    <t>0888</t>
  </si>
  <si>
    <t>3043582207</t>
  </si>
  <si>
    <t>5401110</t>
  </si>
  <si>
    <t>6700000</t>
  </si>
  <si>
    <t>PLEASANTS COUNTY SCHOOLS</t>
  </si>
  <si>
    <t>202 FAIRVIEW DRIVE</t>
  </si>
  <si>
    <t>ST MARYS</t>
  </si>
  <si>
    <t>26170</t>
  </si>
  <si>
    <t>3046842215</t>
  </si>
  <si>
    <t>5401140</t>
  </si>
  <si>
    <t>6900000</t>
  </si>
  <si>
    <t>CABELL COUNTY SCHOOLS</t>
  </si>
  <si>
    <t>2850 FIFTH AVENUE</t>
  </si>
  <si>
    <t>HUNTINGTON</t>
  </si>
  <si>
    <t>25702</t>
  </si>
  <si>
    <t>M</t>
  </si>
  <si>
    <t>3045285030</t>
  </si>
  <si>
    <t>2,4,8</t>
  </si>
  <si>
    <t>5400210</t>
  </si>
  <si>
    <t>1400000</t>
  </si>
  <si>
    <t>CALHOUN COUNTY SCHOOLS</t>
  </si>
  <si>
    <t>HC 89 BOX 119</t>
  </si>
  <si>
    <t>MT ZION</t>
  </si>
  <si>
    <t>26151</t>
  </si>
  <si>
    <t>3043547011</t>
  </si>
  <si>
    <t>2,4,7</t>
  </si>
  <si>
    <t>5400240</t>
  </si>
  <si>
    <t>1600000</t>
  </si>
  <si>
    <t>CLAY COUNTY SCHOOLS</t>
  </si>
  <si>
    <t>242 CHURCH STREET</t>
  </si>
  <si>
    <t>CLAY</t>
  </si>
  <si>
    <t>25043</t>
  </si>
  <si>
    <t>0120</t>
  </si>
  <si>
    <t>3045874266</t>
  </si>
  <si>
    <t>5400270</t>
  </si>
  <si>
    <t>1800000</t>
  </si>
  <si>
    <t>DODDRIDGE COUNTY SCHOOLS</t>
  </si>
  <si>
    <t>104 SISTERSVILLE PIKE</t>
  </si>
  <si>
    <t>WEST UNION</t>
  </si>
  <si>
    <t>26456</t>
  </si>
  <si>
    <t>1034</t>
  </si>
  <si>
    <t>3048732300</t>
  </si>
  <si>
    <t>5400300</t>
  </si>
  <si>
    <t>2000000</t>
  </si>
  <si>
    <t>FAYETTE COUNTY SCHOOLS</t>
  </si>
  <si>
    <t>111 FAYETTE AVENUE</t>
  </si>
  <si>
    <t>FAYETTEVILLE</t>
  </si>
  <si>
    <t>25840</t>
  </si>
  <si>
    <t>1219</t>
  </si>
  <si>
    <t>3045741176</t>
  </si>
  <si>
    <t>6,7,8</t>
  </si>
  <si>
    <t>5400330</t>
  </si>
  <si>
    <t>2200000</t>
  </si>
  <si>
    <t>GILMER COUNTY SCHOOLS</t>
  </si>
  <si>
    <t>201 N. COURT STREET</t>
  </si>
  <si>
    <t>GLENVILLE</t>
  </si>
  <si>
    <t>26351</t>
  </si>
  <si>
    <t>1216</t>
  </si>
  <si>
    <t>3044627386</t>
  </si>
  <si>
    <t>7</t>
  </si>
  <si>
    <t>5400360</t>
  </si>
  <si>
    <t>2400000</t>
  </si>
  <si>
    <t>GRANT COUNTY SCHOOLS</t>
  </si>
  <si>
    <t>204 JEFFERSON AVENUE</t>
  </si>
  <si>
    <t>PETERSBURG</t>
  </si>
  <si>
    <t>26847</t>
  </si>
  <si>
    <t>1628</t>
  </si>
  <si>
    <t>3042571011</t>
  </si>
  <si>
    <t>5400390</t>
  </si>
  <si>
    <t>2600000</t>
  </si>
  <si>
    <t>GREENBRIER COUNTY SCHOOLS</t>
  </si>
  <si>
    <t>202 CHESTNUT STREET</t>
  </si>
  <si>
    <t>LEWISBURG</t>
  </si>
  <si>
    <t>24901</t>
  </si>
  <si>
    <t>1108</t>
  </si>
  <si>
    <t>3046476470</t>
  </si>
  <si>
    <t>5400420</t>
  </si>
  <si>
    <t>2800000</t>
  </si>
  <si>
    <t>HAMPSHIRE COUNTY SCHOOLS</t>
  </si>
  <si>
    <t>46 SOUTH HIGH STREET</t>
  </si>
  <si>
    <t>ROMNEY</t>
  </si>
  <si>
    <t>26757</t>
  </si>
  <si>
    <t>1812</t>
  </si>
  <si>
    <t>3048223528</t>
  </si>
  <si>
    <t>5400450</t>
  </si>
  <si>
    <t>2900000</t>
  </si>
  <si>
    <t>HANCOCK COUNTY SCHOOLS</t>
  </si>
  <si>
    <t>104 N. COURT STREET</t>
  </si>
  <si>
    <t>NEW CUMBERLAND</t>
  </si>
  <si>
    <t>26047</t>
  </si>
  <si>
    <t>1300</t>
  </si>
  <si>
    <t>3045643411</t>
  </si>
  <si>
    <t>5400480</t>
  </si>
  <si>
    <t>3100000</t>
  </si>
  <si>
    <t>HARDY COUNTY SCHOOLS</t>
  </si>
  <si>
    <t>510 ASHBY STREET</t>
  </si>
  <si>
    <t>MOOREFIELD</t>
  </si>
  <si>
    <t>26836</t>
  </si>
  <si>
    <t>1001</t>
  </si>
  <si>
    <t>3045302348</t>
  </si>
  <si>
    <t>5400510</t>
  </si>
  <si>
    <t>3300000</t>
  </si>
  <si>
    <t>HARRISON COUNTY SCHOOLS</t>
  </si>
  <si>
    <t>408 E.B. SAUNDERS WAY</t>
  </si>
  <si>
    <t>CLARKSBURG</t>
  </si>
  <si>
    <t>26302</t>
  </si>
  <si>
    <t>1370</t>
  </si>
  <si>
    <t>3046243300</t>
  </si>
  <si>
    <t>5400511</t>
  </si>
  <si>
    <t>3400000</t>
  </si>
  <si>
    <t>INSTITUTIONAL EDUCATIONAL PROGRAMS</t>
  </si>
  <si>
    <t>CAPITOL COMPLEX BLDG 6 RM B728</t>
  </si>
  <si>
    <t>CHARLESTON</t>
  </si>
  <si>
    <t>25305</t>
  </si>
  <si>
    <t>0330</t>
  </si>
  <si>
    <t>3045581598</t>
  </si>
  <si>
    <t>5400540</t>
  </si>
  <si>
    <t>3500000</t>
  </si>
  <si>
    <t>JACKSON COUNTY SCHOOLS</t>
  </si>
  <si>
    <t>#1 SCHOOL STREET</t>
  </si>
  <si>
    <t>RIPLEY</t>
  </si>
  <si>
    <t>25271</t>
  </si>
  <si>
    <t>0770</t>
  </si>
  <si>
    <t>3043727300</t>
  </si>
  <si>
    <t>5400570</t>
  </si>
  <si>
    <t>3700000</t>
  </si>
  <si>
    <t>JEFFERSON COUNTY SCHOOLS</t>
  </si>
  <si>
    <t>110 MORDINGTON AVE</t>
  </si>
  <si>
    <t>CHARLES TOWN</t>
  </si>
  <si>
    <t>25414</t>
  </si>
  <si>
    <t>0987</t>
  </si>
  <si>
    <t>3047289225</t>
  </si>
  <si>
    <t>3,6,8</t>
  </si>
  <si>
    <t>5400600</t>
  </si>
  <si>
    <t>3900000</t>
  </si>
  <si>
    <t>KANAWHA COUNTY SCHOOLS</t>
  </si>
  <si>
    <t>200 ELIZABETH STREET</t>
  </si>
  <si>
    <t>25311</t>
  </si>
  <si>
    <t>2119</t>
  </si>
  <si>
    <t>3043487770</t>
  </si>
  <si>
    <t>2,3,4,7,8</t>
  </si>
  <si>
    <t>5400630</t>
  </si>
  <si>
    <t>4100000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</si>
  <si>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</si>
  <si>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</si>
  <si>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</si>
  <si>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</si>
  <si>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</si>
  <si>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</si>
  <si>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</si>
  <si>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</si>
  <si>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</si>
  <si>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</si>
  <si>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</si>
  <si>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</si>
  <si>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</si>
  <si>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</si>
  <si>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</si>
  <si>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</si>
  <si>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</si>
  <si>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</si>
  <si>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</si>
  <si>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</si>
  <si>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</si>
  <si>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</si>
  <si>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</si>
  <si>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</si>
  <si>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</si>
  <si>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</si>
  <si>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</si>
  <si>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</si>
  <si>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</si>
  <si>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</si>
  <si>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</si>
  <si>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</si>
  <si>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</si>
  <si>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</si>
  <si>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</si>
  <si>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</si>
  <si>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</si>
  <si>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</si>
  <si>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</si>
  <si>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5400030</t>
  </si>
  <si>
    <t>0200000</t>
  </si>
  <si>
    <t>BARBOUR COUNTY SCHOOLS</t>
  </si>
  <si>
    <t>105 S. RAILROAD STREET</t>
  </si>
  <si>
    <t>PHILIPPI</t>
  </si>
  <si>
    <t>WV</t>
  </si>
  <si>
    <t>26416</t>
  </si>
  <si>
    <t>1177</t>
  </si>
  <si>
    <t>3044573030</t>
  </si>
  <si>
    <t>6,7</t>
  </si>
  <si>
    <t>NO</t>
  </si>
  <si>
    <t>YES</t>
  </si>
  <si>
    <t>5400060</t>
  </si>
  <si>
    <t>0400000</t>
  </si>
  <si>
    <t>BERKELEY COUNTY SCHOOLS</t>
  </si>
  <si>
    <t>401 SOUTH QUEEN STREET</t>
  </si>
  <si>
    <t>MARTINSBURG</t>
  </si>
  <si>
    <t>25401</t>
  </si>
  <si>
    <t>3285</t>
  </si>
  <si>
    <t>3042673500</t>
  </si>
  <si>
    <t>2,4,6,7,8</t>
  </si>
  <si>
    <t>5400090</t>
  </si>
  <si>
    <t>0600000</t>
  </si>
  <si>
    <t>BOONE COUNTY  SCHOOLS</t>
  </si>
  <si>
    <t>69 AVENUE B</t>
  </si>
  <si>
    <t>MADISON</t>
  </si>
  <si>
    <t>25130</t>
  </si>
  <si>
    <t>1162</t>
  </si>
  <si>
    <t>3043698233</t>
  </si>
  <si>
    <t>2,4,7,8</t>
  </si>
  <si>
    <t>5400120</t>
  </si>
  <si>
    <t>0800000</t>
  </si>
  <si>
    <t>BRAXTON COUNTY SCHOOLS</t>
  </si>
  <si>
    <t>411 NORTH HILL ROAD</t>
  </si>
  <si>
    <t>SUTTON</t>
  </si>
  <si>
    <t>26601</t>
  </si>
  <si>
    <t>1147</t>
  </si>
  <si>
    <t>3047657911</t>
  </si>
  <si>
    <t>7,8</t>
  </si>
  <si>
    <t>5400150</t>
  </si>
  <si>
    <t>1000000</t>
  </si>
  <si>
    <t>BROOKE COUNTY SCHOOLS</t>
  </si>
  <si>
    <t>1201 PLEASANT AVENUE</t>
  </si>
  <si>
    <t>WELLSBURG</t>
  </si>
  <si>
    <t>26070</t>
  </si>
  <si>
    <t>1497</t>
  </si>
  <si>
    <t>3047373481</t>
  </si>
  <si>
    <t>5400180</t>
  </si>
  <si>
    <t>1200000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</si>
</sst>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20" borderId="28" xfId="0" applyNumberFormat="1" applyFont="1" applyFill="1" applyBorder="1" applyAlignment="1">
      <alignment/>
    </xf>
    <xf numFmtId="0" fontId="0" fillId="20" borderId="28" xfId="0" applyFont="1" applyFill="1" applyBorder="1" applyAlignment="1">
      <alignment/>
    </xf>
    <xf numFmtId="0" fontId="0" fillId="20" borderId="29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2" fontId="0" fillId="20" borderId="28" xfId="0" applyNumberFormat="1" applyFont="1" applyFill="1" applyBorder="1" applyAlignment="1">
      <alignment horizontal="center"/>
    </xf>
    <xf numFmtId="166" fontId="0" fillId="20" borderId="29" xfId="0" applyNumberFormat="1" applyFont="1" applyFill="1" applyBorder="1" applyAlignment="1">
      <alignment/>
    </xf>
    <xf numFmtId="168" fontId="0" fillId="20" borderId="30" xfId="0" applyNumberFormat="1" applyFont="1" applyFill="1" applyBorder="1" applyAlignment="1">
      <alignment/>
    </xf>
    <xf numFmtId="0" fontId="0" fillId="20" borderId="31" xfId="0" applyNumberFormat="1" applyFont="1" applyFill="1" applyBorder="1" applyAlignment="1">
      <alignment/>
    </xf>
    <xf numFmtId="0" fontId="0" fillId="20" borderId="30" xfId="0" applyNumberFormat="1" applyFont="1" applyFill="1" applyBorder="1" applyAlignment="1">
      <alignment horizontal="center"/>
    </xf>
    <xf numFmtId="2" fontId="0" fillId="20" borderId="31" xfId="0" applyNumberFormat="1" applyFont="1" applyFill="1" applyBorder="1" applyAlignment="1">
      <alignment horizontal="right"/>
    </xf>
    <xf numFmtId="0" fontId="0" fillId="20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0" fontId="0" fillId="20" borderId="32" xfId="0" applyFont="1" applyFill="1" applyBorder="1" applyAlignment="1">
      <alignment horizontal="center"/>
    </xf>
    <xf numFmtId="0" fontId="0" fillId="20" borderId="28" xfId="0" applyFont="1" applyFill="1" applyBorder="1" applyAlignment="1">
      <alignment horizontal="center"/>
    </xf>
    <xf numFmtId="2" fontId="0" fillId="0" borderId="0" xfId="0" applyNumberFormat="1" applyAlignment="1">
      <alignment/>
    </xf>
    <xf numFmtId="167" fontId="0" fillId="20" borderId="30" xfId="0" applyNumberFormat="1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35" xfId="0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/>
      <protection locked="0"/>
    </xf>
    <xf numFmtId="4" fontId="0" fillId="0" borderId="29" xfId="56" applyNumberFormat="1" applyFont="1" applyFill="1" applyBorder="1" applyAlignment="1" applyProtection="1">
      <alignment horizontal="right"/>
      <protection locked="0"/>
    </xf>
    <xf numFmtId="169" fontId="0" fillId="0" borderId="31" xfId="56" applyNumberFormat="1" applyFont="1" applyFill="1" applyBorder="1" applyAlignment="1" applyProtection="1">
      <alignment horizontal="right"/>
      <protection locked="0"/>
    </xf>
    <xf numFmtId="0" fontId="0" fillId="0" borderId="31" xfId="56" applyFont="1" applyFill="1" applyBorder="1" applyAlignment="1" applyProtection="1">
      <alignment/>
      <protection locked="0"/>
    </xf>
    <xf numFmtId="0" fontId="0" fillId="0" borderId="32" xfId="56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69" fontId="0" fillId="0" borderId="30" xfId="56" applyNumberFormat="1" applyFont="1" applyFill="1" applyBorder="1" applyAlignment="1" applyProtection="1">
      <alignment horizontal="right"/>
      <protection locked="0"/>
    </xf>
    <xf numFmtId="0" fontId="0" fillId="20" borderId="34" xfId="0" applyFont="1" applyFill="1" applyBorder="1" applyAlignment="1">
      <alignment horizontal="center"/>
    </xf>
    <xf numFmtId="167" fontId="0" fillId="20" borderId="34" xfId="0" applyNumberFormat="1" applyFont="1" applyFill="1" applyBorder="1" applyAlignment="1">
      <alignment/>
    </xf>
    <xf numFmtId="168" fontId="0" fillId="20" borderId="34" xfId="0" applyNumberFormat="1" applyFont="1" applyFill="1" applyBorder="1" applyAlignment="1">
      <alignment/>
    </xf>
    <xf numFmtId="0" fontId="0" fillId="20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169" fontId="0" fillId="0" borderId="34" xfId="56" applyNumberFormat="1" applyFont="1" applyFill="1" applyBorder="1" applyAlignment="1" applyProtection="1">
      <alignment horizontal="right"/>
      <protection locked="0"/>
    </xf>
    <xf numFmtId="0" fontId="0" fillId="20" borderId="36" xfId="0" applyNumberFormat="1" applyFont="1" applyFill="1" applyBorder="1" applyAlignment="1">
      <alignment/>
    </xf>
    <xf numFmtId="2" fontId="0" fillId="20" borderId="36" xfId="0" applyNumberFormat="1" applyFont="1" applyFill="1" applyBorder="1" applyAlignment="1">
      <alignment horizontal="right"/>
    </xf>
    <xf numFmtId="169" fontId="0" fillId="0" borderId="36" xfId="56" applyNumberFormat="1" applyFont="1" applyFill="1" applyBorder="1" applyAlignment="1" applyProtection="1">
      <alignment horizontal="right"/>
      <protection locked="0"/>
    </xf>
    <xf numFmtId="0" fontId="0" fillId="0" borderId="36" xfId="56" applyFont="1" applyFill="1" applyBorder="1" applyAlignment="1" applyProtection="1">
      <alignment/>
      <protection locked="0"/>
    </xf>
    <xf numFmtId="166" fontId="0" fillId="20" borderId="33" xfId="0" applyNumberFormat="1" applyFont="1" applyFill="1" applyBorder="1" applyAlignment="1">
      <alignment/>
    </xf>
    <xf numFmtId="4" fontId="0" fillId="0" borderId="33" xfId="0" applyNumberFormat="1" applyFont="1" applyFill="1" applyBorder="1" applyAlignment="1" applyProtection="1">
      <alignment/>
      <protection locked="0"/>
    </xf>
    <xf numFmtId="49" fontId="0" fillId="20" borderId="35" xfId="0" applyNumberFormat="1" applyFont="1" applyFill="1" applyBorder="1" applyAlignment="1">
      <alignment/>
    </xf>
    <xf numFmtId="0" fontId="0" fillId="20" borderId="35" xfId="0" applyFont="1" applyFill="1" applyBorder="1" applyAlignment="1">
      <alignment/>
    </xf>
    <xf numFmtId="2" fontId="0" fillId="20" borderId="35" xfId="0" applyNumberFormat="1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20" borderId="37" xfId="0" applyFont="1" applyFill="1" applyBorder="1" applyAlignment="1">
      <alignment horizontal="center"/>
    </xf>
    <xf numFmtId="169" fontId="0" fillId="0" borderId="37" xfId="56" applyNumberFormat="1" applyFont="1" applyFill="1" applyBorder="1" applyAlignment="1" applyProtection="1">
      <alignment horizontal="right"/>
      <protection locked="0"/>
    </xf>
    <xf numFmtId="169" fontId="0" fillId="0" borderId="32" xfId="56" applyNumberFormat="1" applyFont="1" applyFill="1" applyBorder="1" applyAlignment="1" applyProtection="1">
      <alignment horizontal="right"/>
      <protection locked="0"/>
    </xf>
    <xf numFmtId="0" fontId="0" fillId="0" borderId="37" xfId="56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tabSelected="1" zoomScale="75" zoomScaleNormal="75" zoomScalePageLayoutView="0" workbookViewId="0" topLeftCell="A1">
      <selection activeCell="G17" sqref="G17"/>
    </sheetView>
  </sheetViews>
  <sheetFormatPr defaultColWidth="11.421875" defaultRowHeight="12.75"/>
  <cols>
    <col min="1" max="5" width="8.8515625" style="0" customWidth="1"/>
    <col min="6" max="6" width="0" style="0" hidden="1" customWidth="1"/>
    <col min="7" max="7" width="8.8515625" style="0" customWidth="1"/>
    <col min="8" max="8" width="0" style="0" hidden="1" customWidth="1"/>
    <col min="9" max="14" width="8.8515625" style="0" customWidth="1"/>
    <col min="15" max="19" width="0" style="0" hidden="1" customWidth="1"/>
    <col min="20" max="25" width="8.8515625" style="0" customWidth="1"/>
    <col min="26" max="29" width="0" style="0" hidden="1" customWidth="1"/>
    <col min="30" max="30" width="8.8515625" style="0" customWidth="1"/>
    <col min="31" max="36" width="0" style="0" hidden="1" customWidth="1"/>
    <col min="37" max="16384" width="8.8515625" style="0" customWidth="1"/>
  </cols>
  <sheetData>
    <row r="1" spans="1:25" ht="18" customHeight="1">
      <c r="A1" s="120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2">
      <c r="A2" s="118" t="s">
        <v>16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ht="12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15.75" customHeight="1">
      <c r="A4" s="122" t="s">
        <v>18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49.5" customHeight="1">
      <c r="A5" s="115" t="s">
        <v>19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25" ht="12">
      <c r="A6" s="117" t="s">
        <v>20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2">
      <c r="A7" s="117" t="s">
        <v>21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31" ht="16.5">
      <c r="A8" s="11" t="s">
        <v>12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425</v>
      </c>
      <c r="B9" s="16" t="s">
        <v>426</v>
      </c>
      <c r="C9" s="17" t="s">
        <v>427</v>
      </c>
      <c r="D9" s="17" t="s">
        <v>428</v>
      </c>
      <c r="E9" s="17" t="s">
        <v>429</v>
      </c>
      <c r="F9" s="18" t="s">
        <v>430</v>
      </c>
      <c r="G9" s="19" t="s">
        <v>431</v>
      </c>
      <c r="H9" s="18" t="s">
        <v>432</v>
      </c>
      <c r="I9" s="17" t="s">
        <v>433</v>
      </c>
      <c r="J9" s="20" t="s">
        <v>434</v>
      </c>
      <c r="K9" s="21" t="s">
        <v>435</v>
      </c>
      <c r="L9" s="22" t="s">
        <v>436</v>
      </c>
      <c r="M9" s="23" t="s">
        <v>437</v>
      </c>
      <c r="N9" s="24" t="s">
        <v>438</v>
      </c>
      <c r="O9" s="25" t="s">
        <v>439</v>
      </c>
      <c r="P9" s="26" t="s">
        <v>440</v>
      </c>
      <c r="Q9" s="27" t="s">
        <v>441</v>
      </c>
      <c r="R9" s="28" t="s">
        <v>442</v>
      </c>
      <c r="S9" s="29" t="s">
        <v>443</v>
      </c>
      <c r="T9" s="30" t="s">
        <v>444</v>
      </c>
      <c r="U9" s="31" t="s">
        <v>445</v>
      </c>
      <c r="V9" s="31" t="s">
        <v>446</v>
      </c>
      <c r="W9" s="32" t="s">
        <v>447</v>
      </c>
      <c r="X9" s="33" t="s">
        <v>448</v>
      </c>
      <c r="Y9" s="34" t="s">
        <v>449</v>
      </c>
      <c r="Z9" s="35" t="s">
        <v>450</v>
      </c>
      <c r="AA9" s="36" t="s">
        <v>451</v>
      </c>
      <c r="AB9" s="36" t="s">
        <v>452</v>
      </c>
      <c r="AC9" s="37" t="s">
        <v>453</v>
      </c>
      <c r="AD9" s="38" t="s">
        <v>454</v>
      </c>
      <c r="AE9" s="35" t="s">
        <v>455</v>
      </c>
      <c r="AF9" s="36" t="s">
        <v>456</v>
      </c>
      <c r="AG9" s="37" t="s">
        <v>457</v>
      </c>
      <c r="AH9" s="39" t="s">
        <v>458</v>
      </c>
      <c r="AI9" s="40" t="s">
        <v>459</v>
      </c>
    </row>
    <row r="10" spans="1:35" s="90" customFormat="1" ht="12.7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460</v>
      </c>
      <c r="R10" s="55" t="s">
        <v>461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462</v>
      </c>
    </row>
    <row r="18" ht="18">
      <c r="A18" s="114" t="s">
        <v>14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44.00390625" style="0" bestFit="1" customWidth="1"/>
    <col min="4" max="4" width="34.8515625" style="0" customWidth="1"/>
    <col min="5" max="5" width="20.421875" style="0" customWidth="1"/>
    <col min="6" max="6" width="6.8515625" style="78" hidden="1" customWidth="1"/>
    <col min="7" max="7" width="6.8515625" style="0" customWidth="1"/>
    <col min="8" max="8" width="5.8515625" style="78" hidden="1" customWidth="1"/>
    <col min="9" max="9" width="11.7109375" style="0" customWidth="1"/>
    <col min="10" max="10" width="8.28125" style="0" bestFit="1" customWidth="1"/>
    <col min="11" max="12" width="6.421875" style="0" bestFit="1" customWidth="1"/>
    <col min="13" max="13" width="8.8515625" style="0" customWidth="1"/>
    <col min="14" max="14" width="6.421875" style="0" customWidth="1"/>
    <col min="15" max="15" width="6.421875" style="0" bestFit="1" customWidth="1"/>
    <col min="16" max="16" width="6.421875" style="0" customWidth="1"/>
    <col min="17" max="17" width="6.421875" style="78" hidden="1" customWidth="1"/>
    <col min="18" max="18" width="9.140625" style="78" hidden="1" customWidth="1"/>
    <col min="19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31" ht="12">
      <c r="A1" s="1" t="s">
        <v>424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6.5">
      <c r="A2" s="11" t="s">
        <v>12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425</v>
      </c>
      <c r="B3" s="16" t="s">
        <v>426</v>
      </c>
      <c r="C3" s="17" t="s">
        <v>427</v>
      </c>
      <c r="D3" s="17" t="s">
        <v>428</v>
      </c>
      <c r="E3" s="17" t="s">
        <v>429</v>
      </c>
      <c r="F3" s="18" t="s">
        <v>430</v>
      </c>
      <c r="G3" s="19" t="s">
        <v>431</v>
      </c>
      <c r="H3" s="18" t="s">
        <v>432</v>
      </c>
      <c r="I3" s="17" t="s">
        <v>433</v>
      </c>
      <c r="J3" s="20" t="s">
        <v>434</v>
      </c>
      <c r="K3" s="21" t="s">
        <v>435</v>
      </c>
      <c r="L3" s="22" t="s">
        <v>436</v>
      </c>
      <c r="M3" s="23" t="s">
        <v>437</v>
      </c>
      <c r="N3" s="24" t="s">
        <v>438</v>
      </c>
      <c r="O3" s="25" t="s">
        <v>439</v>
      </c>
      <c r="P3" s="26" t="s">
        <v>440</v>
      </c>
      <c r="Q3" s="27" t="s">
        <v>441</v>
      </c>
      <c r="R3" s="28" t="s">
        <v>442</v>
      </c>
      <c r="S3" s="29" t="s">
        <v>443</v>
      </c>
      <c r="T3" s="30" t="s">
        <v>444</v>
      </c>
      <c r="U3" s="31" t="s">
        <v>445</v>
      </c>
      <c r="V3" s="31" t="s">
        <v>446</v>
      </c>
      <c r="W3" s="32" t="s">
        <v>447</v>
      </c>
      <c r="X3" s="33" t="s">
        <v>448</v>
      </c>
      <c r="Y3" s="34" t="s">
        <v>449</v>
      </c>
      <c r="Z3" s="35" t="s">
        <v>450</v>
      </c>
      <c r="AA3" s="36" t="s">
        <v>451</v>
      </c>
      <c r="AB3" s="36" t="s">
        <v>452</v>
      </c>
      <c r="AC3" s="37" t="s">
        <v>453</v>
      </c>
      <c r="AD3" s="38" t="s">
        <v>454</v>
      </c>
      <c r="AE3" s="35" t="s">
        <v>455</v>
      </c>
      <c r="AF3" s="36" t="s">
        <v>456</v>
      </c>
      <c r="AG3" s="37" t="s">
        <v>457</v>
      </c>
      <c r="AH3" s="39" t="s">
        <v>458</v>
      </c>
      <c r="AI3" s="40" t="s">
        <v>459</v>
      </c>
    </row>
    <row r="4" spans="1:35" s="90" customFormat="1" ht="12.7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460</v>
      </c>
      <c r="R4" s="55" t="s">
        <v>461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462</v>
      </c>
    </row>
    <row r="5" spans="1:35" ht="12.75" customHeight="1">
      <c r="A5" s="106" t="s">
        <v>463</v>
      </c>
      <c r="B5" s="107" t="s">
        <v>464</v>
      </c>
      <c r="C5" s="80" t="s">
        <v>465</v>
      </c>
      <c r="D5" s="81" t="s">
        <v>466</v>
      </c>
      <c r="E5" s="81" t="s">
        <v>467</v>
      </c>
      <c r="F5" s="108" t="s">
        <v>468</v>
      </c>
      <c r="G5" s="104" t="s">
        <v>469</v>
      </c>
      <c r="H5" s="93" t="s">
        <v>470</v>
      </c>
      <c r="I5" s="94" t="s">
        <v>471</v>
      </c>
      <c r="J5" s="100" t="s">
        <v>340</v>
      </c>
      <c r="K5" s="95" t="s">
        <v>474</v>
      </c>
      <c r="L5" s="109" t="s">
        <v>473</v>
      </c>
      <c r="M5" s="105">
        <v>2453.05</v>
      </c>
      <c r="N5" s="96" t="s">
        <v>473</v>
      </c>
      <c r="O5" s="101">
        <v>26.837463250734984</v>
      </c>
      <c r="P5" s="92" t="s">
        <v>474</v>
      </c>
      <c r="Q5" s="97"/>
      <c r="R5" s="98"/>
      <c r="S5" s="110" t="s">
        <v>474</v>
      </c>
      <c r="T5" s="102" t="s">
        <v>13</v>
      </c>
      <c r="U5" s="99" t="s">
        <v>13</v>
      </c>
      <c r="V5" s="99" t="s">
        <v>13</v>
      </c>
      <c r="W5" s="111" t="s">
        <v>13</v>
      </c>
      <c r="X5" s="103" t="s">
        <v>473</v>
      </c>
      <c r="Y5" s="113" t="s">
        <v>473</v>
      </c>
      <c r="Z5" s="80">
        <f aca="true" t="shared" si="0" ref="Z5:Z36">IF(OR(K5="YES",TRIM(L5)="YES"),1,0)</f>
        <v>1</v>
      </c>
      <c r="AA5" s="81">
        <f aca="true" t="shared" si="1" ref="AA5:AA36">IF(OR(AND(ISNUMBER(M5),AND(M5&gt;0,M5&lt;600)),AND(ISNUMBER(M5),AND(M5&gt;0,N5="YES"))),1,0)</f>
        <v>0</v>
      </c>
      <c r="AB5" s="81">
        <f aca="true" t="shared" si="2" ref="AB5:AB36">IF(AND(OR(K5="YES",TRIM(L5)="YES"),(Z5=0)),"Trouble",0)</f>
        <v>0</v>
      </c>
      <c r="AC5" s="81">
        <f aca="true" t="shared" si="3" ref="AC5:AC36">IF(AND(OR(AND(ISNUMBER(M5),AND(M5&gt;0,M5&lt;600)),AND(ISNUMBER(M5),AND(M5&gt;0,N5="YES"))),(AA5=0)),"Trouble",0)</f>
        <v>0</v>
      </c>
      <c r="AD5" s="82" t="str">
        <f aca="true" t="shared" si="4" ref="AD5:AD36">IF(AND(Z5=1,AA5=1),"SRSA","-")</f>
        <v>-</v>
      </c>
      <c r="AE5" s="80">
        <f aca="true" t="shared" si="5" ref="AE5:AE36">IF(S5="YES",1,0)</f>
        <v>1</v>
      </c>
      <c r="AF5" s="81">
        <f aca="true" t="shared" si="6" ref="AF5:AF36">IF(OR(AND(ISNUMBER(Q5),Q5&gt;=20),(AND(ISNUMBER(Q5)=FALSE,AND(ISNUMBER(O5),O5&gt;=20)))),1,0)</f>
        <v>1</v>
      </c>
      <c r="AG5" s="81" t="str">
        <f aca="true" t="shared" si="7" ref="AG5:AG36">IF(AND(AE5=1,AF5=1),"Initial",0)</f>
        <v>Initial</v>
      </c>
      <c r="AH5" s="82" t="str">
        <f aca="true" t="shared" si="8" ref="AH5:AH36">IF(AND(AND(AG5="Initial",AI5=0),AND(ISNUMBER(M5),M5&gt;0)),"RLIS","-")</f>
        <v>RLIS</v>
      </c>
      <c r="AI5" s="80">
        <f aca="true" t="shared" si="9" ref="AI5:AI36">IF(AND(AD5="SRSA",AG5="Initial"),"SRSA",0)</f>
        <v>0</v>
      </c>
    </row>
    <row r="6" spans="1:35" ht="12.75" customHeight="1">
      <c r="A6" s="63" t="s">
        <v>475</v>
      </c>
      <c r="B6" s="64" t="s">
        <v>476</v>
      </c>
      <c r="C6" s="65" t="s">
        <v>477</v>
      </c>
      <c r="D6" s="66" t="s">
        <v>478</v>
      </c>
      <c r="E6" s="66" t="s">
        <v>479</v>
      </c>
      <c r="F6" s="67" t="s">
        <v>468</v>
      </c>
      <c r="G6" s="68" t="s">
        <v>480</v>
      </c>
      <c r="H6" s="79" t="s">
        <v>481</v>
      </c>
      <c r="I6" s="69" t="s">
        <v>482</v>
      </c>
      <c r="J6" s="70" t="s">
        <v>492</v>
      </c>
      <c r="K6" s="71" t="s">
        <v>473</v>
      </c>
      <c r="L6" s="83" t="s">
        <v>473</v>
      </c>
      <c r="M6" s="85">
        <v>16064.67</v>
      </c>
      <c r="N6" s="84" t="s">
        <v>473</v>
      </c>
      <c r="O6" s="72">
        <v>10.709930544509835</v>
      </c>
      <c r="P6" s="73" t="s">
        <v>473</v>
      </c>
      <c r="Q6" s="74"/>
      <c r="R6" s="75"/>
      <c r="S6" s="76" t="s">
        <v>473</v>
      </c>
      <c r="T6" s="87" t="s">
        <v>13</v>
      </c>
      <c r="U6" s="91" t="s">
        <v>13</v>
      </c>
      <c r="V6" s="91" t="s">
        <v>13</v>
      </c>
      <c r="W6" s="112" t="s">
        <v>13</v>
      </c>
      <c r="X6" s="88" t="s">
        <v>473</v>
      </c>
      <c r="Y6" s="89" t="s">
        <v>473</v>
      </c>
      <c r="Z6" s="65">
        <f t="shared" si="0"/>
        <v>0</v>
      </c>
      <c r="AA6" s="66">
        <f t="shared" si="1"/>
        <v>0</v>
      </c>
      <c r="AB6" s="66">
        <f t="shared" si="2"/>
        <v>0</v>
      </c>
      <c r="AC6" s="66">
        <f t="shared" si="3"/>
        <v>0</v>
      </c>
      <c r="AD6" s="77" t="str">
        <f t="shared" si="4"/>
        <v>-</v>
      </c>
      <c r="AE6" s="65">
        <f t="shared" si="5"/>
        <v>0</v>
      </c>
      <c r="AF6" s="66">
        <f t="shared" si="6"/>
        <v>0</v>
      </c>
      <c r="AG6" s="66">
        <f t="shared" si="7"/>
        <v>0</v>
      </c>
      <c r="AH6" s="77" t="str">
        <f t="shared" si="8"/>
        <v>-</v>
      </c>
      <c r="AI6" s="65">
        <f t="shared" si="9"/>
        <v>0</v>
      </c>
    </row>
    <row r="7" spans="1:35" ht="12.75" customHeight="1">
      <c r="A7" s="63" t="s">
        <v>484</v>
      </c>
      <c r="B7" s="64" t="s">
        <v>485</v>
      </c>
      <c r="C7" s="65" t="s">
        <v>486</v>
      </c>
      <c r="D7" s="66" t="s">
        <v>487</v>
      </c>
      <c r="E7" s="66" t="s">
        <v>488</v>
      </c>
      <c r="F7" s="67" t="s">
        <v>468</v>
      </c>
      <c r="G7" s="68" t="s">
        <v>489</v>
      </c>
      <c r="H7" s="79" t="s">
        <v>490</v>
      </c>
      <c r="I7" s="69" t="s">
        <v>491</v>
      </c>
      <c r="J7" s="70" t="s">
        <v>227</v>
      </c>
      <c r="K7" s="71" t="s">
        <v>473</v>
      </c>
      <c r="L7" s="83" t="s">
        <v>473</v>
      </c>
      <c r="M7" s="85">
        <v>4518.04</v>
      </c>
      <c r="N7" s="84" t="s">
        <v>473</v>
      </c>
      <c r="O7" s="72">
        <v>21.41119221411192</v>
      </c>
      <c r="P7" s="73" t="s">
        <v>474</v>
      </c>
      <c r="Q7" s="74"/>
      <c r="R7" s="75"/>
      <c r="S7" s="76" t="s">
        <v>473</v>
      </c>
      <c r="T7" s="87" t="s">
        <v>13</v>
      </c>
      <c r="U7" s="91" t="s">
        <v>13</v>
      </c>
      <c r="V7" s="91" t="s">
        <v>13</v>
      </c>
      <c r="W7" s="112" t="s">
        <v>13</v>
      </c>
      <c r="X7" s="88" t="s">
        <v>473</v>
      </c>
      <c r="Y7" s="89" t="s">
        <v>473</v>
      </c>
      <c r="Z7" s="65">
        <f t="shared" si="0"/>
        <v>0</v>
      </c>
      <c r="AA7" s="66">
        <f t="shared" si="1"/>
        <v>0</v>
      </c>
      <c r="AB7" s="66">
        <f t="shared" si="2"/>
        <v>0</v>
      </c>
      <c r="AC7" s="66">
        <f t="shared" si="3"/>
        <v>0</v>
      </c>
      <c r="AD7" s="77" t="str">
        <f t="shared" si="4"/>
        <v>-</v>
      </c>
      <c r="AE7" s="65">
        <f t="shared" si="5"/>
        <v>0</v>
      </c>
      <c r="AF7" s="66">
        <f t="shared" si="6"/>
        <v>1</v>
      </c>
      <c r="AG7" s="66">
        <f t="shared" si="7"/>
        <v>0</v>
      </c>
      <c r="AH7" s="77" t="str">
        <f t="shared" si="8"/>
        <v>-</v>
      </c>
      <c r="AI7" s="65">
        <f t="shared" si="9"/>
        <v>0</v>
      </c>
    </row>
    <row r="8" spans="1:35" ht="12.75" customHeight="1">
      <c r="A8" s="63" t="s">
        <v>493</v>
      </c>
      <c r="B8" s="64" t="s">
        <v>494</v>
      </c>
      <c r="C8" s="65" t="s">
        <v>495</v>
      </c>
      <c r="D8" s="66" t="s">
        <v>496</v>
      </c>
      <c r="E8" s="66" t="s">
        <v>497</v>
      </c>
      <c r="F8" s="67" t="s">
        <v>468</v>
      </c>
      <c r="G8" s="68" t="s">
        <v>498</v>
      </c>
      <c r="H8" s="79" t="s">
        <v>499</v>
      </c>
      <c r="I8" s="69" t="s">
        <v>500</v>
      </c>
      <c r="J8" s="70" t="s">
        <v>501</v>
      </c>
      <c r="K8" s="71" t="s">
        <v>474</v>
      </c>
      <c r="L8" s="83" t="s">
        <v>473</v>
      </c>
      <c r="M8" s="85">
        <v>2167.58</v>
      </c>
      <c r="N8" s="84" t="s">
        <v>473</v>
      </c>
      <c r="O8" s="72">
        <v>27.076784912438256</v>
      </c>
      <c r="P8" s="73" t="s">
        <v>474</v>
      </c>
      <c r="Q8" s="74"/>
      <c r="R8" s="75"/>
      <c r="S8" s="76" t="s">
        <v>474</v>
      </c>
      <c r="T8" s="87" t="s">
        <v>13</v>
      </c>
      <c r="U8" s="91" t="s">
        <v>13</v>
      </c>
      <c r="V8" s="91" t="s">
        <v>13</v>
      </c>
      <c r="W8" s="112" t="s">
        <v>13</v>
      </c>
      <c r="X8" s="88" t="s">
        <v>474</v>
      </c>
      <c r="Y8" s="89" t="s">
        <v>473</v>
      </c>
      <c r="Z8" s="65">
        <f t="shared" si="0"/>
        <v>1</v>
      </c>
      <c r="AA8" s="66">
        <f t="shared" si="1"/>
        <v>0</v>
      </c>
      <c r="AB8" s="66">
        <f t="shared" si="2"/>
        <v>0</v>
      </c>
      <c r="AC8" s="66">
        <f t="shared" si="3"/>
        <v>0</v>
      </c>
      <c r="AD8" s="77" t="str">
        <f t="shared" si="4"/>
        <v>-</v>
      </c>
      <c r="AE8" s="65">
        <f t="shared" si="5"/>
        <v>1</v>
      </c>
      <c r="AF8" s="66">
        <f t="shared" si="6"/>
        <v>1</v>
      </c>
      <c r="AG8" s="66" t="str">
        <f t="shared" si="7"/>
        <v>Initial</v>
      </c>
      <c r="AH8" s="77" t="str">
        <f t="shared" si="8"/>
        <v>RLIS</v>
      </c>
      <c r="AI8" s="65">
        <f t="shared" si="9"/>
        <v>0</v>
      </c>
    </row>
    <row r="9" spans="1:35" ht="12.75" customHeight="1">
      <c r="A9" s="63" t="s">
        <v>502</v>
      </c>
      <c r="B9" s="64" t="s">
        <v>503</v>
      </c>
      <c r="C9" s="65" t="s">
        <v>504</v>
      </c>
      <c r="D9" s="66" t="s">
        <v>505</v>
      </c>
      <c r="E9" s="66" t="s">
        <v>506</v>
      </c>
      <c r="F9" s="67" t="s">
        <v>468</v>
      </c>
      <c r="G9" s="68" t="s">
        <v>507</v>
      </c>
      <c r="H9" s="79" t="s">
        <v>508</v>
      </c>
      <c r="I9" s="69" t="s">
        <v>509</v>
      </c>
      <c r="J9" s="70" t="s">
        <v>492</v>
      </c>
      <c r="K9" s="71" t="s">
        <v>473</v>
      </c>
      <c r="L9" s="83" t="s">
        <v>473</v>
      </c>
      <c r="M9" s="85">
        <v>3388.86</v>
      </c>
      <c r="N9" s="84" t="s">
        <v>473</v>
      </c>
      <c r="O9" s="72">
        <v>14.714537963507945</v>
      </c>
      <c r="P9" s="73" t="s">
        <v>473</v>
      </c>
      <c r="Q9" s="74"/>
      <c r="R9" s="75"/>
      <c r="S9" s="76" t="s">
        <v>473</v>
      </c>
      <c r="T9" s="87" t="s">
        <v>13</v>
      </c>
      <c r="U9" s="91" t="s">
        <v>13</v>
      </c>
      <c r="V9" s="91" t="s">
        <v>13</v>
      </c>
      <c r="W9" s="112" t="s">
        <v>13</v>
      </c>
      <c r="X9" s="88" t="s">
        <v>474</v>
      </c>
      <c r="Y9" s="89" t="s">
        <v>473</v>
      </c>
      <c r="Z9" s="65">
        <f t="shared" si="0"/>
        <v>0</v>
      </c>
      <c r="AA9" s="66">
        <f t="shared" si="1"/>
        <v>0</v>
      </c>
      <c r="AB9" s="66">
        <f t="shared" si="2"/>
        <v>0</v>
      </c>
      <c r="AC9" s="66">
        <f t="shared" si="3"/>
        <v>0</v>
      </c>
      <c r="AD9" s="77" t="str">
        <f t="shared" si="4"/>
        <v>-</v>
      </c>
      <c r="AE9" s="65">
        <f t="shared" si="5"/>
        <v>0</v>
      </c>
      <c r="AF9" s="66">
        <f t="shared" si="6"/>
        <v>0</v>
      </c>
      <c r="AG9" s="66">
        <f t="shared" si="7"/>
        <v>0</v>
      </c>
      <c r="AH9" s="77" t="str">
        <f t="shared" si="8"/>
        <v>-</v>
      </c>
      <c r="AI9" s="65">
        <f t="shared" si="9"/>
        <v>0</v>
      </c>
    </row>
    <row r="10" spans="1:35" ht="12.75" customHeight="1">
      <c r="A10" s="63" t="s">
        <v>510</v>
      </c>
      <c r="B10" s="64" t="s">
        <v>511</v>
      </c>
      <c r="C10" s="65" t="s">
        <v>292</v>
      </c>
      <c r="D10" s="66" t="s">
        <v>293</v>
      </c>
      <c r="E10" s="66" t="s">
        <v>294</v>
      </c>
      <c r="F10" s="67" t="s">
        <v>468</v>
      </c>
      <c r="G10" s="68" t="s">
        <v>295</v>
      </c>
      <c r="H10" s="79" t="s">
        <v>296</v>
      </c>
      <c r="I10" s="69" t="s">
        <v>297</v>
      </c>
      <c r="J10" s="70" t="s">
        <v>298</v>
      </c>
      <c r="K10" s="71" t="s">
        <v>473</v>
      </c>
      <c r="L10" s="83" t="s">
        <v>473</v>
      </c>
      <c r="M10" s="85">
        <v>12067.73</v>
      </c>
      <c r="N10" s="84" t="s">
        <v>473</v>
      </c>
      <c r="O10" s="72">
        <v>21.50123528556896</v>
      </c>
      <c r="P10" s="73" t="s">
        <v>474</v>
      </c>
      <c r="Q10" s="74"/>
      <c r="R10" s="75"/>
      <c r="S10" s="76" t="s">
        <v>473</v>
      </c>
      <c r="T10" s="87" t="s">
        <v>13</v>
      </c>
      <c r="U10" s="91" t="s">
        <v>13</v>
      </c>
      <c r="V10" s="91" t="s">
        <v>13</v>
      </c>
      <c r="W10" s="112" t="s">
        <v>13</v>
      </c>
      <c r="X10" s="88" t="s">
        <v>473</v>
      </c>
      <c r="Y10" s="89" t="s">
        <v>473</v>
      </c>
      <c r="Z10" s="65">
        <f t="shared" si="0"/>
        <v>0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77" t="str">
        <f t="shared" si="4"/>
        <v>-</v>
      </c>
      <c r="AE10" s="65">
        <f t="shared" si="5"/>
        <v>0</v>
      </c>
      <c r="AF10" s="66">
        <f t="shared" si="6"/>
        <v>1</v>
      </c>
      <c r="AG10" s="66">
        <f t="shared" si="7"/>
        <v>0</v>
      </c>
      <c r="AH10" s="77" t="str">
        <f t="shared" si="8"/>
        <v>-</v>
      </c>
      <c r="AI10" s="65">
        <f t="shared" si="9"/>
        <v>0</v>
      </c>
    </row>
    <row r="11" spans="1:35" ht="12.75" customHeight="1">
      <c r="A11" s="63" t="s">
        <v>299</v>
      </c>
      <c r="B11" s="64" t="s">
        <v>300</v>
      </c>
      <c r="C11" s="65" t="s">
        <v>301</v>
      </c>
      <c r="D11" s="66" t="s">
        <v>302</v>
      </c>
      <c r="E11" s="66" t="s">
        <v>303</v>
      </c>
      <c r="F11" s="67" t="s">
        <v>468</v>
      </c>
      <c r="G11" s="68" t="s">
        <v>304</v>
      </c>
      <c r="H11" s="79" t="s">
        <v>296</v>
      </c>
      <c r="I11" s="69" t="s">
        <v>305</v>
      </c>
      <c r="J11" s="70" t="s">
        <v>340</v>
      </c>
      <c r="K11" s="71" t="s">
        <v>474</v>
      </c>
      <c r="L11" s="83" t="s">
        <v>473</v>
      </c>
      <c r="M11" s="85">
        <v>1091.16</v>
      </c>
      <c r="N11" s="84" t="s">
        <v>473</v>
      </c>
      <c r="O11" s="72">
        <v>27.630285152409044</v>
      </c>
      <c r="P11" s="73" t="s">
        <v>474</v>
      </c>
      <c r="Q11" s="74"/>
      <c r="R11" s="75"/>
      <c r="S11" s="76" t="s">
        <v>474</v>
      </c>
      <c r="T11" s="87" t="s">
        <v>13</v>
      </c>
      <c r="U11" s="91" t="s">
        <v>13</v>
      </c>
      <c r="V11" s="91" t="s">
        <v>13</v>
      </c>
      <c r="W11" s="112" t="s">
        <v>13</v>
      </c>
      <c r="X11" s="88" t="s">
        <v>474</v>
      </c>
      <c r="Y11" s="89" t="s">
        <v>473</v>
      </c>
      <c r="Z11" s="65">
        <f t="shared" si="0"/>
        <v>1</v>
      </c>
      <c r="AA11" s="66">
        <f t="shared" si="1"/>
        <v>0</v>
      </c>
      <c r="AB11" s="66">
        <f t="shared" si="2"/>
        <v>0</v>
      </c>
      <c r="AC11" s="66">
        <f t="shared" si="3"/>
        <v>0</v>
      </c>
      <c r="AD11" s="77" t="str">
        <f t="shared" si="4"/>
        <v>-</v>
      </c>
      <c r="AE11" s="65">
        <f t="shared" si="5"/>
        <v>1</v>
      </c>
      <c r="AF11" s="66">
        <f t="shared" si="6"/>
        <v>1</v>
      </c>
      <c r="AG11" s="66" t="str">
        <f t="shared" si="7"/>
        <v>Initial</v>
      </c>
      <c r="AH11" s="77" t="str">
        <f t="shared" si="8"/>
        <v>RLIS</v>
      </c>
      <c r="AI11" s="65">
        <f t="shared" si="9"/>
        <v>0</v>
      </c>
    </row>
    <row r="12" spans="1:35" ht="12.75" customHeight="1">
      <c r="A12" s="63" t="s">
        <v>307</v>
      </c>
      <c r="B12" s="64" t="s">
        <v>308</v>
      </c>
      <c r="C12" s="65" t="s">
        <v>309</v>
      </c>
      <c r="D12" s="66" t="s">
        <v>310</v>
      </c>
      <c r="E12" s="66" t="s">
        <v>311</v>
      </c>
      <c r="F12" s="67" t="s">
        <v>468</v>
      </c>
      <c r="G12" s="68" t="s">
        <v>312</v>
      </c>
      <c r="H12" s="79" t="s">
        <v>313</v>
      </c>
      <c r="I12" s="69" t="s">
        <v>314</v>
      </c>
      <c r="J12" s="70" t="s">
        <v>501</v>
      </c>
      <c r="K12" s="71" t="s">
        <v>474</v>
      </c>
      <c r="L12" s="83" t="s">
        <v>473</v>
      </c>
      <c r="M12" s="85">
        <v>1847.45</v>
      </c>
      <c r="N12" s="84" t="s">
        <v>473</v>
      </c>
      <c r="O12" s="72">
        <v>30.861965039180227</v>
      </c>
      <c r="P12" s="73" t="s">
        <v>474</v>
      </c>
      <c r="Q12" s="74"/>
      <c r="R12" s="75"/>
      <c r="S12" s="76" t="s">
        <v>474</v>
      </c>
      <c r="T12" s="87" t="s">
        <v>13</v>
      </c>
      <c r="U12" s="91" t="s">
        <v>13</v>
      </c>
      <c r="V12" s="91" t="s">
        <v>13</v>
      </c>
      <c r="W12" s="112" t="s">
        <v>13</v>
      </c>
      <c r="X12" s="88" t="s">
        <v>474</v>
      </c>
      <c r="Y12" s="89" t="s">
        <v>473</v>
      </c>
      <c r="Z12" s="65">
        <f t="shared" si="0"/>
        <v>1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77" t="str">
        <f t="shared" si="4"/>
        <v>-</v>
      </c>
      <c r="AE12" s="65">
        <f t="shared" si="5"/>
        <v>1</v>
      </c>
      <c r="AF12" s="66">
        <f t="shared" si="6"/>
        <v>1</v>
      </c>
      <c r="AG12" s="66" t="str">
        <f t="shared" si="7"/>
        <v>Initial</v>
      </c>
      <c r="AH12" s="77" t="str">
        <f t="shared" si="8"/>
        <v>RLIS</v>
      </c>
      <c r="AI12" s="65">
        <f t="shared" si="9"/>
        <v>0</v>
      </c>
    </row>
    <row r="13" spans="1:35" ht="12.75" customHeight="1">
      <c r="A13" s="63" t="s">
        <v>315</v>
      </c>
      <c r="B13" s="64" t="s">
        <v>316</v>
      </c>
      <c r="C13" s="65" t="s">
        <v>317</v>
      </c>
      <c r="D13" s="66" t="s">
        <v>318</v>
      </c>
      <c r="E13" s="66" t="s">
        <v>319</v>
      </c>
      <c r="F13" s="67" t="s">
        <v>468</v>
      </c>
      <c r="G13" s="68" t="s">
        <v>320</v>
      </c>
      <c r="H13" s="79" t="s">
        <v>321</v>
      </c>
      <c r="I13" s="69" t="s">
        <v>322</v>
      </c>
      <c r="J13" s="70" t="s">
        <v>501</v>
      </c>
      <c r="K13" s="71" t="s">
        <v>474</v>
      </c>
      <c r="L13" s="83" t="s">
        <v>473</v>
      </c>
      <c r="M13" s="85">
        <v>1174.21</v>
      </c>
      <c r="N13" s="84" t="s">
        <v>473</v>
      </c>
      <c r="O13" s="72">
        <v>21.581548599670512</v>
      </c>
      <c r="P13" s="73" t="s">
        <v>474</v>
      </c>
      <c r="Q13" s="74"/>
      <c r="R13" s="75"/>
      <c r="S13" s="76" t="s">
        <v>474</v>
      </c>
      <c r="T13" s="87" t="s">
        <v>13</v>
      </c>
      <c r="U13" s="91" t="s">
        <v>13</v>
      </c>
      <c r="V13" s="91" t="s">
        <v>13</v>
      </c>
      <c r="W13" s="112" t="s">
        <v>13</v>
      </c>
      <c r="X13" s="88" t="s">
        <v>474</v>
      </c>
      <c r="Y13" s="89" t="s">
        <v>473</v>
      </c>
      <c r="Z13" s="65">
        <f t="shared" si="0"/>
        <v>1</v>
      </c>
      <c r="AA13" s="66">
        <f t="shared" si="1"/>
        <v>0</v>
      </c>
      <c r="AB13" s="66">
        <f t="shared" si="2"/>
        <v>0</v>
      </c>
      <c r="AC13" s="66">
        <f t="shared" si="3"/>
        <v>0</v>
      </c>
      <c r="AD13" s="77" t="str">
        <f t="shared" si="4"/>
        <v>-</v>
      </c>
      <c r="AE13" s="65">
        <f t="shared" si="5"/>
        <v>1</v>
      </c>
      <c r="AF13" s="66">
        <f t="shared" si="6"/>
        <v>1</v>
      </c>
      <c r="AG13" s="66" t="str">
        <f t="shared" si="7"/>
        <v>Initial</v>
      </c>
      <c r="AH13" s="77" t="str">
        <f t="shared" si="8"/>
        <v>RLIS</v>
      </c>
      <c r="AI13" s="65">
        <f t="shared" si="9"/>
        <v>0</v>
      </c>
    </row>
    <row r="14" spans="1:35" ht="12.75" customHeight="1">
      <c r="A14" s="63" t="s">
        <v>323</v>
      </c>
      <c r="B14" s="64" t="s">
        <v>324</v>
      </c>
      <c r="C14" s="65" t="s">
        <v>325</v>
      </c>
      <c r="D14" s="66" t="s">
        <v>326</v>
      </c>
      <c r="E14" s="66" t="s">
        <v>327</v>
      </c>
      <c r="F14" s="67" t="s">
        <v>468</v>
      </c>
      <c r="G14" s="68" t="s">
        <v>328</v>
      </c>
      <c r="H14" s="79" t="s">
        <v>329</v>
      </c>
      <c r="I14" s="69" t="s">
        <v>330</v>
      </c>
      <c r="J14" s="70" t="s">
        <v>331</v>
      </c>
      <c r="K14" s="71" t="s">
        <v>473</v>
      </c>
      <c r="L14" s="83" t="s">
        <v>473</v>
      </c>
      <c r="M14" s="85">
        <v>6456.37</v>
      </c>
      <c r="N14" s="84" t="s">
        <v>473</v>
      </c>
      <c r="O14" s="72">
        <v>28.02001429592566</v>
      </c>
      <c r="P14" s="73" t="s">
        <v>474</v>
      </c>
      <c r="Q14" s="74"/>
      <c r="R14" s="75"/>
      <c r="S14" s="76" t="s">
        <v>474</v>
      </c>
      <c r="T14" s="87" t="s">
        <v>13</v>
      </c>
      <c r="U14" s="91" t="s">
        <v>13</v>
      </c>
      <c r="V14" s="91" t="s">
        <v>13</v>
      </c>
      <c r="W14" s="112" t="s">
        <v>13</v>
      </c>
      <c r="X14" s="88" t="s">
        <v>473</v>
      </c>
      <c r="Y14" s="89" t="s">
        <v>473</v>
      </c>
      <c r="Z14" s="65">
        <f t="shared" si="0"/>
        <v>0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77" t="str">
        <f t="shared" si="4"/>
        <v>-</v>
      </c>
      <c r="AE14" s="65">
        <f t="shared" si="5"/>
        <v>1</v>
      </c>
      <c r="AF14" s="66">
        <f t="shared" si="6"/>
        <v>1</v>
      </c>
      <c r="AG14" s="66" t="str">
        <f t="shared" si="7"/>
        <v>Initial</v>
      </c>
      <c r="AH14" s="77" t="str">
        <f t="shared" si="8"/>
        <v>RLIS</v>
      </c>
      <c r="AI14" s="65">
        <f t="shared" si="9"/>
        <v>0</v>
      </c>
    </row>
    <row r="15" spans="1:35" ht="12.75" customHeight="1">
      <c r="A15" s="63" t="s">
        <v>332</v>
      </c>
      <c r="B15" s="64" t="s">
        <v>333</v>
      </c>
      <c r="C15" s="65" t="s">
        <v>334</v>
      </c>
      <c r="D15" s="66" t="s">
        <v>335</v>
      </c>
      <c r="E15" s="66" t="s">
        <v>336</v>
      </c>
      <c r="F15" s="67" t="s">
        <v>468</v>
      </c>
      <c r="G15" s="68" t="s">
        <v>337</v>
      </c>
      <c r="H15" s="79" t="s">
        <v>338</v>
      </c>
      <c r="I15" s="69" t="s">
        <v>339</v>
      </c>
      <c r="J15" s="70" t="s">
        <v>340</v>
      </c>
      <c r="K15" s="71" t="s">
        <v>474</v>
      </c>
      <c r="L15" s="83" t="s">
        <v>473</v>
      </c>
      <c r="M15" s="85">
        <v>901.32</v>
      </c>
      <c r="N15" s="84" t="s">
        <v>473</v>
      </c>
      <c r="O15" s="72">
        <v>25.573394495412842</v>
      </c>
      <c r="P15" s="73" t="s">
        <v>474</v>
      </c>
      <c r="Q15" s="74"/>
      <c r="R15" s="75"/>
      <c r="S15" s="76" t="s">
        <v>474</v>
      </c>
      <c r="T15" s="87" t="s">
        <v>13</v>
      </c>
      <c r="U15" s="91" t="s">
        <v>13</v>
      </c>
      <c r="V15" s="91" t="s">
        <v>13</v>
      </c>
      <c r="W15" s="112" t="s">
        <v>13</v>
      </c>
      <c r="X15" s="88" t="s">
        <v>474</v>
      </c>
      <c r="Y15" s="89" t="s">
        <v>473</v>
      </c>
      <c r="Z15" s="65">
        <f t="shared" si="0"/>
        <v>1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77" t="str">
        <f t="shared" si="4"/>
        <v>-</v>
      </c>
      <c r="AE15" s="65">
        <f t="shared" si="5"/>
        <v>1</v>
      </c>
      <c r="AF15" s="66">
        <f t="shared" si="6"/>
        <v>1</v>
      </c>
      <c r="AG15" s="66" t="str">
        <f t="shared" si="7"/>
        <v>Initial</v>
      </c>
      <c r="AH15" s="77" t="str">
        <f t="shared" si="8"/>
        <v>RLIS</v>
      </c>
      <c r="AI15" s="65">
        <f t="shared" si="9"/>
        <v>0</v>
      </c>
    </row>
    <row r="16" spans="1:35" ht="12.75" customHeight="1">
      <c r="A16" s="63" t="s">
        <v>341</v>
      </c>
      <c r="B16" s="64" t="s">
        <v>342</v>
      </c>
      <c r="C16" s="65" t="s">
        <v>343</v>
      </c>
      <c r="D16" s="66" t="s">
        <v>344</v>
      </c>
      <c r="E16" s="66" t="s">
        <v>345</v>
      </c>
      <c r="F16" s="67" t="s">
        <v>468</v>
      </c>
      <c r="G16" s="68" t="s">
        <v>346</v>
      </c>
      <c r="H16" s="79" t="s">
        <v>347</v>
      </c>
      <c r="I16" s="69" t="s">
        <v>348</v>
      </c>
      <c r="J16" s="70" t="s">
        <v>340</v>
      </c>
      <c r="K16" s="71" t="s">
        <v>474</v>
      </c>
      <c r="L16" s="83" t="s">
        <v>473</v>
      </c>
      <c r="M16" s="85">
        <v>1895.86</v>
      </c>
      <c r="N16" s="84" t="s">
        <v>473</v>
      </c>
      <c r="O16" s="72">
        <v>19.13613996719519</v>
      </c>
      <c r="P16" s="73" t="s">
        <v>473</v>
      </c>
      <c r="Q16" s="74"/>
      <c r="R16" s="75"/>
      <c r="S16" s="76" t="s">
        <v>474</v>
      </c>
      <c r="T16" s="87" t="s">
        <v>13</v>
      </c>
      <c r="U16" s="91" t="s">
        <v>13</v>
      </c>
      <c r="V16" s="91" t="s">
        <v>13</v>
      </c>
      <c r="W16" s="112" t="s">
        <v>13</v>
      </c>
      <c r="X16" s="88" t="s">
        <v>473</v>
      </c>
      <c r="Y16" s="89" t="s">
        <v>473</v>
      </c>
      <c r="Z16" s="65">
        <f t="shared" si="0"/>
        <v>1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77" t="str">
        <f t="shared" si="4"/>
        <v>-</v>
      </c>
      <c r="AE16" s="65">
        <f t="shared" si="5"/>
        <v>1</v>
      </c>
      <c r="AF16" s="66">
        <f t="shared" si="6"/>
        <v>0</v>
      </c>
      <c r="AG16" s="66">
        <f t="shared" si="7"/>
        <v>0</v>
      </c>
      <c r="AH16" s="77" t="str">
        <f t="shared" si="8"/>
        <v>-</v>
      </c>
      <c r="AI16" s="65">
        <f t="shared" si="9"/>
        <v>0</v>
      </c>
    </row>
    <row r="17" spans="1:35" ht="12.75" customHeight="1">
      <c r="A17" s="63" t="s">
        <v>349</v>
      </c>
      <c r="B17" s="64" t="s">
        <v>350</v>
      </c>
      <c r="C17" s="65" t="s">
        <v>351</v>
      </c>
      <c r="D17" s="66" t="s">
        <v>352</v>
      </c>
      <c r="E17" s="66" t="s">
        <v>353</v>
      </c>
      <c r="F17" s="67" t="s">
        <v>468</v>
      </c>
      <c r="G17" s="68" t="s">
        <v>354</v>
      </c>
      <c r="H17" s="79" t="s">
        <v>355</v>
      </c>
      <c r="I17" s="69" t="s">
        <v>356</v>
      </c>
      <c r="J17" s="70" t="s">
        <v>472</v>
      </c>
      <c r="K17" s="71" t="s">
        <v>473</v>
      </c>
      <c r="L17" s="83" t="s">
        <v>473</v>
      </c>
      <c r="M17" s="85">
        <v>5074.5</v>
      </c>
      <c r="N17" s="84" t="s">
        <v>473</v>
      </c>
      <c r="O17" s="72">
        <v>19.432518200485347</v>
      </c>
      <c r="P17" s="73" t="s">
        <v>473</v>
      </c>
      <c r="Q17" s="74"/>
      <c r="R17" s="75"/>
      <c r="S17" s="76" t="s">
        <v>474</v>
      </c>
      <c r="T17" s="87" t="s">
        <v>13</v>
      </c>
      <c r="U17" s="91" t="s">
        <v>13</v>
      </c>
      <c r="V17" s="91" t="s">
        <v>13</v>
      </c>
      <c r="W17" s="112" t="s">
        <v>13</v>
      </c>
      <c r="X17" s="88" t="s">
        <v>473</v>
      </c>
      <c r="Y17" s="89" t="s">
        <v>473</v>
      </c>
      <c r="Z17" s="65">
        <f t="shared" si="0"/>
        <v>0</v>
      </c>
      <c r="AA17" s="66">
        <f t="shared" si="1"/>
        <v>0</v>
      </c>
      <c r="AB17" s="66">
        <f t="shared" si="2"/>
        <v>0</v>
      </c>
      <c r="AC17" s="66">
        <f t="shared" si="3"/>
        <v>0</v>
      </c>
      <c r="AD17" s="77" t="str">
        <f t="shared" si="4"/>
        <v>-</v>
      </c>
      <c r="AE17" s="65">
        <f t="shared" si="5"/>
        <v>1</v>
      </c>
      <c r="AF17" s="66">
        <f t="shared" si="6"/>
        <v>0</v>
      </c>
      <c r="AG17" s="66">
        <f t="shared" si="7"/>
        <v>0</v>
      </c>
      <c r="AH17" s="77" t="str">
        <f t="shared" si="8"/>
        <v>-</v>
      </c>
      <c r="AI17" s="65">
        <f t="shared" si="9"/>
        <v>0</v>
      </c>
    </row>
    <row r="18" spans="1:35" ht="12.75" customHeight="1">
      <c r="A18" s="63" t="s">
        <v>357</v>
      </c>
      <c r="B18" s="64" t="s">
        <v>358</v>
      </c>
      <c r="C18" s="65" t="s">
        <v>359</v>
      </c>
      <c r="D18" s="66" t="s">
        <v>360</v>
      </c>
      <c r="E18" s="66" t="s">
        <v>361</v>
      </c>
      <c r="F18" s="67" t="s">
        <v>468</v>
      </c>
      <c r="G18" s="68" t="s">
        <v>362</v>
      </c>
      <c r="H18" s="79" t="s">
        <v>363</v>
      </c>
      <c r="I18" s="69" t="s">
        <v>364</v>
      </c>
      <c r="J18" s="70" t="s">
        <v>501</v>
      </c>
      <c r="K18" s="71" t="s">
        <v>474</v>
      </c>
      <c r="L18" s="83" t="s">
        <v>473</v>
      </c>
      <c r="M18" s="85">
        <v>3531.81</v>
      </c>
      <c r="N18" s="84" t="s">
        <v>473</v>
      </c>
      <c r="O18" s="72">
        <v>18.16604708798017</v>
      </c>
      <c r="P18" s="73" t="s">
        <v>473</v>
      </c>
      <c r="Q18" s="74"/>
      <c r="R18" s="75"/>
      <c r="S18" s="76" t="s">
        <v>474</v>
      </c>
      <c r="T18" s="87" t="s">
        <v>13</v>
      </c>
      <c r="U18" s="91" t="s">
        <v>13</v>
      </c>
      <c r="V18" s="91" t="s">
        <v>13</v>
      </c>
      <c r="W18" s="112" t="s">
        <v>13</v>
      </c>
      <c r="X18" s="88" t="s">
        <v>474</v>
      </c>
      <c r="Y18" s="89" t="s">
        <v>473</v>
      </c>
      <c r="Z18" s="65">
        <f t="shared" si="0"/>
        <v>1</v>
      </c>
      <c r="AA18" s="66">
        <f t="shared" si="1"/>
        <v>0</v>
      </c>
      <c r="AB18" s="66">
        <f t="shared" si="2"/>
        <v>0</v>
      </c>
      <c r="AC18" s="66">
        <f t="shared" si="3"/>
        <v>0</v>
      </c>
      <c r="AD18" s="77" t="str">
        <f t="shared" si="4"/>
        <v>-</v>
      </c>
      <c r="AE18" s="65">
        <f t="shared" si="5"/>
        <v>1</v>
      </c>
      <c r="AF18" s="66">
        <f t="shared" si="6"/>
        <v>0</v>
      </c>
      <c r="AG18" s="66">
        <f t="shared" si="7"/>
        <v>0</v>
      </c>
      <c r="AH18" s="77" t="str">
        <f t="shared" si="8"/>
        <v>-</v>
      </c>
      <c r="AI18" s="65">
        <f t="shared" si="9"/>
        <v>0</v>
      </c>
    </row>
    <row r="19" spans="1:35" ht="12.75" customHeight="1">
      <c r="A19" s="63" t="s">
        <v>365</v>
      </c>
      <c r="B19" s="64" t="s">
        <v>366</v>
      </c>
      <c r="C19" s="65" t="s">
        <v>367</v>
      </c>
      <c r="D19" s="66" t="s">
        <v>368</v>
      </c>
      <c r="E19" s="66" t="s">
        <v>369</v>
      </c>
      <c r="F19" s="67" t="s">
        <v>468</v>
      </c>
      <c r="G19" s="68" t="s">
        <v>370</v>
      </c>
      <c r="H19" s="79" t="s">
        <v>371</v>
      </c>
      <c r="I19" s="69" t="s">
        <v>372</v>
      </c>
      <c r="J19" s="70" t="s">
        <v>298</v>
      </c>
      <c r="K19" s="71" t="s">
        <v>473</v>
      </c>
      <c r="L19" s="83" t="s">
        <v>473</v>
      </c>
      <c r="M19" s="85">
        <v>4013.74</v>
      </c>
      <c r="N19" s="84" t="s">
        <v>473</v>
      </c>
      <c r="O19" s="72">
        <v>16.100178890876567</v>
      </c>
      <c r="P19" s="73" t="s">
        <v>473</v>
      </c>
      <c r="Q19" s="74"/>
      <c r="R19" s="75"/>
      <c r="S19" s="76" t="s">
        <v>473</v>
      </c>
      <c r="T19" s="87" t="s">
        <v>13</v>
      </c>
      <c r="U19" s="91" t="s">
        <v>13</v>
      </c>
      <c r="V19" s="91" t="s">
        <v>13</v>
      </c>
      <c r="W19" s="112" t="s">
        <v>13</v>
      </c>
      <c r="X19" s="88" t="s">
        <v>474</v>
      </c>
      <c r="Y19" s="89" t="s">
        <v>473</v>
      </c>
      <c r="Z19" s="65">
        <f t="shared" si="0"/>
        <v>0</v>
      </c>
      <c r="AA19" s="66">
        <f t="shared" si="1"/>
        <v>0</v>
      </c>
      <c r="AB19" s="66">
        <f t="shared" si="2"/>
        <v>0</v>
      </c>
      <c r="AC19" s="66">
        <f t="shared" si="3"/>
        <v>0</v>
      </c>
      <c r="AD19" s="77" t="str">
        <f t="shared" si="4"/>
        <v>-</v>
      </c>
      <c r="AE19" s="65">
        <f t="shared" si="5"/>
        <v>0</v>
      </c>
      <c r="AF19" s="66">
        <f t="shared" si="6"/>
        <v>0</v>
      </c>
      <c r="AG19" s="66">
        <f t="shared" si="7"/>
        <v>0</v>
      </c>
      <c r="AH19" s="77" t="str">
        <f t="shared" si="8"/>
        <v>-</v>
      </c>
      <c r="AI19" s="65">
        <f t="shared" si="9"/>
        <v>0</v>
      </c>
    </row>
    <row r="20" spans="1:35" ht="12.75" customHeight="1">
      <c r="A20" s="63" t="s">
        <v>373</v>
      </c>
      <c r="B20" s="64" t="s">
        <v>374</v>
      </c>
      <c r="C20" s="65" t="s">
        <v>375</v>
      </c>
      <c r="D20" s="66" t="s">
        <v>376</v>
      </c>
      <c r="E20" s="66" t="s">
        <v>377</v>
      </c>
      <c r="F20" s="67" t="s">
        <v>468</v>
      </c>
      <c r="G20" s="68" t="s">
        <v>378</v>
      </c>
      <c r="H20" s="79" t="s">
        <v>379</v>
      </c>
      <c r="I20" s="69" t="s">
        <v>380</v>
      </c>
      <c r="J20" s="70" t="s">
        <v>501</v>
      </c>
      <c r="K20" s="71" t="s">
        <v>474</v>
      </c>
      <c r="L20" s="83" t="s">
        <v>473</v>
      </c>
      <c r="M20" s="85">
        <v>2204.1</v>
      </c>
      <c r="N20" s="84" t="s">
        <v>473</v>
      </c>
      <c r="O20" s="72">
        <v>14.615050021748585</v>
      </c>
      <c r="P20" s="73" t="s">
        <v>473</v>
      </c>
      <c r="Q20" s="74"/>
      <c r="R20" s="75"/>
      <c r="S20" s="76" t="s">
        <v>474</v>
      </c>
      <c r="T20" s="87" t="s">
        <v>13</v>
      </c>
      <c r="U20" s="91" t="s">
        <v>13</v>
      </c>
      <c r="V20" s="91" t="s">
        <v>13</v>
      </c>
      <c r="W20" s="112" t="s">
        <v>13</v>
      </c>
      <c r="X20" s="88" t="s">
        <v>474</v>
      </c>
      <c r="Y20" s="89" t="s">
        <v>473</v>
      </c>
      <c r="Z20" s="65">
        <f t="shared" si="0"/>
        <v>1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77" t="str">
        <f t="shared" si="4"/>
        <v>-</v>
      </c>
      <c r="AE20" s="65">
        <f t="shared" si="5"/>
        <v>1</v>
      </c>
      <c r="AF20" s="66">
        <f t="shared" si="6"/>
        <v>0</v>
      </c>
      <c r="AG20" s="66">
        <f t="shared" si="7"/>
        <v>0</v>
      </c>
      <c r="AH20" s="77" t="str">
        <f t="shared" si="8"/>
        <v>-</v>
      </c>
      <c r="AI20" s="65">
        <f t="shared" si="9"/>
        <v>0</v>
      </c>
    </row>
    <row r="21" spans="1:35" ht="12.75" customHeight="1">
      <c r="A21" s="63" t="s">
        <v>381</v>
      </c>
      <c r="B21" s="64" t="s">
        <v>382</v>
      </c>
      <c r="C21" s="65" t="s">
        <v>383</v>
      </c>
      <c r="D21" s="66" t="s">
        <v>384</v>
      </c>
      <c r="E21" s="66" t="s">
        <v>385</v>
      </c>
      <c r="F21" s="67" t="s">
        <v>468</v>
      </c>
      <c r="G21" s="68" t="s">
        <v>386</v>
      </c>
      <c r="H21" s="79" t="s">
        <v>387</v>
      </c>
      <c r="I21" s="69" t="s">
        <v>388</v>
      </c>
      <c r="J21" s="70" t="s">
        <v>472</v>
      </c>
      <c r="K21" s="71" t="s">
        <v>473</v>
      </c>
      <c r="L21" s="83" t="s">
        <v>473</v>
      </c>
      <c r="M21" s="85">
        <v>10590.72</v>
      </c>
      <c r="N21" s="84" t="s">
        <v>473</v>
      </c>
      <c r="O21" s="72">
        <v>22.4702786096742</v>
      </c>
      <c r="P21" s="73" t="s">
        <v>474</v>
      </c>
      <c r="Q21" s="74"/>
      <c r="R21" s="75"/>
      <c r="S21" s="76" t="s">
        <v>474</v>
      </c>
      <c r="T21" s="87" t="s">
        <v>13</v>
      </c>
      <c r="U21" s="91" t="s">
        <v>13</v>
      </c>
      <c r="V21" s="91" t="s">
        <v>13</v>
      </c>
      <c r="W21" s="112" t="s">
        <v>13</v>
      </c>
      <c r="X21" s="88" t="s">
        <v>473</v>
      </c>
      <c r="Y21" s="89" t="s">
        <v>473</v>
      </c>
      <c r="Z21" s="65">
        <f t="shared" si="0"/>
        <v>0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77" t="str">
        <f t="shared" si="4"/>
        <v>-</v>
      </c>
      <c r="AE21" s="65">
        <f t="shared" si="5"/>
        <v>1</v>
      </c>
      <c r="AF21" s="66">
        <f t="shared" si="6"/>
        <v>1</v>
      </c>
      <c r="AG21" s="66" t="str">
        <f t="shared" si="7"/>
        <v>Initial</v>
      </c>
      <c r="AH21" s="77" t="str">
        <f t="shared" si="8"/>
        <v>RLIS</v>
      </c>
      <c r="AI21" s="65">
        <f t="shared" si="9"/>
        <v>0</v>
      </c>
    </row>
    <row r="22" spans="1:35" ht="12.75" customHeight="1">
      <c r="A22" s="63" t="s">
        <v>389</v>
      </c>
      <c r="B22" s="64" t="s">
        <v>390</v>
      </c>
      <c r="C22" s="65" t="s">
        <v>391</v>
      </c>
      <c r="D22" s="66" t="s">
        <v>392</v>
      </c>
      <c r="E22" s="66" t="s">
        <v>393</v>
      </c>
      <c r="F22" s="67" t="s">
        <v>468</v>
      </c>
      <c r="G22" s="68" t="s">
        <v>394</v>
      </c>
      <c r="H22" s="79" t="s">
        <v>395</v>
      </c>
      <c r="I22" s="69" t="s">
        <v>396</v>
      </c>
      <c r="J22" s="70" t="s">
        <v>483</v>
      </c>
      <c r="K22" s="71" t="s">
        <v>473</v>
      </c>
      <c r="L22" s="83" t="s">
        <v>473</v>
      </c>
      <c r="M22" s="86" t="s">
        <v>13</v>
      </c>
      <c r="N22" s="84" t="s">
        <v>13</v>
      </c>
      <c r="O22" s="72" t="s">
        <v>296</v>
      </c>
      <c r="P22" s="73" t="s">
        <v>473</v>
      </c>
      <c r="Q22" s="74"/>
      <c r="R22" s="75"/>
      <c r="S22" s="76" t="s">
        <v>473</v>
      </c>
      <c r="T22" s="87" t="s">
        <v>13</v>
      </c>
      <c r="U22" s="91" t="s">
        <v>13</v>
      </c>
      <c r="V22" s="91" t="s">
        <v>13</v>
      </c>
      <c r="W22" s="112" t="s">
        <v>13</v>
      </c>
      <c r="X22" s="88" t="s">
        <v>13</v>
      </c>
      <c r="Y22" s="89" t="s">
        <v>13</v>
      </c>
      <c r="Z22" s="65">
        <f t="shared" si="0"/>
        <v>0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77" t="str">
        <f t="shared" si="4"/>
        <v>-</v>
      </c>
      <c r="AE22" s="65">
        <f t="shared" si="5"/>
        <v>0</v>
      </c>
      <c r="AF22" s="66">
        <f t="shared" si="6"/>
        <v>0</v>
      </c>
      <c r="AG22" s="66">
        <f t="shared" si="7"/>
        <v>0</v>
      </c>
      <c r="AH22" s="77" t="str">
        <f t="shared" si="8"/>
        <v>-</v>
      </c>
      <c r="AI22" s="65">
        <f t="shared" si="9"/>
        <v>0</v>
      </c>
    </row>
    <row r="23" spans="1:35" ht="12.75" customHeight="1">
      <c r="A23" s="63" t="s">
        <v>397</v>
      </c>
      <c r="B23" s="64" t="s">
        <v>398</v>
      </c>
      <c r="C23" s="65" t="s">
        <v>399</v>
      </c>
      <c r="D23" s="66" t="s">
        <v>400</v>
      </c>
      <c r="E23" s="66" t="s">
        <v>401</v>
      </c>
      <c r="F23" s="67" t="s">
        <v>468</v>
      </c>
      <c r="G23" s="68" t="s">
        <v>402</v>
      </c>
      <c r="H23" s="79" t="s">
        <v>403</v>
      </c>
      <c r="I23" s="69" t="s">
        <v>404</v>
      </c>
      <c r="J23" s="70" t="s">
        <v>331</v>
      </c>
      <c r="K23" s="71" t="s">
        <v>473</v>
      </c>
      <c r="L23" s="83" t="s">
        <v>473</v>
      </c>
      <c r="M23" s="85">
        <v>4798</v>
      </c>
      <c r="N23" s="84" t="s">
        <v>473</v>
      </c>
      <c r="O23" s="72">
        <v>18.4808483012335</v>
      </c>
      <c r="P23" s="73" t="s">
        <v>473</v>
      </c>
      <c r="Q23" s="74"/>
      <c r="R23" s="75"/>
      <c r="S23" s="76" t="s">
        <v>474</v>
      </c>
      <c r="T23" s="87" t="s">
        <v>13</v>
      </c>
      <c r="U23" s="91" t="s">
        <v>13</v>
      </c>
      <c r="V23" s="91" t="s">
        <v>13</v>
      </c>
      <c r="W23" s="112" t="s">
        <v>13</v>
      </c>
      <c r="X23" s="88" t="s">
        <v>474</v>
      </c>
      <c r="Y23" s="89" t="s">
        <v>473</v>
      </c>
      <c r="Z23" s="65">
        <f t="shared" si="0"/>
        <v>0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77" t="str">
        <f t="shared" si="4"/>
        <v>-</v>
      </c>
      <c r="AE23" s="65">
        <f t="shared" si="5"/>
        <v>1</v>
      </c>
      <c r="AF23" s="66">
        <f t="shared" si="6"/>
        <v>0</v>
      </c>
      <c r="AG23" s="66">
        <f t="shared" si="7"/>
        <v>0</v>
      </c>
      <c r="AH23" s="77" t="str">
        <f t="shared" si="8"/>
        <v>-</v>
      </c>
      <c r="AI23" s="65">
        <f t="shared" si="9"/>
        <v>0</v>
      </c>
    </row>
    <row r="24" spans="1:35" ht="12.75" customHeight="1">
      <c r="A24" s="63" t="s">
        <v>405</v>
      </c>
      <c r="B24" s="64" t="s">
        <v>406</v>
      </c>
      <c r="C24" s="65" t="s">
        <v>407</v>
      </c>
      <c r="D24" s="66" t="s">
        <v>408</v>
      </c>
      <c r="E24" s="66" t="s">
        <v>409</v>
      </c>
      <c r="F24" s="67" t="s">
        <v>468</v>
      </c>
      <c r="G24" s="68" t="s">
        <v>410</v>
      </c>
      <c r="H24" s="79" t="s">
        <v>411</v>
      </c>
      <c r="I24" s="69" t="s">
        <v>412</v>
      </c>
      <c r="J24" s="70" t="s">
        <v>413</v>
      </c>
      <c r="K24" s="71" t="s">
        <v>473</v>
      </c>
      <c r="L24" s="83" t="s">
        <v>473</v>
      </c>
      <c r="M24" s="85">
        <v>8050.52</v>
      </c>
      <c r="N24" s="84" t="s">
        <v>473</v>
      </c>
      <c r="O24" s="72">
        <v>8.954241193898827</v>
      </c>
      <c r="P24" s="73" t="s">
        <v>473</v>
      </c>
      <c r="Q24" s="74"/>
      <c r="R24" s="75"/>
      <c r="S24" s="76" t="s">
        <v>473</v>
      </c>
      <c r="T24" s="87" t="s">
        <v>13</v>
      </c>
      <c r="U24" s="91" t="s">
        <v>13</v>
      </c>
      <c r="V24" s="91" t="s">
        <v>13</v>
      </c>
      <c r="W24" s="112" t="s">
        <v>13</v>
      </c>
      <c r="X24" s="88" t="s">
        <v>473</v>
      </c>
      <c r="Y24" s="89" t="s">
        <v>473</v>
      </c>
      <c r="Z24" s="65">
        <f t="shared" si="0"/>
        <v>0</v>
      </c>
      <c r="AA24" s="66">
        <f t="shared" si="1"/>
        <v>0</v>
      </c>
      <c r="AB24" s="66">
        <f t="shared" si="2"/>
        <v>0</v>
      </c>
      <c r="AC24" s="66">
        <f t="shared" si="3"/>
        <v>0</v>
      </c>
      <c r="AD24" s="77" t="str">
        <f t="shared" si="4"/>
        <v>-</v>
      </c>
      <c r="AE24" s="65">
        <f t="shared" si="5"/>
        <v>0</v>
      </c>
      <c r="AF24" s="66">
        <f t="shared" si="6"/>
        <v>0</v>
      </c>
      <c r="AG24" s="66">
        <f t="shared" si="7"/>
        <v>0</v>
      </c>
      <c r="AH24" s="77" t="str">
        <f t="shared" si="8"/>
        <v>-</v>
      </c>
      <c r="AI24" s="65">
        <f t="shared" si="9"/>
        <v>0</v>
      </c>
    </row>
    <row r="25" spans="1:35" ht="12.75" customHeight="1">
      <c r="A25" s="63" t="s">
        <v>414</v>
      </c>
      <c r="B25" s="64" t="s">
        <v>415</v>
      </c>
      <c r="C25" s="65" t="s">
        <v>416</v>
      </c>
      <c r="D25" s="66" t="s">
        <v>417</v>
      </c>
      <c r="E25" s="66" t="s">
        <v>393</v>
      </c>
      <c r="F25" s="67" t="s">
        <v>468</v>
      </c>
      <c r="G25" s="68" t="s">
        <v>418</v>
      </c>
      <c r="H25" s="79" t="s">
        <v>419</v>
      </c>
      <c r="I25" s="69" t="s">
        <v>420</v>
      </c>
      <c r="J25" s="70" t="s">
        <v>421</v>
      </c>
      <c r="K25" s="71" t="s">
        <v>473</v>
      </c>
      <c r="L25" s="83" t="s">
        <v>473</v>
      </c>
      <c r="M25" s="85">
        <v>29299.95</v>
      </c>
      <c r="N25" s="84" t="s">
        <v>473</v>
      </c>
      <c r="O25" s="72">
        <v>18.4689452658176</v>
      </c>
      <c r="P25" s="73" t="s">
        <v>473</v>
      </c>
      <c r="Q25" s="74"/>
      <c r="R25" s="75"/>
      <c r="S25" s="76" t="s">
        <v>473</v>
      </c>
      <c r="T25" s="87" t="s">
        <v>13</v>
      </c>
      <c r="U25" s="91" t="s">
        <v>13</v>
      </c>
      <c r="V25" s="91" t="s">
        <v>13</v>
      </c>
      <c r="W25" s="112" t="s">
        <v>13</v>
      </c>
      <c r="X25" s="88" t="s">
        <v>473</v>
      </c>
      <c r="Y25" s="89" t="s">
        <v>473</v>
      </c>
      <c r="Z25" s="65">
        <f t="shared" si="0"/>
        <v>0</v>
      </c>
      <c r="AA25" s="66">
        <f t="shared" si="1"/>
        <v>0</v>
      </c>
      <c r="AB25" s="66">
        <f t="shared" si="2"/>
        <v>0</v>
      </c>
      <c r="AC25" s="66">
        <f t="shared" si="3"/>
        <v>0</v>
      </c>
      <c r="AD25" s="77" t="str">
        <f t="shared" si="4"/>
        <v>-</v>
      </c>
      <c r="AE25" s="65">
        <f t="shared" si="5"/>
        <v>0</v>
      </c>
      <c r="AF25" s="66">
        <f t="shared" si="6"/>
        <v>0</v>
      </c>
      <c r="AG25" s="66">
        <f t="shared" si="7"/>
        <v>0</v>
      </c>
      <c r="AH25" s="77" t="str">
        <f t="shared" si="8"/>
        <v>-</v>
      </c>
      <c r="AI25" s="65">
        <f t="shared" si="9"/>
        <v>0</v>
      </c>
    </row>
    <row r="26" spans="1:35" ht="12.75" customHeight="1">
      <c r="A26" s="63" t="s">
        <v>422</v>
      </c>
      <c r="B26" s="64" t="s">
        <v>423</v>
      </c>
      <c r="C26" s="65" t="s">
        <v>157</v>
      </c>
      <c r="D26" s="66" t="s">
        <v>158</v>
      </c>
      <c r="E26" s="66" t="s">
        <v>159</v>
      </c>
      <c r="F26" s="67" t="s">
        <v>468</v>
      </c>
      <c r="G26" s="68" t="s">
        <v>160</v>
      </c>
      <c r="H26" s="79" t="s">
        <v>161</v>
      </c>
      <c r="I26" s="69" t="s">
        <v>162</v>
      </c>
      <c r="J26" s="70" t="s">
        <v>331</v>
      </c>
      <c r="K26" s="71" t="s">
        <v>473</v>
      </c>
      <c r="L26" s="83" t="s">
        <v>473</v>
      </c>
      <c r="M26" s="85">
        <v>2583.55</v>
      </c>
      <c r="N26" s="84" t="s">
        <v>473</v>
      </c>
      <c r="O26" s="72">
        <v>22.2432739674119</v>
      </c>
      <c r="P26" s="73" t="s">
        <v>474</v>
      </c>
      <c r="Q26" s="74"/>
      <c r="R26" s="75"/>
      <c r="S26" s="76" t="s">
        <v>474</v>
      </c>
      <c r="T26" s="87" t="s">
        <v>13</v>
      </c>
      <c r="U26" s="91" t="s">
        <v>13</v>
      </c>
      <c r="V26" s="91" t="s">
        <v>13</v>
      </c>
      <c r="W26" s="112" t="s">
        <v>13</v>
      </c>
      <c r="X26" s="88" t="s">
        <v>473</v>
      </c>
      <c r="Y26" s="89" t="s">
        <v>473</v>
      </c>
      <c r="Z26" s="65">
        <f t="shared" si="0"/>
        <v>0</v>
      </c>
      <c r="AA26" s="66">
        <f t="shared" si="1"/>
        <v>0</v>
      </c>
      <c r="AB26" s="66">
        <f t="shared" si="2"/>
        <v>0</v>
      </c>
      <c r="AC26" s="66">
        <f t="shared" si="3"/>
        <v>0</v>
      </c>
      <c r="AD26" s="77" t="str">
        <f t="shared" si="4"/>
        <v>-</v>
      </c>
      <c r="AE26" s="65">
        <f t="shared" si="5"/>
        <v>1</v>
      </c>
      <c r="AF26" s="66">
        <f t="shared" si="6"/>
        <v>1</v>
      </c>
      <c r="AG26" s="66" t="str">
        <f t="shared" si="7"/>
        <v>Initial</v>
      </c>
      <c r="AH26" s="77" t="str">
        <f t="shared" si="8"/>
        <v>RLIS</v>
      </c>
      <c r="AI26" s="65">
        <f t="shared" si="9"/>
        <v>0</v>
      </c>
    </row>
    <row r="27" spans="1:35" ht="12.75" customHeight="1">
      <c r="A27" s="63" t="s">
        <v>163</v>
      </c>
      <c r="B27" s="64" t="s">
        <v>164</v>
      </c>
      <c r="C27" s="65" t="s">
        <v>165</v>
      </c>
      <c r="D27" s="66" t="s">
        <v>166</v>
      </c>
      <c r="E27" s="66" t="s">
        <v>167</v>
      </c>
      <c r="F27" s="67" t="s">
        <v>468</v>
      </c>
      <c r="G27" s="68" t="s">
        <v>168</v>
      </c>
      <c r="H27" s="79" t="s">
        <v>296</v>
      </c>
      <c r="I27" s="69" t="s">
        <v>169</v>
      </c>
      <c r="J27" s="70" t="s">
        <v>501</v>
      </c>
      <c r="K27" s="71" t="s">
        <v>474</v>
      </c>
      <c r="L27" s="83" t="s">
        <v>473</v>
      </c>
      <c r="M27" s="85">
        <v>3200.27</v>
      </c>
      <c r="N27" s="84" t="s">
        <v>473</v>
      </c>
      <c r="O27" s="72">
        <v>27.57652344846953</v>
      </c>
      <c r="P27" s="73" t="s">
        <v>474</v>
      </c>
      <c r="Q27" s="74"/>
      <c r="R27" s="75"/>
      <c r="S27" s="76" t="s">
        <v>474</v>
      </c>
      <c r="T27" s="87" t="s">
        <v>13</v>
      </c>
      <c r="U27" s="91" t="s">
        <v>13</v>
      </c>
      <c r="V27" s="91" t="s">
        <v>13</v>
      </c>
      <c r="W27" s="112" t="s">
        <v>13</v>
      </c>
      <c r="X27" s="88" t="s">
        <v>473</v>
      </c>
      <c r="Y27" s="89" t="s">
        <v>473</v>
      </c>
      <c r="Z27" s="65">
        <f t="shared" si="0"/>
        <v>1</v>
      </c>
      <c r="AA27" s="66">
        <f t="shared" si="1"/>
        <v>0</v>
      </c>
      <c r="AB27" s="66">
        <f t="shared" si="2"/>
        <v>0</v>
      </c>
      <c r="AC27" s="66">
        <f t="shared" si="3"/>
        <v>0</v>
      </c>
      <c r="AD27" s="77" t="str">
        <f t="shared" si="4"/>
        <v>-</v>
      </c>
      <c r="AE27" s="65">
        <f t="shared" si="5"/>
        <v>1</v>
      </c>
      <c r="AF27" s="66">
        <f t="shared" si="6"/>
        <v>1</v>
      </c>
      <c r="AG27" s="66" t="str">
        <f t="shared" si="7"/>
        <v>Initial</v>
      </c>
      <c r="AH27" s="77" t="str">
        <f t="shared" si="8"/>
        <v>RLIS</v>
      </c>
      <c r="AI27" s="65">
        <f t="shared" si="9"/>
        <v>0</v>
      </c>
    </row>
    <row r="28" spans="1:35" ht="12.75" customHeight="1">
      <c r="A28" s="63" t="s">
        <v>170</v>
      </c>
      <c r="B28" s="64" t="s">
        <v>171</v>
      </c>
      <c r="C28" s="65" t="s">
        <v>172</v>
      </c>
      <c r="D28" s="66" t="s">
        <v>173</v>
      </c>
      <c r="E28" s="66" t="s">
        <v>174</v>
      </c>
      <c r="F28" s="67" t="s">
        <v>468</v>
      </c>
      <c r="G28" s="68" t="s">
        <v>175</v>
      </c>
      <c r="H28" s="79" t="s">
        <v>176</v>
      </c>
      <c r="I28" s="69" t="s">
        <v>177</v>
      </c>
      <c r="J28" s="70" t="s">
        <v>501</v>
      </c>
      <c r="K28" s="71" t="s">
        <v>474</v>
      </c>
      <c r="L28" s="83" t="s">
        <v>473</v>
      </c>
      <c r="M28" s="85">
        <v>6110.63</v>
      </c>
      <c r="N28" s="84" t="s">
        <v>473</v>
      </c>
      <c r="O28" s="72">
        <v>25.644751180530328</v>
      </c>
      <c r="P28" s="73" t="s">
        <v>474</v>
      </c>
      <c r="Q28" s="74"/>
      <c r="R28" s="75"/>
      <c r="S28" s="76" t="s">
        <v>474</v>
      </c>
      <c r="T28" s="87" t="s">
        <v>13</v>
      </c>
      <c r="U28" s="91" t="s">
        <v>13</v>
      </c>
      <c r="V28" s="91" t="s">
        <v>13</v>
      </c>
      <c r="W28" s="112" t="s">
        <v>13</v>
      </c>
      <c r="X28" s="88" t="s">
        <v>473</v>
      </c>
      <c r="Y28" s="89" t="s">
        <v>473</v>
      </c>
      <c r="Z28" s="65">
        <f t="shared" si="0"/>
        <v>1</v>
      </c>
      <c r="AA28" s="66">
        <f t="shared" si="1"/>
        <v>0</v>
      </c>
      <c r="AB28" s="66">
        <f t="shared" si="2"/>
        <v>0</v>
      </c>
      <c r="AC28" s="66">
        <f t="shared" si="3"/>
        <v>0</v>
      </c>
      <c r="AD28" s="77" t="str">
        <f t="shared" si="4"/>
        <v>-</v>
      </c>
      <c r="AE28" s="65">
        <f t="shared" si="5"/>
        <v>1</v>
      </c>
      <c r="AF28" s="66">
        <f t="shared" si="6"/>
        <v>1</v>
      </c>
      <c r="AG28" s="66" t="str">
        <f t="shared" si="7"/>
        <v>Initial</v>
      </c>
      <c r="AH28" s="77" t="str">
        <f t="shared" si="8"/>
        <v>RLIS</v>
      </c>
      <c r="AI28" s="65">
        <f t="shared" si="9"/>
        <v>0</v>
      </c>
    </row>
    <row r="29" spans="1:35" ht="12.75" customHeight="1">
      <c r="A29" s="63" t="s">
        <v>178</v>
      </c>
      <c r="B29" s="64" t="s">
        <v>179</v>
      </c>
      <c r="C29" s="65" t="s">
        <v>180</v>
      </c>
      <c r="D29" s="66" t="s">
        <v>181</v>
      </c>
      <c r="E29" s="66" t="s">
        <v>182</v>
      </c>
      <c r="F29" s="67" t="s">
        <v>468</v>
      </c>
      <c r="G29" s="68" t="s">
        <v>183</v>
      </c>
      <c r="H29" s="79" t="s">
        <v>184</v>
      </c>
      <c r="I29" s="69" t="s">
        <v>185</v>
      </c>
      <c r="J29" s="70" t="s">
        <v>331</v>
      </c>
      <c r="K29" s="71" t="s">
        <v>473</v>
      </c>
      <c r="L29" s="83" t="s">
        <v>473</v>
      </c>
      <c r="M29" s="85">
        <v>8168.06</v>
      </c>
      <c r="N29" s="84" t="s">
        <v>473</v>
      </c>
      <c r="O29" s="72">
        <v>17.63844840204928</v>
      </c>
      <c r="P29" s="73" t="s">
        <v>473</v>
      </c>
      <c r="Q29" s="74"/>
      <c r="R29" s="75"/>
      <c r="S29" s="76" t="s">
        <v>474</v>
      </c>
      <c r="T29" s="87" t="s">
        <v>13</v>
      </c>
      <c r="U29" s="91" t="s">
        <v>13</v>
      </c>
      <c r="V29" s="91" t="s">
        <v>13</v>
      </c>
      <c r="W29" s="112" t="s">
        <v>13</v>
      </c>
      <c r="X29" s="88" t="s">
        <v>473</v>
      </c>
      <c r="Y29" s="89" t="s">
        <v>473</v>
      </c>
      <c r="Z29" s="65">
        <f t="shared" si="0"/>
        <v>0</v>
      </c>
      <c r="AA29" s="66">
        <f t="shared" si="1"/>
        <v>0</v>
      </c>
      <c r="AB29" s="66">
        <f t="shared" si="2"/>
        <v>0</v>
      </c>
      <c r="AC29" s="66">
        <f t="shared" si="3"/>
        <v>0</v>
      </c>
      <c r="AD29" s="77" t="str">
        <f t="shared" si="4"/>
        <v>-</v>
      </c>
      <c r="AE29" s="65">
        <f t="shared" si="5"/>
        <v>1</v>
      </c>
      <c r="AF29" s="66">
        <f t="shared" si="6"/>
        <v>0</v>
      </c>
      <c r="AG29" s="66">
        <f t="shared" si="7"/>
        <v>0</v>
      </c>
      <c r="AH29" s="77" t="str">
        <f t="shared" si="8"/>
        <v>-</v>
      </c>
      <c r="AI29" s="65">
        <f t="shared" si="9"/>
        <v>0</v>
      </c>
    </row>
    <row r="30" spans="1:35" ht="12.75" customHeight="1">
      <c r="A30" s="63" t="s">
        <v>186</v>
      </c>
      <c r="B30" s="64" t="s">
        <v>187</v>
      </c>
      <c r="C30" s="65" t="s">
        <v>188</v>
      </c>
      <c r="D30" s="66" t="s">
        <v>189</v>
      </c>
      <c r="E30" s="66" t="s">
        <v>190</v>
      </c>
      <c r="F30" s="67" t="s">
        <v>468</v>
      </c>
      <c r="G30" s="68" t="s">
        <v>191</v>
      </c>
      <c r="H30" s="79" t="s">
        <v>192</v>
      </c>
      <c r="I30" s="69" t="s">
        <v>193</v>
      </c>
      <c r="J30" s="70" t="s">
        <v>194</v>
      </c>
      <c r="K30" s="71" t="s">
        <v>473</v>
      </c>
      <c r="L30" s="83" t="s">
        <v>473</v>
      </c>
      <c r="M30" s="85">
        <v>4836.32</v>
      </c>
      <c r="N30" s="84" t="s">
        <v>473</v>
      </c>
      <c r="O30" s="72">
        <v>19.90040222179659</v>
      </c>
      <c r="P30" s="73" t="s">
        <v>473</v>
      </c>
      <c r="Q30" s="74"/>
      <c r="R30" s="75"/>
      <c r="S30" s="76" t="s">
        <v>473</v>
      </c>
      <c r="T30" s="87" t="s">
        <v>13</v>
      </c>
      <c r="U30" s="91" t="s">
        <v>13</v>
      </c>
      <c r="V30" s="91" t="s">
        <v>13</v>
      </c>
      <c r="W30" s="112" t="s">
        <v>13</v>
      </c>
      <c r="X30" s="88" t="s">
        <v>473</v>
      </c>
      <c r="Y30" s="89" t="s">
        <v>473</v>
      </c>
      <c r="Z30" s="65">
        <f t="shared" si="0"/>
        <v>0</v>
      </c>
      <c r="AA30" s="66">
        <f t="shared" si="1"/>
        <v>0</v>
      </c>
      <c r="AB30" s="66">
        <f t="shared" si="2"/>
        <v>0</v>
      </c>
      <c r="AC30" s="66">
        <f t="shared" si="3"/>
        <v>0</v>
      </c>
      <c r="AD30" s="77" t="str">
        <f t="shared" si="4"/>
        <v>-</v>
      </c>
      <c r="AE30" s="65">
        <f t="shared" si="5"/>
        <v>0</v>
      </c>
      <c r="AF30" s="66">
        <f t="shared" si="6"/>
        <v>0</v>
      </c>
      <c r="AG30" s="66">
        <f t="shared" si="7"/>
        <v>0</v>
      </c>
      <c r="AH30" s="77" t="str">
        <f t="shared" si="8"/>
        <v>-</v>
      </c>
      <c r="AI30" s="65">
        <f t="shared" si="9"/>
        <v>0</v>
      </c>
    </row>
    <row r="31" spans="1:35" ht="12.75" customHeight="1">
      <c r="A31" s="63" t="s">
        <v>195</v>
      </c>
      <c r="B31" s="64" t="s">
        <v>196</v>
      </c>
      <c r="C31" s="65" t="s">
        <v>197</v>
      </c>
      <c r="D31" s="66" t="s">
        <v>198</v>
      </c>
      <c r="E31" s="66" t="s">
        <v>199</v>
      </c>
      <c r="F31" s="67" t="s">
        <v>468</v>
      </c>
      <c r="G31" s="68" t="s">
        <v>200</v>
      </c>
      <c r="H31" s="79" t="s">
        <v>201</v>
      </c>
      <c r="I31" s="69" t="s">
        <v>202</v>
      </c>
      <c r="J31" s="70" t="s">
        <v>472</v>
      </c>
      <c r="K31" s="71" t="s">
        <v>473</v>
      </c>
      <c r="L31" s="83" t="s">
        <v>473</v>
      </c>
      <c r="M31" s="85">
        <v>4062.91</v>
      </c>
      <c r="N31" s="84" t="s">
        <v>473</v>
      </c>
      <c r="O31" s="72">
        <v>21.401562893874466</v>
      </c>
      <c r="P31" s="73" t="s">
        <v>474</v>
      </c>
      <c r="Q31" s="74"/>
      <c r="R31" s="75"/>
      <c r="S31" s="76" t="s">
        <v>474</v>
      </c>
      <c r="T31" s="87" t="s">
        <v>13</v>
      </c>
      <c r="U31" s="91" t="s">
        <v>13</v>
      </c>
      <c r="V31" s="91" t="s">
        <v>13</v>
      </c>
      <c r="W31" s="112" t="s">
        <v>13</v>
      </c>
      <c r="X31" s="88" t="s">
        <v>473</v>
      </c>
      <c r="Y31" s="89" t="s">
        <v>473</v>
      </c>
      <c r="Z31" s="65">
        <f t="shared" si="0"/>
        <v>0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77" t="str">
        <f t="shared" si="4"/>
        <v>-</v>
      </c>
      <c r="AE31" s="65">
        <f t="shared" si="5"/>
        <v>1</v>
      </c>
      <c r="AF31" s="66">
        <f t="shared" si="6"/>
        <v>1</v>
      </c>
      <c r="AG31" s="66" t="str">
        <f t="shared" si="7"/>
        <v>Initial</v>
      </c>
      <c r="AH31" s="77" t="str">
        <f t="shared" si="8"/>
        <v>RLIS</v>
      </c>
      <c r="AI31" s="65">
        <f t="shared" si="9"/>
        <v>0</v>
      </c>
    </row>
    <row r="32" spans="1:35" ht="12.75" customHeight="1">
      <c r="A32" s="63" t="s">
        <v>203</v>
      </c>
      <c r="B32" s="64" t="s">
        <v>204</v>
      </c>
      <c r="C32" s="65" t="s">
        <v>205</v>
      </c>
      <c r="D32" s="66" t="s">
        <v>206</v>
      </c>
      <c r="E32" s="66" t="s">
        <v>207</v>
      </c>
      <c r="F32" s="67" t="s">
        <v>468</v>
      </c>
      <c r="G32" s="68" t="s">
        <v>208</v>
      </c>
      <c r="H32" s="79" t="s">
        <v>209</v>
      </c>
      <c r="I32" s="69" t="s">
        <v>210</v>
      </c>
      <c r="J32" s="70" t="s">
        <v>472</v>
      </c>
      <c r="K32" s="71" t="s">
        <v>473</v>
      </c>
      <c r="L32" s="83" t="s">
        <v>473</v>
      </c>
      <c r="M32" s="85">
        <v>3603.86</v>
      </c>
      <c r="N32" s="84" t="s">
        <v>473</v>
      </c>
      <c r="O32" s="72">
        <v>45.60092006900518</v>
      </c>
      <c r="P32" s="73" t="s">
        <v>474</v>
      </c>
      <c r="Q32" s="74"/>
      <c r="R32" s="75"/>
      <c r="S32" s="76" t="s">
        <v>474</v>
      </c>
      <c r="T32" s="87" t="s">
        <v>13</v>
      </c>
      <c r="U32" s="91" t="s">
        <v>13</v>
      </c>
      <c r="V32" s="91" t="s">
        <v>13</v>
      </c>
      <c r="W32" s="112" t="s">
        <v>13</v>
      </c>
      <c r="X32" s="88" t="s">
        <v>473</v>
      </c>
      <c r="Y32" s="89" t="s">
        <v>473</v>
      </c>
      <c r="Z32" s="65">
        <f t="shared" si="0"/>
        <v>0</v>
      </c>
      <c r="AA32" s="66">
        <f t="shared" si="1"/>
        <v>0</v>
      </c>
      <c r="AB32" s="66">
        <f t="shared" si="2"/>
        <v>0</v>
      </c>
      <c r="AC32" s="66">
        <f t="shared" si="3"/>
        <v>0</v>
      </c>
      <c r="AD32" s="77" t="str">
        <f t="shared" si="4"/>
        <v>-</v>
      </c>
      <c r="AE32" s="65">
        <f t="shared" si="5"/>
        <v>1</v>
      </c>
      <c r="AF32" s="66">
        <f t="shared" si="6"/>
        <v>1</v>
      </c>
      <c r="AG32" s="66" t="str">
        <f t="shared" si="7"/>
        <v>Initial</v>
      </c>
      <c r="AH32" s="77" t="str">
        <f t="shared" si="8"/>
        <v>RLIS</v>
      </c>
      <c r="AI32" s="65">
        <f t="shared" si="9"/>
        <v>0</v>
      </c>
    </row>
    <row r="33" spans="1:35" ht="12.75" customHeight="1">
      <c r="A33" s="63" t="s">
        <v>211</v>
      </c>
      <c r="B33" s="64" t="s">
        <v>212</v>
      </c>
      <c r="C33" s="65" t="s">
        <v>213</v>
      </c>
      <c r="D33" s="66" t="s">
        <v>214</v>
      </c>
      <c r="E33" s="66" t="s">
        <v>215</v>
      </c>
      <c r="F33" s="67" t="s">
        <v>468</v>
      </c>
      <c r="G33" s="68" t="s">
        <v>216</v>
      </c>
      <c r="H33" s="79" t="s">
        <v>217</v>
      </c>
      <c r="I33" s="69" t="s">
        <v>218</v>
      </c>
      <c r="J33" s="70" t="s">
        <v>472</v>
      </c>
      <c r="K33" s="71" t="s">
        <v>473</v>
      </c>
      <c r="L33" s="83" t="s">
        <v>473</v>
      </c>
      <c r="M33" s="85">
        <v>8945.23</v>
      </c>
      <c r="N33" s="84" t="s">
        <v>473</v>
      </c>
      <c r="O33" s="72">
        <v>25.977594588881843</v>
      </c>
      <c r="P33" s="73" t="s">
        <v>474</v>
      </c>
      <c r="Q33" s="74"/>
      <c r="R33" s="75"/>
      <c r="S33" s="76" t="s">
        <v>474</v>
      </c>
      <c r="T33" s="87" t="s">
        <v>13</v>
      </c>
      <c r="U33" s="91" t="s">
        <v>13</v>
      </c>
      <c r="V33" s="91" t="s">
        <v>13</v>
      </c>
      <c r="W33" s="112" t="s">
        <v>13</v>
      </c>
      <c r="X33" s="88" t="s">
        <v>473</v>
      </c>
      <c r="Y33" s="89" t="s">
        <v>473</v>
      </c>
      <c r="Z33" s="65">
        <f t="shared" si="0"/>
        <v>0</v>
      </c>
      <c r="AA33" s="66">
        <f t="shared" si="1"/>
        <v>0</v>
      </c>
      <c r="AB33" s="66">
        <f t="shared" si="2"/>
        <v>0</v>
      </c>
      <c r="AC33" s="66">
        <f t="shared" si="3"/>
        <v>0</v>
      </c>
      <c r="AD33" s="77" t="str">
        <f t="shared" si="4"/>
        <v>-</v>
      </c>
      <c r="AE33" s="65">
        <f t="shared" si="5"/>
        <v>1</v>
      </c>
      <c r="AF33" s="66">
        <f t="shared" si="6"/>
        <v>1</v>
      </c>
      <c r="AG33" s="66" t="str">
        <f t="shared" si="7"/>
        <v>Initial</v>
      </c>
      <c r="AH33" s="77" t="str">
        <f t="shared" si="8"/>
        <v>RLIS</v>
      </c>
      <c r="AI33" s="65">
        <f t="shared" si="9"/>
        <v>0</v>
      </c>
    </row>
    <row r="34" spans="1:35" ht="12.75" customHeight="1">
      <c r="A34" s="63" t="s">
        <v>219</v>
      </c>
      <c r="B34" s="64" t="s">
        <v>220</v>
      </c>
      <c r="C34" s="65" t="s">
        <v>221</v>
      </c>
      <c r="D34" s="66" t="s">
        <v>222</v>
      </c>
      <c r="E34" s="66" t="s">
        <v>223</v>
      </c>
      <c r="F34" s="67" t="s">
        <v>468</v>
      </c>
      <c r="G34" s="68" t="s">
        <v>224</v>
      </c>
      <c r="H34" s="79" t="s">
        <v>225</v>
      </c>
      <c r="I34" s="69" t="s">
        <v>226</v>
      </c>
      <c r="J34" s="70" t="s">
        <v>227</v>
      </c>
      <c r="K34" s="71" t="s">
        <v>473</v>
      </c>
      <c r="L34" s="83" t="s">
        <v>473</v>
      </c>
      <c r="M34" s="85">
        <v>4463.68</v>
      </c>
      <c r="N34" s="84" t="s">
        <v>473</v>
      </c>
      <c r="O34" s="72">
        <v>17.526233534271043</v>
      </c>
      <c r="P34" s="73" t="s">
        <v>473</v>
      </c>
      <c r="Q34" s="74"/>
      <c r="R34" s="75"/>
      <c r="S34" s="76" t="s">
        <v>473</v>
      </c>
      <c r="T34" s="87" t="s">
        <v>13</v>
      </c>
      <c r="U34" s="91" t="s">
        <v>13</v>
      </c>
      <c r="V34" s="91" t="s">
        <v>13</v>
      </c>
      <c r="W34" s="112" t="s">
        <v>13</v>
      </c>
      <c r="X34" s="88" t="s">
        <v>473</v>
      </c>
      <c r="Y34" s="89" t="s">
        <v>473</v>
      </c>
      <c r="Z34" s="65">
        <f t="shared" si="0"/>
        <v>0</v>
      </c>
      <c r="AA34" s="66">
        <f t="shared" si="1"/>
        <v>0</v>
      </c>
      <c r="AB34" s="66">
        <f t="shared" si="2"/>
        <v>0</v>
      </c>
      <c r="AC34" s="66">
        <f t="shared" si="3"/>
        <v>0</v>
      </c>
      <c r="AD34" s="77" t="str">
        <f t="shared" si="4"/>
        <v>-</v>
      </c>
      <c r="AE34" s="65">
        <f t="shared" si="5"/>
        <v>0</v>
      </c>
      <c r="AF34" s="66">
        <f t="shared" si="6"/>
        <v>0</v>
      </c>
      <c r="AG34" s="66">
        <f t="shared" si="7"/>
        <v>0</v>
      </c>
      <c r="AH34" s="77" t="str">
        <f t="shared" si="8"/>
        <v>-</v>
      </c>
      <c r="AI34" s="65">
        <f t="shared" si="9"/>
        <v>0</v>
      </c>
    </row>
    <row r="35" spans="1:35" ht="12.75" customHeight="1">
      <c r="A35" s="63" t="s">
        <v>228</v>
      </c>
      <c r="B35" s="64" t="s">
        <v>229</v>
      </c>
      <c r="C35" s="65" t="s">
        <v>230</v>
      </c>
      <c r="D35" s="66" t="s">
        <v>231</v>
      </c>
      <c r="E35" s="66" t="s">
        <v>232</v>
      </c>
      <c r="F35" s="67" t="s">
        <v>468</v>
      </c>
      <c r="G35" s="68" t="s">
        <v>233</v>
      </c>
      <c r="H35" s="79" t="s">
        <v>234</v>
      </c>
      <c r="I35" s="69" t="s">
        <v>235</v>
      </c>
      <c r="J35" s="70" t="s">
        <v>331</v>
      </c>
      <c r="K35" s="71" t="s">
        <v>473</v>
      </c>
      <c r="L35" s="83" t="s">
        <v>473</v>
      </c>
      <c r="M35" s="85">
        <v>4093.75</v>
      </c>
      <c r="N35" s="84" t="s">
        <v>473</v>
      </c>
      <c r="O35" s="72">
        <v>31.844215349369986</v>
      </c>
      <c r="P35" s="73" t="s">
        <v>474</v>
      </c>
      <c r="Q35" s="74"/>
      <c r="R35" s="75"/>
      <c r="S35" s="76" t="s">
        <v>474</v>
      </c>
      <c r="T35" s="87" t="s">
        <v>13</v>
      </c>
      <c r="U35" s="91" t="s">
        <v>13</v>
      </c>
      <c r="V35" s="91" t="s">
        <v>13</v>
      </c>
      <c r="W35" s="112" t="s">
        <v>13</v>
      </c>
      <c r="X35" s="88" t="s">
        <v>473</v>
      </c>
      <c r="Y35" s="89" t="s">
        <v>473</v>
      </c>
      <c r="Z35" s="65">
        <f t="shared" si="0"/>
        <v>0</v>
      </c>
      <c r="AA35" s="66">
        <f t="shared" si="1"/>
        <v>0</v>
      </c>
      <c r="AB35" s="66">
        <f t="shared" si="2"/>
        <v>0</v>
      </c>
      <c r="AC35" s="66">
        <f t="shared" si="3"/>
        <v>0</v>
      </c>
      <c r="AD35" s="77" t="str">
        <f t="shared" si="4"/>
        <v>-</v>
      </c>
      <c r="AE35" s="65">
        <f t="shared" si="5"/>
        <v>1</v>
      </c>
      <c r="AF35" s="66">
        <f t="shared" si="6"/>
        <v>1</v>
      </c>
      <c r="AG35" s="66" t="str">
        <f t="shared" si="7"/>
        <v>Initial</v>
      </c>
      <c r="AH35" s="77" t="str">
        <f t="shared" si="8"/>
        <v>RLIS</v>
      </c>
      <c r="AI35" s="65">
        <f t="shared" si="9"/>
        <v>0</v>
      </c>
    </row>
    <row r="36" spans="1:35" ht="12.75" customHeight="1">
      <c r="A36" s="63" t="s">
        <v>236</v>
      </c>
      <c r="B36" s="64" t="s">
        <v>237</v>
      </c>
      <c r="C36" s="65" t="s">
        <v>238</v>
      </c>
      <c r="D36" s="66" t="s">
        <v>239</v>
      </c>
      <c r="E36" s="66" t="s">
        <v>240</v>
      </c>
      <c r="F36" s="67" t="s">
        <v>468</v>
      </c>
      <c r="G36" s="68" t="s">
        <v>241</v>
      </c>
      <c r="H36" s="79" t="s">
        <v>242</v>
      </c>
      <c r="I36" s="69" t="s">
        <v>243</v>
      </c>
      <c r="J36" s="70" t="s">
        <v>492</v>
      </c>
      <c r="K36" s="71" t="s">
        <v>473</v>
      </c>
      <c r="L36" s="83" t="s">
        <v>473</v>
      </c>
      <c r="M36" s="85">
        <v>9962.89</v>
      </c>
      <c r="N36" s="84" t="s">
        <v>473</v>
      </c>
      <c r="O36" s="72">
        <v>12.54077564334904</v>
      </c>
      <c r="P36" s="73" t="s">
        <v>473</v>
      </c>
      <c r="Q36" s="74"/>
      <c r="R36" s="75"/>
      <c r="S36" s="76" t="s">
        <v>473</v>
      </c>
      <c r="T36" s="87" t="s">
        <v>13</v>
      </c>
      <c r="U36" s="91" t="s">
        <v>13</v>
      </c>
      <c r="V36" s="91" t="s">
        <v>13</v>
      </c>
      <c r="W36" s="112" t="s">
        <v>13</v>
      </c>
      <c r="X36" s="88" t="s">
        <v>473</v>
      </c>
      <c r="Y36" s="89" t="s">
        <v>473</v>
      </c>
      <c r="Z36" s="65">
        <f t="shared" si="0"/>
        <v>0</v>
      </c>
      <c r="AA36" s="66">
        <f t="shared" si="1"/>
        <v>0</v>
      </c>
      <c r="AB36" s="66">
        <f t="shared" si="2"/>
        <v>0</v>
      </c>
      <c r="AC36" s="66">
        <f t="shared" si="3"/>
        <v>0</v>
      </c>
      <c r="AD36" s="77" t="str">
        <f t="shared" si="4"/>
        <v>-</v>
      </c>
      <c r="AE36" s="65">
        <f t="shared" si="5"/>
        <v>0</v>
      </c>
      <c r="AF36" s="66">
        <f t="shared" si="6"/>
        <v>0</v>
      </c>
      <c r="AG36" s="66">
        <f t="shared" si="7"/>
        <v>0</v>
      </c>
      <c r="AH36" s="77" t="str">
        <f t="shared" si="8"/>
        <v>-</v>
      </c>
      <c r="AI36" s="65">
        <f t="shared" si="9"/>
        <v>0</v>
      </c>
    </row>
    <row r="37" spans="1:35" ht="12.75" customHeight="1">
      <c r="A37" s="63" t="s">
        <v>244</v>
      </c>
      <c r="B37" s="64" t="s">
        <v>245</v>
      </c>
      <c r="C37" s="65" t="s">
        <v>246</v>
      </c>
      <c r="D37" s="66" t="s">
        <v>247</v>
      </c>
      <c r="E37" s="66" t="s">
        <v>248</v>
      </c>
      <c r="F37" s="67" t="s">
        <v>468</v>
      </c>
      <c r="G37" s="68" t="s">
        <v>249</v>
      </c>
      <c r="H37" s="79" t="s">
        <v>395</v>
      </c>
      <c r="I37" s="69" t="s">
        <v>250</v>
      </c>
      <c r="J37" s="70" t="s">
        <v>501</v>
      </c>
      <c r="K37" s="71" t="s">
        <v>474</v>
      </c>
      <c r="L37" s="83" t="s">
        <v>473</v>
      </c>
      <c r="M37" s="85">
        <v>1851.93</v>
      </c>
      <c r="N37" s="84" t="s">
        <v>473</v>
      </c>
      <c r="O37" s="72">
        <v>17.41813004271476</v>
      </c>
      <c r="P37" s="73" t="s">
        <v>473</v>
      </c>
      <c r="Q37" s="74"/>
      <c r="R37" s="75"/>
      <c r="S37" s="76" t="s">
        <v>474</v>
      </c>
      <c r="T37" s="87" t="s">
        <v>13</v>
      </c>
      <c r="U37" s="91" t="s">
        <v>13</v>
      </c>
      <c r="V37" s="91" t="s">
        <v>13</v>
      </c>
      <c r="W37" s="112" t="s">
        <v>13</v>
      </c>
      <c r="X37" s="88" t="s">
        <v>474</v>
      </c>
      <c r="Y37" s="89" t="s">
        <v>473</v>
      </c>
      <c r="Z37" s="65">
        <f aca="true" t="shared" si="10" ref="Z37:Z61">IF(OR(K37="YES",TRIM(L37)="YES"),1,0)</f>
        <v>1</v>
      </c>
      <c r="AA37" s="66">
        <f aca="true" t="shared" si="11" ref="AA37:AA61">IF(OR(AND(ISNUMBER(M37),AND(M37&gt;0,M37&lt;600)),AND(ISNUMBER(M37),AND(M37&gt;0,N37="YES"))),1,0)</f>
        <v>0</v>
      </c>
      <c r="AB37" s="66">
        <f aca="true" t="shared" si="12" ref="AB37:AB61">IF(AND(OR(K37="YES",TRIM(L37)="YES"),(Z37=0)),"Trouble",0)</f>
        <v>0</v>
      </c>
      <c r="AC37" s="66">
        <f aca="true" t="shared" si="13" ref="AC37:AC61">IF(AND(OR(AND(ISNUMBER(M37),AND(M37&gt;0,M37&lt;600)),AND(ISNUMBER(M37),AND(M37&gt;0,N37="YES"))),(AA37=0)),"Trouble",0)</f>
        <v>0</v>
      </c>
      <c r="AD37" s="77" t="str">
        <f aca="true" t="shared" si="14" ref="AD37:AD61">IF(AND(Z37=1,AA37=1),"SRSA","-")</f>
        <v>-</v>
      </c>
      <c r="AE37" s="65">
        <f aca="true" t="shared" si="15" ref="AE37:AE61">IF(S37="YES",1,0)</f>
        <v>1</v>
      </c>
      <c r="AF37" s="66">
        <f aca="true" t="shared" si="16" ref="AF37:AF61">IF(OR(AND(ISNUMBER(Q37),Q37&gt;=20),(AND(ISNUMBER(Q37)=FALSE,AND(ISNUMBER(O37),O37&gt;=20)))),1,0)</f>
        <v>0</v>
      </c>
      <c r="AG37" s="66">
        <f aca="true" t="shared" si="17" ref="AG37:AG61">IF(AND(AE37=1,AF37=1),"Initial",0)</f>
        <v>0</v>
      </c>
      <c r="AH37" s="77" t="str">
        <f aca="true" t="shared" si="18" ref="AH37:AH61">IF(AND(AND(AG37="Initial",AI37=0),AND(ISNUMBER(M37),M37&gt;0)),"RLIS","-")</f>
        <v>-</v>
      </c>
      <c r="AI37" s="65">
        <f aca="true" t="shared" si="19" ref="AI37:AI61">IF(AND(AD37="SRSA",AG37="Initial"),"SRSA",0)</f>
        <v>0</v>
      </c>
    </row>
    <row r="38" spans="1:35" ht="12.75" customHeight="1">
      <c r="A38" s="63" t="s">
        <v>251</v>
      </c>
      <c r="B38" s="64" t="s">
        <v>252</v>
      </c>
      <c r="C38" s="65" t="s">
        <v>253</v>
      </c>
      <c r="D38" s="66" t="s">
        <v>254</v>
      </c>
      <c r="E38" s="66" t="s">
        <v>255</v>
      </c>
      <c r="F38" s="67" t="s">
        <v>468</v>
      </c>
      <c r="G38" s="68" t="s">
        <v>256</v>
      </c>
      <c r="H38" s="79" t="s">
        <v>257</v>
      </c>
      <c r="I38" s="69" t="s">
        <v>258</v>
      </c>
      <c r="J38" s="70" t="s">
        <v>501</v>
      </c>
      <c r="K38" s="71" t="s">
        <v>474</v>
      </c>
      <c r="L38" s="83" t="s">
        <v>473</v>
      </c>
      <c r="M38" s="85">
        <v>2619.69</v>
      </c>
      <c r="N38" s="84" t="s">
        <v>473</v>
      </c>
      <c r="O38" s="72">
        <v>12.258299890550894</v>
      </c>
      <c r="P38" s="73" t="s">
        <v>473</v>
      </c>
      <c r="Q38" s="74"/>
      <c r="R38" s="75"/>
      <c r="S38" s="76" t="s">
        <v>474</v>
      </c>
      <c r="T38" s="87" t="s">
        <v>13</v>
      </c>
      <c r="U38" s="91" t="s">
        <v>13</v>
      </c>
      <c r="V38" s="91" t="s">
        <v>13</v>
      </c>
      <c r="W38" s="112" t="s">
        <v>13</v>
      </c>
      <c r="X38" s="88" t="s">
        <v>474</v>
      </c>
      <c r="Y38" s="89" t="s">
        <v>473</v>
      </c>
      <c r="Z38" s="65">
        <f t="shared" si="10"/>
        <v>1</v>
      </c>
      <c r="AA38" s="66">
        <f t="shared" si="11"/>
        <v>0</v>
      </c>
      <c r="AB38" s="66">
        <f t="shared" si="12"/>
        <v>0</v>
      </c>
      <c r="AC38" s="66">
        <f t="shared" si="13"/>
        <v>0</v>
      </c>
      <c r="AD38" s="77" t="str">
        <f t="shared" si="14"/>
        <v>-</v>
      </c>
      <c r="AE38" s="65">
        <f t="shared" si="15"/>
        <v>1</v>
      </c>
      <c r="AF38" s="66">
        <f t="shared" si="16"/>
        <v>0</v>
      </c>
      <c r="AG38" s="66">
        <f t="shared" si="17"/>
        <v>0</v>
      </c>
      <c r="AH38" s="77" t="str">
        <f t="shared" si="18"/>
        <v>-</v>
      </c>
      <c r="AI38" s="65">
        <f t="shared" si="19"/>
        <v>0</v>
      </c>
    </row>
    <row r="39" spans="1:35" ht="12.75" customHeight="1">
      <c r="A39" s="63" t="s">
        <v>259</v>
      </c>
      <c r="B39" s="64" t="s">
        <v>260</v>
      </c>
      <c r="C39" s="65" t="s">
        <v>261</v>
      </c>
      <c r="D39" s="66" t="s">
        <v>262</v>
      </c>
      <c r="E39" s="66" t="s">
        <v>263</v>
      </c>
      <c r="F39" s="67" t="s">
        <v>468</v>
      </c>
      <c r="G39" s="68" t="s">
        <v>264</v>
      </c>
      <c r="H39" s="79" t="s">
        <v>265</v>
      </c>
      <c r="I39" s="69" t="s">
        <v>266</v>
      </c>
      <c r="J39" s="70" t="s">
        <v>331</v>
      </c>
      <c r="K39" s="71" t="s">
        <v>473</v>
      </c>
      <c r="L39" s="83" t="s">
        <v>473</v>
      </c>
      <c r="M39" s="85">
        <v>3953.73</v>
      </c>
      <c r="N39" s="84" t="s">
        <v>473</v>
      </c>
      <c r="O39" s="72">
        <v>22.45676500508647</v>
      </c>
      <c r="P39" s="73" t="s">
        <v>474</v>
      </c>
      <c r="Q39" s="74"/>
      <c r="R39" s="75"/>
      <c r="S39" s="76" t="s">
        <v>474</v>
      </c>
      <c r="T39" s="87" t="s">
        <v>13</v>
      </c>
      <c r="U39" s="91" t="s">
        <v>13</v>
      </c>
      <c r="V39" s="91" t="s">
        <v>13</v>
      </c>
      <c r="W39" s="112" t="s">
        <v>13</v>
      </c>
      <c r="X39" s="88" t="s">
        <v>473</v>
      </c>
      <c r="Y39" s="89" t="s">
        <v>473</v>
      </c>
      <c r="Z39" s="65">
        <f t="shared" si="10"/>
        <v>0</v>
      </c>
      <c r="AA39" s="66">
        <f t="shared" si="11"/>
        <v>0</v>
      </c>
      <c r="AB39" s="66">
        <f t="shared" si="12"/>
        <v>0</v>
      </c>
      <c r="AC39" s="66">
        <f t="shared" si="13"/>
        <v>0</v>
      </c>
      <c r="AD39" s="77" t="str">
        <f t="shared" si="14"/>
        <v>-</v>
      </c>
      <c r="AE39" s="65">
        <f t="shared" si="15"/>
        <v>1</v>
      </c>
      <c r="AF39" s="66">
        <f t="shared" si="16"/>
        <v>1</v>
      </c>
      <c r="AG39" s="66" t="str">
        <f t="shared" si="17"/>
        <v>Initial</v>
      </c>
      <c r="AH39" s="77" t="str">
        <f t="shared" si="18"/>
        <v>RLIS</v>
      </c>
      <c r="AI39" s="65">
        <f t="shared" si="19"/>
        <v>0</v>
      </c>
    </row>
    <row r="40" spans="1:35" ht="12.75" customHeight="1">
      <c r="A40" s="63" t="s">
        <v>267</v>
      </c>
      <c r="B40" s="64" t="s">
        <v>268</v>
      </c>
      <c r="C40" s="65" t="s">
        <v>269</v>
      </c>
      <c r="D40" s="66" t="s">
        <v>270</v>
      </c>
      <c r="E40" s="66" t="s">
        <v>271</v>
      </c>
      <c r="F40" s="67" t="s">
        <v>468</v>
      </c>
      <c r="G40" s="68" t="s">
        <v>272</v>
      </c>
      <c r="H40" s="79" t="s">
        <v>273</v>
      </c>
      <c r="I40" s="69" t="s">
        <v>274</v>
      </c>
      <c r="J40" s="70" t="s">
        <v>306</v>
      </c>
      <c r="K40" s="71" t="s">
        <v>473</v>
      </c>
      <c r="L40" s="83" t="s">
        <v>473</v>
      </c>
      <c r="M40" s="85">
        <v>5158.91</v>
      </c>
      <c r="N40" s="84" t="s">
        <v>473</v>
      </c>
      <c r="O40" s="72">
        <v>17.88691829619524</v>
      </c>
      <c r="P40" s="73" t="s">
        <v>473</v>
      </c>
      <c r="Q40" s="74"/>
      <c r="R40" s="75"/>
      <c r="S40" s="76" t="s">
        <v>473</v>
      </c>
      <c r="T40" s="87" t="s">
        <v>13</v>
      </c>
      <c r="U40" s="91" t="s">
        <v>13</v>
      </c>
      <c r="V40" s="91" t="s">
        <v>13</v>
      </c>
      <c r="W40" s="112" t="s">
        <v>13</v>
      </c>
      <c r="X40" s="88" t="s">
        <v>473</v>
      </c>
      <c r="Y40" s="89" t="s">
        <v>473</v>
      </c>
      <c r="Z40" s="65">
        <f t="shared" si="10"/>
        <v>0</v>
      </c>
      <c r="AA40" s="66">
        <f t="shared" si="11"/>
        <v>0</v>
      </c>
      <c r="AB40" s="66">
        <f t="shared" si="12"/>
        <v>0</v>
      </c>
      <c r="AC40" s="66">
        <f t="shared" si="13"/>
        <v>0</v>
      </c>
      <c r="AD40" s="77" t="str">
        <f t="shared" si="14"/>
        <v>-</v>
      </c>
      <c r="AE40" s="65">
        <f t="shared" si="15"/>
        <v>0</v>
      </c>
      <c r="AF40" s="66">
        <f t="shared" si="16"/>
        <v>0</v>
      </c>
      <c r="AG40" s="66">
        <f t="shared" si="17"/>
        <v>0</v>
      </c>
      <c r="AH40" s="77" t="str">
        <f t="shared" si="18"/>
        <v>-</v>
      </c>
      <c r="AI40" s="65">
        <f t="shared" si="19"/>
        <v>0</v>
      </c>
    </row>
    <row r="41" spans="1:35" ht="12.75" customHeight="1">
      <c r="A41" s="63" t="s">
        <v>275</v>
      </c>
      <c r="B41" s="64" t="s">
        <v>276</v>
      </c>
      <c r="C41" s="65" t="s">
        <v>277</v>
      </c>
      <c r="D41" s="66" t="s">
        <v>278</v>
      </c>
      <c r="E41" s="66" t="s">
        <v>279</v>
      </c>
      <c r="F41" s="67" t="s">
        <v>468</v>
      </c>
      <c r="G41" s="68" t="s">
        <v>280</v>
      </c>
      <c r="H41" s="79" t="s">
        <v>281</v>
      </c>
      <c r="I41" s="69" t="s">
        <v>282</v>
      </c>
      <c r="J41" s="70" t="s">
        <v>501</v>
      </c>
      <c r="K41" s="71" t="s">
        <v>474</v>
      </c>
      <c r="L41" s="83" t="s">
        <v>473</v>
      </c>
      <c r="M41" s="85">
        <v>1019.71</v>
      </c>
      <c r="N41" s="84" t="s">
        <v>473</v>
      </c>
      <c r="O41" s="72">
        <v>13.854351687388988</v>
      </c>
      <c r="P41" s="73" t="s">
        <v>473</v>
      </c>
      <c r="Q41" s="74"/>
      <c r="R41" s="75"/>
      <c r="S41" s="76" t="s">
        <v>474</v>
      </c>
      <c r="T41" s="87" t="s">
        <v>13</v>
      </c>
      <c r="U41" s="91" t="s">
        <v>13</v>
      </c>
      <c r="V41" s="91" t="s">
        <v>13</v>
      </c>
      <c r="W41" s="112" t="s">
        <v>13</v>
      </c>
      <c r="X41" s="88" t="s">
        <v>473</v>
      </c>
      <c r="Y41" s="89" t="s">
        <v>473</v>
      </c>
      <c r="Z41" s="65">
        <f t="shared" si="10"/>
        <v>1</v>
      </c>
      <c r="AA41" s="66">
        <f t="shared" si="11"/>
        <v>0</v>
      </c>
      <c r="AB41" s="66">
        <f t="shared" si="12"/>
        <v>0</v>
      </c>
      <c r="AC41" s="66">
        <f t="shared" si="13"/>
        <v>0</v>
      </c>
      <c r="AD41" s="77" t="str">
        <f t="shared" si="14"/>
        <v>-</v>
      </c>
      <c r="AE41" s="65">
        <f t="shared" si="15"/>
        <v>1</v>
      </c>
      <c r="AF41" s="66">
        <f t="shared" si="16"/>
        <v>0</v>
      </c>
      <c r="AG41" s="66">
        <f t="shared" si="17"/>
        <v>0</v>
      </c>
      <c r="AH41" s="77" t="str">
        <f t="shared" si="18"/>
        <v>-</v>
      </c>
      <c r="AI41" s="65">
        <f t="shared" si="19"/>
        <v>0</v>
      </c>
    </row>
    <row r="42" spans="1:35" ht="12.75" customHeight="1">
      <c r="A42" s="63" t="s">
        <v>283</v>
      </c>
      <c r="B42" s="64" t="s">
        <v>284</v>
      </c>
      <c r="C42" s="65" t="s">
        <v>285</v>
      </c>
      <c r="D42" s="66" t="s">
        <v>286</v>
      </c>
      <c r="E42" s="66" t="s">
        <v>287</v>
      </c>
      <c r="F42" s="67" t="s">
        <v>468</v>
      </c>
      <c r="G42" s="68" t="s">
        <v>288</v>
      </c>
      <c r="H42" s="79" t="s">
        <v>338</v>
      </c>
      <c r="I42" s="69" t="s">
        <v>289</v>
      </c>
      <c r="J42" s="70" t="s">
        <v>227</v>
      </c>
      <c r="K42" s="71" t="s">
        <v>473</v>
      </c>
      <c r="L42" s="83" t="s">
        <v>473</v>
      </c>
      <c r="M42" s="85">
        <v>1322.2</v>
      </c>
      <c r="N42" s="84" t="s">
        <v>473</v>
      </c>
      <c r="O42" s="72">
        <v>12.149532710280374</v>
      </c>
      <c r="P42" s="73" t="s">
        <v>473</v>
      </c>
      <c r="Q42" s="74"/>
      <c r="R42" s="75"/>
      <c r="S42" s="76" t="s">
        <v>473</v>
      </c>
      <c r="T42" s="87" t="s">
        <v>13</v>
      </c>
      <c r="U42" s="91" t="s">
        <v>13</v>
      </c>
      <c r="V42" s="91" t="s">
        <v>13</v>
      </c>
      <c r="W42" s="112" t="s">
        <v>13</v>
      </c>
      <c r="X42" s="88" t="s">
        <v>474</v>
      </c>
      <c r="Y42" s="89" t="s">
        <v>473</v>
      </c>
      <c r="Z42" s="65">
        <f t="shared" si="10"/>
        <v>0</v>
      </c>
      <c r="AA42" s="66">
        <f t="shared" si="11"/>
        <v>0</v>
      </c>
      <c r="AB42" s="66">
        <f t="shared" si="12"/>
        <v>0</v>
      </c>
      <c r="AC42" s="66">
        <f t="shared" si="13"/>
        <v>0</v>
      </c>
      <c r="AD42" s="77" t="str">
        <f t="shared" si="14"/>
        <v>-</v>
      </c>
      <c r="AE42" s="65">
        <f t="shared" si="15"/>
        <v>0</v>
      </c>
      <c r="AF42" s="66">
        <f t="shared" si="16"/>
        <v>0</v>
      </c>
      <c r="AG42" s="66">
        <f t="shared" si="17"/>
        <v>0</v>
      </c>
      <c r="AH42" s="77" t="str">
        <f t="shared" si="18"/>
        <v>-</v>
      </c>
      <c r="AI42" s="65">
        <f t="shared" si="19"/>
        <v>0</v>
      </c>
    </row>
    <row r="43" spans="1:35" ht="12.75" customHeight="1">
      <c r="A43" s="63" t="s">
        <v>290</v>
      </c>
      <c r="B43" s="64" t="s">
        <v>291</v>
      </c>
      <c r="C43" s="65" t="s">
        <v>22</v>
      </c>
      <c r="D43" s="66" t="s">
        <v>23</v>
      </c>
      <c r="E43" s="66" t="s">
        <v>24</v>
      </c>
      <c r="F43" s="67" t="s">
        <v>468</v>
      </c>
      <c r="G43" s="68" t="s">
        <v>25</v>
      </c>
      <c r="H43" s="79" t="s">
        <v>26</v>
      </c>
      <c r="I43" s="69" t="s">
        <v>27</v>
      </c>
      <c r="J43" s="70" t="s">
        <v>501</v>
      </c>
      <c r="K43" s="71" t="s">
        <v>474</v>
      </c>
      <c r="L43" s="83" t="s">
        <v>473</v>
      </c>
      <c r="M43" s="85">
        <v>1109.3</v>
      </c>
      <c r="N43" s="84" t="s">
        <v>473</v>
      </c>
      <c r="O43" s="72">
        <v>19.96792301523657</v>
      </c>
      <c r="P43" s="73" t="s">
        <v>473</v>
      </c>
      <c r="Q43" s="74"/>
      <c r="R43" s="75"/>
      <c r="S43" s="76" t="s">
        <v>474</v>
      </c>
      <c r="T43" s="87" t="s">
        <v>13</v>
      </c>
      <c r="U43" s="91" t="s">
        <v>13</v>
      </c>
      <c r="V43" s="91" t="s">
        <v>13</v>
      </c>
      <c r="W43" s="112" t="s">
        <v>13</v>
      </c>
      <c r="X43" s="88" t="s">
        <v>474</v>
      </c>
      <c r="Y43" s="89" t="s">
        <v>473</v>
      </c>
      <c r="Z43" s="65">
        <f t="shared" si="10"/>
        <v>1</v>
      </c>
      <c r="AA43" s="66">
        <f t="shared" si="11"/>
        <v>0</v>
      </c>
      <c r="AB43" s="66">
        <f t="shared" si="12"/>
        <v>0</v>
      </c>
      <c r="AC43" s="66">
        <f t="shared" si="13"/>
        <v>0</v>
      </c>
      <c r="AD43" s="77" t="str">
        <f t="shared" si="14"/>
        <v>-</v>
      </c>
      <c r="AE43" s="65">
        <f t="shared" si="15"/>
        <v>1</v>
      </c>
      <c r="AF43" s="66">
        <f t="shared" si="16"/>
        <v>0</v>
      </c>
      <c r="AG43" s="66">
        <f t="shared" si="17"/>
        <v>0</v>
      </c>
      <c r="AH43" s="77" t="str">
        <f t="shared" si="18"/>
        <v>-</v>
      </c>
      <c r="AI43" s="65">
        <f t="shared" si="19"/>
        <v>0</v>
      </c>
    </row>
    <row r="44" spans="1:35" ht="12.75" customHeight="1">
      <c r="A44" s="63" t="s">
        <v>28</v>
      </c>
      <c r="B44" s="64" t="s">
        <v>29</v>
      </c>
      <c r="C44" s="65" t="s">
        <v>30</v>
      </c>
      <c r="D44" s="66" t="s">
        <v>31</v>
      </c>
      <c r="E44" s="66" t="s">
        <v>32</v>
      </c>
      <c r="F44" s="67" t="s">
        <v>468</v>
      </c>
      <c r="G44" s="68" t="s">
        <v>33</v>
      </c>
      <c r="H44" s="79" t="s">
        <v>34</v>
      </c>
      <c r="I44" s="69" t="s">
        <v>35</v>
      </c>
      <c r="J44" s="70" t="s">
        <v>227</v>
      </c>
      <c r="K44" s="71" t="s">
        <v>473</v>
      </c>
      <c r="L44" s="83" t="s">
        <v>473</v>
      </c>
      <c r="M44" s="85">
        <v>4385.31</v>
      </c>
      <c r="N44" s="84" t="s">
        <v>473</v>
      </c>
      <c r="O44" s="72">
        <v>19.436264198569624</v>
      </c>
      <c r="P44" s="73" t="s">
        <v>473</v>
      </c>
      <c r="Q44" s="74"/>
      <c r="R44" s="75"/>
      <c r="S44" s="76" t="s">
        <v>473</v>
      </c>
      <c r="T44" s="87" t="s">
        <v>13</v>
      </c>
      <c r="U44" s="91" t="s">
        <v>13</v>
      </c>
      <c r="V44" s="91" t="s">
        <v>13</v>
      </c>
      <c r="W44" s="112" t="s">
        <v>13</v>
      </c>
      <c r="X44" s="88" t="s">
        <v>473</v>
      </c>
      <c r="Y44" s="89" t="s">
        <v>473</v>
      </c>
      <c r="Z44" s="65">
        <f t="shared" si="10"/>
        <v>0</v>
      </c>
      <c r="AA44" s="66">
        <f t="shared" si="11"/>
        <v>0</v>
      </c>
      <c r="AB44" s="66">
        <f t="shared" si="12"/>
        <v>0</v>
      </c>
      <c r="AC44" s="66">
        <f t="shared" si="13"/>
        <v>0</v>
      </c>
      <c r="AD44" s="77" t="str">
        <f t="shared" si="14"/>
        <v>-</v>
      </c>
      <c r="AE44" s="65">
        <f t="shared" si="15"/>
        <v>0</v>
      </c>
      <c r="AF44" s="66">
        <f t="shared" si="16"/>
        <v>0</v>
      </c>
      <c r="AG44" s="66">
        <f t="shared" si="17"/>
        <v>0</v>
      </c>
      <c r="AH44" s="77" t="str">
        <f t="shared" si="18"/>
        <v>-</v>
      </c>
      <c r="AI44" s="65">
        <f t="shared" si="19"/>
        <v>0</v>
      </c>
    </row>
    <row r="45" spans="1:35" ht="12.75" customHeight="1">
      <c r="A45" s="63" t="s">
        <v>36</v>
      </c>
      <c r="B45" s="64" t="s">
        <v>37</v>
      </c>
      <c r="C45" s="65" t="s">
        <v>38</v>
      </c>
      <c r="D45" s="66" t="s">
        <v>39</v>
      </c>
      <c r="E45" s="66" t="s">
        <v>40</v>
      </c>
      <c r="F45" s="67" t="s">
        <v>468</v>
      </c>
      <c r="G45" s="68" t="s">
        <v>41</v>
      </c>
      <c r="H45" s="79" t="s">
        <v>42</v>
      </c>
      <c r="I45" s="69" t="s">
        <v>43</v>
      </c>
      <c r="J45" s="70" t="s">
        <v>194</v>
      </c>
      <c r="K45" s="71" t="s">
        <v>473</v>
      </c>
      <c r="L45" s="83" t="s">
        <v>473</v>
      </c>
      <c r="M45" s="85">
        <v>8788.2</v>
      </c>
      <c r="N45" s="84" t="s">
        <v>473</v>
      </c>
      <c r="O45" s="72">
        <v>10.959342652865223</v>
      </c>
      <c r="P45" s="73" t="s">
        <v>473</v>
      </c>
      <c r="Q45" s="74"/>
      <c r="R45" s="75"/>
      <c r="S45" s="76" t="s">
        <v>473</v>
      </c>
      <c r="T45" s="87" t="s">
        <v>13</v>
      </c>
      <c r="U45" s="91" t="s">
        <v>13</v>
      </c>
      <c r="V45" s="91" t="s">
        <v>13</v>
      </c>
      <c r="W45" s="112" t="s">
        <v>13</v>
      </c>
      <c r="X45" s="88" t="s">
        <v>473</v>
      </c>
      <c r="Y45" s="89" t="s">
        <v>473</v>
      </c>
      <c r="Z45" s="65">
        <f t="shared" si="10"/>
        <v>0</v>
      </c>
      <c r="AA45" s="66">
        <f t="shared" si="11"/>
        <v>0</v>
      </c>
      <c r="AB45" s="66">
        <f t="shared" si="12"/>
        <v>0</v>
      </c>
      <c r="AC45" s="66">
        <f t="shared" si="13"/>
        <v>0</v>
      </c>
      <c r="AD45" s="77" t="str">
        <f t="shared" si="14"/>
        <v>-</v>
      </c>
      <c r="AE45" s="65">
        <f t="shared" si="15"/>
        <v>0</v>
      </c>
      <c r="AF45" s="66">
        <f t="shared" si="16"/>
        <v>0</v>
      </c>
      <c r="AG45" s="66">
        <f t="shared" si="17"/>
        <v>0</v>
      </c>
      <c r="AH45" s="77" t="str">
        <f t="shared" si="18"/>
        <v>-</v>
      </c>
      <c r="AI45" s="65">
        <f t="shared" si="19"/>
        <v>0</v>
      </c>
    </row>
    <row r="46" spans="1:35" ht="12.75" customHeight="1">
      <c r="A46" s="63" t="s">
        <v>44</v>
      </c>
      <c r="B46" s="64" t="s">
        <v>45</v>
      </c>
      <c r="C46" s="65" t="s">
        <v>46</v>
      </c>
      <c r="D46" s="66" t="s">
        <v>47</v>
      </c>
      <c r="E46" s="66" t="s">
        <v>48</v>
      </c>
      <c r="F46" s="67" t="s">
        <v>468</v>
      </c>
      <c r="G46" s="68" t="s">
        <v>49</v>
      </c>
      <c r="H46" s="79" t="s">
        <v>50</v>
      </c>
      <c r="I46" s="69" t="s">
        <v>51</v>
      </c>
      <c r="J46" s="70" t="s">
        <v>472</v>
      </c>
      <c r="K46" s="71" t="s">
        <v>473</v>
      </c>
      <c r="L46" s="83" t="s">
        <v>473</v>
      </c>
      <c r="M46" s="85">
        <v>11463.51</v>
      </c>
      <c r="N46" s="84" t="s">
        <v>473</v>
      </c>
      <c r="O46" s="72">
        <v>21.853235943604552</v>
      </c>
      <c r="P46" s="73" t="s">
        <v>474</v>
      </c>
      <c r="Q46" s="74"/>
      <c r="R46" s="75"/>
      <c r="S46" s="76" t="s">
        <v>474</v>
      </c>
      <c r="T46" s="87" t="s">
        <v>13</v>
      </c>
      <c r="U46" s="91" t="s">
        <v>13</v>
      </c>
      <c r="V46" s="91" t="s">
        <v>13</v>
      </c>
      <c r="W46" s="112" t="s">
        <v>13</v>
      </c>
      <c r="X46" s="88" t="s">
        <v>473</v>
      </c>
      <c r="Y46" s="89" t="s">
        <v>473</v>
      </c>
      <c r="Z46" s="65">
        <f t="shared" si="10"/>
        <v>0</v>
      </c>
      <c r="AA46" s="66">
        <f t="shared" si="11"/>
        <v>0</v>
      </c>
      <c r="AB46" s="66">
        <f t="shared" si="12"/>
        <v>0</v>
      </c>
      <c r="AC46" s="66">
        <f t="shared" si="13"/>
        <v>0</v>
      </c>
      <c r="AD46" s="77" t="str">
        <f t="shared" si="14"/>
        <v>-</v>
      </c>
      <c r="AE46" s="65">
        <f t="shared" si="15"/>
        <v>1</v>
      </c>
      <c r="AF46" s="66">
        <f t="shared" si="16"/>
        <v>1</v>
      </c>
      <c r="AG46" s="66" t="str">
        <f t="shared" si="17"/>
        <v>Initial</v>
      </c>
      <c r="AH46" s="77" t="str">
        <f t="shared" si="18"/>
        <v>RLIS</v>
      </c>
      <c r="AI46" s="65">
        <f t="shared" si="19"/>
        <v>0</v>
      </c>
    </row>
    <row r="47" spans="1:35" ht="12.75" customHeight="1">
      <c r="A47" s="63" t="s">
        <v>52</v>
      </c>
      <c r="B47" s="64" t="s">
        <v>53</v>
      </c>
      <c r="C47" s="65" t="s">
        <v>54</v>
      </c>
      <c r="D47" s="66" t="s">
        <v>55</v>
      </c>
      <c r="E47" s="66" t="s">
        <v>56</v>
      </c>
      <c r="F47" s="67" t="s">
        <v>468</v>
      </c>
      <c r="G47" s="68" t="s">
        <v>57</v>
      </c>
      <c r="H47" s="79" t="s">
        <v>58</v>
      </c>
      <c r="I47" s="69" t="s">
        <v>59</v>
      </c>
      <c r="J47" s="70" t="s">
        <v>472</v>
      </c>
      <c r="K47" s="71" t="s">
        <v>473</v>
      </c>
      <c r="L47" s="83" t="s">
        <v>473</v>
      </c>
      <c r="M47" s="85">
        <v>4159.6</v>
      </c>
      <c r="N47" s="84" t="s">
        <v>473</v>
      </c>
      <c r="O47" s="72">
        <v>21.964529331514324</v>
      </c>
      <c r="P47" s="73" t="s">
        <v>474</v>
      </c>
      <c r="Q47" s="74"/>
      <c r="R47" s="75"/>
      <c r="S47" s="76" t="s">
        <v>474</v>
      </c>
      <c r="T47" s="87" t="s">
        <v>13</v>
      </c>
      <c r="U47" s="91" t="s">
        <v>13</v>
      </c>
      <c r="V47" s="91" t="s">
        <v>13</v>
      </c>
      <c r="W47" s="112" t="s">
        <v>13</v>
      </c>
      <c r="X47" s="88" t="s">
        <v>473</v>
      </c>
      <c r="Y47" s="89" t="s">
        <v>473</v>
      </c>
      <c r="Z47" s="65">
        <f t="shared" si="10"/>
        <v>0</v>
      </c>
      <c r="AA47" s="66">
        <f t="shared" si="11"/>
        <v>0</v>
      </c>
      <c r="AB47" s="66">
        <f t="shared" si="12"/>
        <v>0</v>
      </c>
      <c r="AC47" s="66">
        <f t="shared" si="13"/>
        <v>0</v>
      </c>
      <c r="AD47" s="77" t="str">
        <f t="shared" si="14"/>
        <v>-</v>
      </c>
      <c r="AE47" s="65">
        <f t="shared" si="15"/>
        <v>1</v>
      </c>
      <c r="AF47" s="66">
        <f t="shared" si="16"/>
        <v>1</v>
      </c>
      <c r="AG47" s="66" t="str">
        <f t="shared" si="17"/>
        <v>Initial</v>
      </c>
      <c r="AH47" s="77" t="str">
        <f t="shared" si="18"/>
        <v>RLIS</v>
      </c>
      <c r="AI47" s="65">
        <f t="shared" si="19"/>
        <v>0</v>
      </c>
    </row>
    <row r="48" spans="1:35" ht="12.75" customHeight="1">
      <c r="A48" s="63" t="s">
        <v>60</v>
      </c>
      <c r="B48" s="64" t="s">
        <v>61</v>
      </c>
      <c r="C48" s="65" t="s">
        <v>62</v>
      </c>
      <c r="D48" s="66" t="s">
        <v>63</v>
      </c>
      <c r="E48" s="66" t="s">
        <v>64</v>
      </c>
      <c r="F48" s="67" t="s">
        <v>468</v>
      </c>
      <c r="G48" s="68" t="s">
        <v>65</v>
      </c>
      <c r="H48" s="79" t="s">
        <v>387</v>
      </c>
      <c r="I48" s="69" t="s">
        <v>66</v>
      </c>
      <c r="J48" s="70" t="s">
        <v>340</v>
      </c>
      <c r="K48" s="71" t="s">
        <v>474</v>
      </c>
      <c r="L48" s="83" t="s">
        <v>473</v>
      </c>
      <c r="M48" s="85">
        <v>1502.75</v>
      </c>
      <c r="N48" s="84" t="s">
        <v>473</v>
      </c>
      <c r="O48" s="72">
        <v>20.51282051282051</v>
      </c>
      <c r="P48" s="73" t="s">
        <v>474</v>
      </c>
      <c r="Q48" s="74"/>
      <c r="R48" s="75"/>
      <c r="S48" s="76" t="s">
        <v>474</v>
      </c>
      <c r="T48" s="87" t="s">
        <v>13</v>
      </c>
      <c r="U48" s="91" t="s">
        <v>13</v>
      </c>
      <c r="V48" s="91" t="s">
        <v>13</v>
      </c>
      <c r="W48" s="112" t="s">
        <v>13</v>
      </c>
      <c r="X48" s="88" t="s">
        <v>474</v>
      </c>
      <c r="Y48" s="89" t="s">
        <v>473</v>
      </c>
      <c r="Z48" s="65">
        <f t="shared" si="10"/>
        <v>1</v>
      </c>
      <c r="AA48" s="66">
        <f t="shared" si="11"/>
        <v>0</v>
      </c>
      <c r="AB48" s="66">
        <f t="shared" si="12"/>
        <v>0</v>
      </c>
      <c r="AC48" s="66">
        <f t="shared" si="13"/>
        <v>0</v>
      </c>
      <c r="AD48" s="77" t="str">
        <f t="shared" si="14"/>
        <v>-</v>
      </c>
      <c r="AE48" s="65">
        <f t="shared" si="15"/>
        <v>1</v>
      </c>
      <c r="AF48" s="66">
        <f t="shared" si="16"/>
        <v>1</v>
      </c>
      <c r="AG48" s="66" t="str">
        <f t="shared" si="17"/>
        <v>Initial</v>
      </c>
      <c r="AH48" s="77" t="str">
        <f t="shared" si="18"/>
        <v>RLIS</v>
      </c>
      <c r="AI48" s="65">
        <f t="shared" si="19"/>
        <v>0</v>
      </c>
    </row>
    <row r="49" spans="1:35" ht="12.75" customHeight="1">
      <c r="A49" s="63" t="s">
        <v>67</v>
      </c>
      <c r="B49" s="64" t="s">
        <v>68</v>
      </c>
      <c r="C49" s="65" t="s">
        <v>69</v>
      </c>
      <c r="D49" s="66" t="s">
        <v>70</v>
      </c>
      <c r="E49" s="66" t="s">
        <v>71</v>
      </c>
      <c r="F49" s="67" t="s">
        <v>468</v>
      </c>
      <c r="G49" s="68" t="s">
        <v>72</v>
      </c>
      <c r="H49" s="79" t="s">
        <v>73</v>
      </c>
      <c r="I49" s="69" t="s">
        <v>74</v>
      </c>
      <c r="J49" s="70" t="s">
        <v>340</v>
      </c>
      <c r="K49" s="71" t="s">
        <v>474</v>
      </c>
      <c r="L49" s="83" t="s">
        <v>473</v>
      </c>
      <c r="M49" s="85">
        <v>2413.67</v>
      </c>
      <c r="N49" s="84" t="s">
        <v>473</v>
      </c>
      <c r="O49" s="72">
        <v>27.895878524945772</v>
      </c>
      <c r="P49" s="73" t="s">
        <v>474</v>
      </c>
      <c r="Q49" s="74"/>
      <c r="R49" s="75"/>
      <c r="S49" s="76" t="s">
        <v>474</v>
      </c>
      <c r="T49" s="87" t="s">
        <v>13</v>
      </c>
      <c r="U49" s="91" t="s">
        <v>13</v>
      </c>
      <c r="V49" s="91" t="s">
        <v>13</v>
      </c>
      <c r="W49" s="112" t="s">
        <v>13</v>
      </c>
      <c r="X49" s="88" t="s">
        <v>474</v>
      </c>
      <c r="Y49" s="89" t="s">
        <v>473</v>
      </c>
      <c r="Z49" s="65">
        <f t="shared" si="10"/>
        <v>1</v>
      </c>
      <c r="AA49" s="66">
        <f t="shared" si="11"/>
        <v>0</v>
      </c>
      <c r="AB49" s="66">
        <f t="shared" si="12"/>
        <v>0</v>
      </c>
      <c r="AC49" s="66">
        <f t="shared" si="13"/>
        <v>0</v>
      </c>
      <c r="AD49" s="77" t="str">
        <f t="shared" si="14"/>
        <v>-</v>
      </c>
      <c r="AE49" s="65">
        <f t="shared" si="15"/>
        <v>1</v>
      </c>
      <c r="AF49" s="66">
        <f t="shared" si="16"/>
        <v>1</v>
      </c>
      <c r="AG49" s="66" t="str">
        <f t="shared" si="17"/>
        <v>Initial</v>
      </c>
      <c r="AH49" s="77" t="str">
        <f t="shared" si="18"/>
        <v>RLIS</v>
      </c>
      <c r="AI49" s="65">
        <f t="shared" si="19"/>
        <v>0</v>
      </c>
    </row>
    <row r="50" spans="1:35" ht="12.75" customHeight="1">
      <c r="A50" s="63" t="s">
        <v>75</v>
      </c>
      <c r="B50" s="64" t="s">
        <v>76</v>
      </c>
      <c r="C50" s="65" t="s">
        <v>77</v>
      </c>
      <c r="D50" s="66" t="s">
        <v>78</v>
      </c>
      <c r="E50" s="66" t="s">
        <v>79</v>
      </c>
      <c r="F50" s="67" t="s">
        <v>468</v>
      </c>
      <c r="G50" s="68" t="s">
        <v>80</v>
      </c>
      <c r="H50" s="79" t="s">
        <v>81</v>
      </c>
      <c r="I50" s="69" t="s">
        <v>82</v>
      </c>
      <c r="J50" s="70" t="s">
        <v>472</v>
      </c>
      <c r="K50" s="71" t="s">
        <v>473</v>
      </c>
      <c r="L50" s="83" t="s">
        <v>473</v>
      </c>
      <c r="M50" s="85">
        <v>1486.87</v>
      </c>
      <c r="N50" s="84" t="s">
        <v>473</v>
      </c>
      <c r="O50" s="72">
        <v>31.025957972805934</v>
      </c>
      <c r="P50" s="73" t="s">
        <v>474</v>
      </c>
      <c r="Q50" s="74"/>
      <c r="R50" s="75"/>
      <c r="S50" s="76" t="s">
        <v>474</v>
      </c>
      <c r="T50" s="87" t="s">
        <v>13</v>
      </c>
      <c r="U50" s="91" t="s">
        <v>13</v>
      </c>
      <c r="V50" s="91" t="s">
        <v>13</v>
      </c>
      <c r="W50" s="112" t="s">
        <v>13</v>
      </c>
      <c r="X50" s="88" t="s">
        <v>474</v>
      </c>
      <c r="Y50" s="89" t="s">
        <v>473</v>
      </c>
      <c r="Z50" s="65">
        <f t="shared" si="10"/>
        <v>0</v>
      </c>
      <c r="AA50" s="66">
        <f t="shared" si="11"/>
        <v>0</v>
      </c>
      <c r="AB50" s="66">
        <f t="shared" si="12"/>
        <v>0</v>
      </c>
      <c r="AC50" s="66">
        <f t="shared" si="13"/>
        <v>0</v>
      </c>
      <c r="AD50" s="77" t="str">
        <f t="shared" si="14"/>
        <v>-</v>
      </c>
      <c r="AE50" s="65">
        <f t="shared" si="15"/>
        <v>1</v>
      </c>
      <c r="AF50" s="66">
        <f t="shared" si="16"/>
        <v>1</v>
      </c>
      <c r="AG50" s="66" t="str">
        <f t="shared" si="17"/>
        <v>Initial</v>
      </c>
      <c r="AH50" s="77" t="str">
        <f t="shared" si="18"/>
        <v>RLIS</v>
      </c>
      <c r="AI50" s="65">
        <f t="shared" si="19"/>
        <v>0</v>
      </c>
    </row>
    <row r="51" spans="1:35" ht="12.75" customHeight="1">
      <c r="A51" s="63" t="s">
        <v>83</v>
      </c>
      <c r="B51" s="64" t="s">
        <v>84</v>
      </c>
      <c r="C51" s="65" t="s">
        <v>85</v>
      </c>
      <c r="D51" s="66" t="s">
        <v>86</v>
      </c>
      <c r="E51" s="66" t="s">
        <v>87</v>
      </c>
      <c r="F51" s="67" t="s">
        <v>468</v>
      </c>
      <c r="G51" s="68" t="s">
        <v>88</v>
      </c>
      <c r="H51" s="79" t="s">
        <v>89</v>
      </c>
      <c r="I51" s="69" t="s">
        <v>90</v>
      </c>
      <c r="J51" s="70" t="s">
        <v>472</v>
      </c>
      <c r="K51" s="71" t="s">
        <v>473</v>
      </c>
      <c r="L51" s="83" t="s">
        <v>473</v>
      </c>
      <c r="M51" s="85">
        <v>2406.18</v>
      </c>
      <c r="N51" s="84" t="s">
        <v>473</v>
      </c>
      <c r="O51" s="72">
        <v>22.096317280453256</v>
      </c>
      <c r="P51" s="73" t="s">
        <v>474</v>
      </c>
      <c r="Q51" s="74"/>
      <c r="R51" s="75"/>
      <c r="S51" s="76" t="s">
        <v>474</v>
      </c>
      <c r="T51" s="87" t="s">
        <v>13</v>
      </c>
      <c r="U51" s="91" t="s">
        <v>13</v>
      </c>
      <c r="V51" s="91" t="s">
        <v>13</v>
      </c>
      <c r="W51" s="112" t="s">
        <v>13</v>
      </c>
      <c r="X51" s="88" t="s">
        <v>474</v>
      </c>
      <c r="Y51" s="89" t="s">
        <v>473</v>
      </c>
      <c r="Z51" s="65">
        <f t="shared" si="10"/>
        <v>0</v>
      </c>
      <c r="AA51" s="66">
        <f t="shared" si="11"/>
        <v>0</v>
      </c>
      <c r="AB51" s="66">
        <f t="shared" si="12"/>
        <v>0</v>
      </c>
      <c r="AC51" s="66">
        <f t="shared" si="13"/>
        <v>0</v>
      </c>
      <c r="AD51" s="77" t="str">
        <f t="shared" si="14"/>
        <v>-</v>
      </c>
      <c r="AE51" s="65">
        <f t="shared" si="15"/>
        <v>1</v>
      </c>
      <c r="AF51" s="66">
        <f t="shared" si="16"/>
        <v>1</v>
      </c>
      <c r="AG51" s="66" t="str">
        <f t="shared" si="17"/>
        <v>Initial</v>
      </c>
      <c r="AH51" s="77" t="str">
        <f t="shared" si="18"/>
        <v>RLIS</v>
      </c>
      <c r="AI51" s="65">
        <f t="shared" si="19"/>
        <v>0</v>
      </c>
    </row>
    <row r="52" spans="1:35" ht="12.75" customHeight="1">
      <c r="A52" s="63" t="s">
        <v>91</v>
      </c>
      <c r="B52" s="64" t="s">
        <v>92</v>
      </c>
      <c r="C52" s="65" t="s">
        <v>93</v>
      </c>
      <c r="D52" s="66" t="s">
        <v>94</v>
      </c>
      <c r="E52" s="66" t="s">
        <v>95</v>
      </c>
      <c r="F52" s="67" t="s">
        <v>468</v>
      </c>
      <c r="G52" s="68" t="s">
        <v>96</v>
      </c>
      <c r="H52" s="79" t="s">
        <v>97</v>
      </c>
      <c r="I52" s="69" t="s">
        <v>98</v>
      </c>
      <c r="J52" s="70" t="s">
        <v>340</v>
      </c>
      <c r="K52" s="71" t="s">
        <v>474</v>
      </c>
      <c r="L52" s="83" t="s">
        <v>473</v>
      </c>
      <c r="M52" s="85">
        <v>1111.75</v>
      </c>
      <c r="N52" s="84" t="s">
        <v>473</v>
      </c>
      <c r="O52" s="72">
        <v>18.323586744639375</v>
      </c>
      <c r="P52" s="73" t="s">
        <v>473</v>
      </c>
      <c r="Q52" s="74"/>
      <c r="R52" s="75"/>
      <c r="S52" s="76" t="s">
        <v>474</v>
      </c>
      <c r="T52" s="87" t="s">
        <v>13</v>
      </c>
      <c r="U52" s="91" t="s">
        <v>13</v>
      </c>
      <c r="V52" s="91" t="s">
        <v>13</v>
      </c>
      <c r="W52" s="112" t="s">
        <v>13</v>
      </c>
      <c r="X52" s="88" t="s">
        <v>474</v>
      </c>
      <c r="Y52" s="89" t="s">
        <v>473</v>
      </c>
      <c r="Z52" s="65">
        <f t="shared" si="10"/>
        <v>1</v>
      </c>
      <c r="AA52" s="66">
        <f t="shared" si="11"/>
        <v>0</v>
      </c>
      <c r="AB52" s="66">
        <f t="shared" si="12"/>
        <v>0</v>
      </c>
      <c r="AC52" s="66">
        <f t="shared" si="13"/>
        <v>0</v>
      </c>
      <c r="AD52" s="77" t="str">
        <f t="shared" si="14"/>
        <v>-</v>
      </c>
      <c r="AE52" s="65">
        <f t="shared" si="15"/>
        <v>1</v>
      </c>
      <c r="AF52" s="66">
        <f t="shared" si="16"/>
        <v>0</v>
      </c>
      <c r="AG52" s="66">
        <f t="shared" si="17"/>
        <v>0</v>
      </c>
      <c r="AH52" s="77" t="str">
        <f t="shared" si="18"/>
        <v>-</v>
      </c>
      <c r="AI52" s="65">
        <f t="shared" si="19"/>
        <v>0</v>
      </c>
    </row>
    <row r="53" spans="1:35" ht="12.75" customHeight="1">
      <c r="A53" s="63" t="s">
        <v>99</v>
      </c>
      <c r="B53" s="64" t="s">
        <v>100</v>
      </c>
      <c r="C53" s="65" t="s">
        <v>101</v>
      </c>
      <c r="D53" s="66" t="s">
        <v>102</v>
      </c>
      <c r="E53" s="66" t="s">
        <v>103</v>
      </c>
      <c r="F53" s="67" t="s">
        <v>468</v>
      </c>
      <c r="G53" s="68" t="s">
        <v>104</v>
      </c>
      <c r="H53" s="79" t="s">
        <v>105</v>
      </c>
      <c r="I53" s="69" t="s">
        <v>106</v>
      </c>
      <c r="J53" s="70" t="s">
        <v>340</v>
      </c>
      <c r="K53" s="71" t="s">
        <v>474</v>
      </c>
      <c r="L53" s="83" t="s">
        <v>473</v>
      </c>
      <c r="M53" s="85">
        <v>1485.66</v>
      </c>
      <c r="N53" s="84" t="s">
        <v>473</v>
      </c>
      <c r="O53" s="72">
        <v>23.78181818181818</v>
      </c>
      <c r="P53" s="73" t="s">
        <v>474</v>
      </c>
      <c r="Q53" s="74"/>
      <c r="R53" s="75"/>
      <c r="S53" s="76" t="s">
        <v>474</v>
      </c>
      <c r="T53" s="87" t="s">
        <v>13</v>
      </c>
      <c r="U53" s="91" t="s">
        <v>13</v>
      </c>
      <c r="V53" s="91" t="s">
        <v>13</v>
      </c>
      <c r="W53" s="112" t="s">
        <v>13</v>
      </c>
      <c r="X53" s="88" t="s">
        <v>474</v>
      </c>
      <c r="Y53" s="89" t="s">
        <v>473</v>
      </c>
      <c r="Z53" s="65">
        <f t="shared" si="10"/>
        <v>1</v>
      </c>
      <c r="AA53" s="66">
        <f t="shared" si="11"/>
        <v>0</v>
      </c>
      <c r="AB53" s="66">
        <f t="shared" si="12"/>
        <v>0</v>
      </c>
      <c r="AC53" s="66">
        <f t="shared" si="13"/>
        <v>0</v>
      </c>
      <c r="AD53" s="77" t="str">
        <f t="shared" si="14"/>
        <v>-</v>
      </c>
      <c r="AE53" s="65">
        <f t="shared" si="15"/>
        <v>1</v>
      </c>
      <c r="AF53" s="66">
        <f t="shared" si="16"/>
        <v>1</v>
      </c>
      <c r="AG53" s="66" t="str">
        <f t="shared" si="17"/>
        <v>Initial</v>
      </c>
      <c r="AH53" s="77" t="str">
        <f t="shared" si="18"/>
        <v>RLIS</v>
      </c>
      <c r="AI53" s="65">
        <f t="shared" si="19"/>
        <v>0</v>
      </c>
    </row>
    <row r="54" spans="1:35" ht="12.75" customHeight="1">
      <c r="A54" s="63" t="s">
        <v>107</v>
      </c>
      <c r="B54" s="64" t="s">
        <v>108</v>
      </c>
      <c r="C54" s="65" t="s">
        <v>109</v>
      </c>
      <c r="D54" s="66" t="s">
        <v>110</v>
      </c>
      <c r="E54" s="66" t="s">
        <v>111</v>
      </c>
      <c r="F54" s="67" t="s">
        <v>468</v>
      </c>
      <c r="G54" s="68" t="s">
        <v>112</v>
      </c>
      <c r="H54" s="79" t="s">
        <v>113</v>
      </c>
      <c r="I54" s="69" t="s">
        <v>114</v>
      </c>
      <c r="J54" s="70" t="s">
        <v>472</v>
      </c>
      <c r="K54" s="71" t="s">
        <v>473</v>
      </c>
      <c r="L54" s="83" t="s">
        <v>473</v>
      </c>
      <c r="M54" s="85">
        <v>3629.48</v>
      </c>
      <c r="N54" s="84" t="s">
        <v>473</v>
      </c>
      <c r="O54" s="72">
        <v>25.697706548770377</v>
      </c>
      <c r="P54" s="73" t="s">
        <v>474</v>
      </c>
      <c r="Q54" s="74"/>
      <c r="R54" s="75"/>
      <c r="S54" s="76" t="s">
        <v>474</v>
      </c>
      <c r="T54" s="87" t="s">
        <v>13</v>
      </c>
      <c r="U54" s="91" t="s">
        <v>13</v>
      </c>
      <c r="V54" s="91" t="s">
        <v>13</v>
      </c>
      <c r="W54" s="112" t="s">
        <v>13</v>
      </c>
      <c r="X54" s="88" t="s">
        <v>473</v>
      </c>
      <c r="Y54" s="89" t="s">
        <v>473</v>
      </c>
      <c r="Z54" s="65">
        <f t="shared" si="10"/>
        <v>0</v>
      </c>
      <c r="AA54" s="66">
        <f t="shared" si="11"/>
        <v>0</v>
      </c>
      <c r="AB54" s="66">
        <f t="shared" si="12"/>
        <v>0</v>
      </c>
      <c r="AC54" s="66">
        <f t="shared" si="13"/>
        <v>0</v>
      </c>
      <c r="AD54" s="77" t="str">
        <f t="shared" si="14"/>
        <v>-</v>
      </c>
      <c r="AE54" s="65">
        <f t="shared" si="15"/>
        <v>1</v>
      </c>
      <c r="AF54" s="66">
        <f t="shared" si="16"/>
        <v>1</v>
      </c>
      <c r="AG54" s="66" t="str">
        <f t="shared" si="17"/>
        <v>Initial</v>
      </c>
      <c r="AH54" s="77" t="str">
        <f t="shared" si="18"/>
        <v>RLIS</v>
      </c>
      <c r="AI54" s="65">
        <f t="shared" si="19"/>
        <v>0</v>
      </c>
    </row>
    <row r="55" spans="1:35" ht="12.75" customHeight="1">
      <c r="A55" s="63" t="s">
        <v>115</v>
      </c>
      <c r="B55" s="64" t="s">
        <v>116</v>
      </c>
      <c r="C55" s="65" t="s">
        <v>117</v>
      </c>
      <c r="D55" s="66" t="s">
        <v>118</v>
      </c>
      <c r="E55" s="66" t="s">
        <v>119</v>
      </c>
      <c r="F55" s="67" t="s">
        <v>468</v>
      </c>
      <c r="G55" s="68" t="s">
        <v>120</v>
      </c>
      <c r="H55" s="79" t="s">
        <v>121</v>
      </c>
      <c r="I55" s="69" t="s">
        <v>122</v>
      </c>
      <c r="J55" s="70" t="s">
        <v>298</v>
      </c>
      <c r="K55" s="71" t="s">
        <v>473</v>
      </c>
      <c r="L55" s="83" t="s">
        <v>473</v>
      </c>
      <c r="M55" s="85">
        <v>7307.93</v>
      </c>
      <c r="N55" s="84" t="s">
        <v>473</v>
      </c>
      <c r="O55" s="72">
        <v>21.8048422597212</v>
      </c>
      <c r="P55" s="73" t="s">
        <v>474</v>
      </c>
      <c r="Q55" s="74"/>
      <c r="R55" s="75"/>
      <c r="S55" s="76" t="s">
        <v>473</v>
      </c>
      <c r="T55" s="87" t="s">
        <v>13</v>
      </c>
      <c r="U55" s="91" t="s">
        <v>13</v>
      </c>
      <c r="V55" s="91" t="s">
        <v>13</v>
      </c>
      <c r="W55" s="112" t="s">
        <v>13</v>
      </c>
      <c r="X55" s="88" t="s">
        <v>473</v>
      </c>
      <c r="Y55" s="89" t="s">
        <v>473</v>
      </c>
      <c r="Z55" s="65">
        <f t="shared" si="10"/>
        <v>0</v>
      </c>
      <c r="AA55" s="66">
        <f t="shared" si="11"/>
        <v>0</v>
      </c>
      <c r="AB55" s="66">
        <f t="shared" si="12"/>
        <v>0</v>
      </c>
      <c r="AC55" s="66">
        <f t="shared" si="13"/>
        <v>0</v>
      </c>
      <c r="AD55" s="77" t="str">
        <f t="shared" si="14"/>
        <v>-</v>
      </c>
      <c r="AE55" s="65">
        <f t="shared" si="15"/>
        <v>0</v>
      </c>
      <c r="AF55" s="66">
        <f t="shared" si="16"/>
        <v>1</v>
      </c>
      <c r="AG55" s="66">
        <f t="shared" si="17"/>
        <v>0</v>
      </c>
      <c r="AH55" s="77" t="str">
        <f t="shared" si="18"/>
        <v>-</v>
      </c>
      <c r="AI55" s="65">
        <f t="shared" si="19"/>
        <v>0</v>
      </c>
    </row>
    <row r="56" spans="1:35" ht="12.75" customHeight="1">
      <c r="A56" s="63" t="s">
        <v>123</v>
      </c>
      <c r="B56" s="64" t="s">
        <v>124</v>
      </c>
      <c r="C56" s="65" t="s">
        <v>125</v>
      </c>
      <c r="D56" s="66" t="s">
        <v>126</v>
      </c>
      <c r="E56" s="66" t="s">
        <v>127</v>
      </c>
      <c r="F56" s="67" t="s">
        <v>468</v>
      </c>
      <c r="G56" s="68" t="s">
        <v>128</v>
      </c>
      <c r="H56" s="79" t="s">
        <v>129</v>
      </c>
      <c r="I56" s="69" t="s">
        <v>130</v>
      </c>
      <c r="J56" s="70" t="s">
        <v>340</v>
      </c>
      <c r="K56" s="71" t="s">
        <v>474</v>
      </c>
      <c r="L56" s="83" t="s">
        <v>473</v>
      </c>
      <c r="M56" s="85">
        <v>1450.44</v>
      </c>
      <c r="N56" s="84" t="s">
        <v>473</v>
      </c>
      <c r="O56" s="72">
        <v>33.33333333333333</v>
      </c>
      <c r="P56" s="73" t="s">
        <v>474</v>
      </c>
      <c r="Q56" s="74"/>
      <c r="R56" s="75"/>
      <c r="S56" s="76" t="s">
        <v>474</v>
      </c>
      <c r="T56" s="87" t="s">
        <v>13</v>
      </c>
      <c r="U56" s="91" t="s">
        <v>13</v>
      </c>
      <c r="V56" s="91" t="s">
        <v>13</v>
      </c>
      <c r="W56" s="112" t="s">
        <v>13</v>
      </c>
      <c r="X56" s="88" t="s">
        <v>474</v>
      </c>
      <c r="Y56" s="89" t="s">
        <v>473</v>
      </c>
      <c r="Z56" s="65">
        <f t="shared" si="10"/>
        <v>1</v>
      </c>
      <c r="AA56" s="66">
        <f t="shared" si="11"/>
        <v>0</v>
      </c>
      <c r="AB56" s="66">
        <f t="shared" si="12"/>
        <v>0</v>
      </c>
      <c r="AC56" s="66">
        <f t="shared" si="13"/>
        <v>0</v>
      </c>
      <c r="AD56" s="77" t="str">
        <f t="shared" si="14"/>
        <v>-</v>
      </c>
      <c r="AE56" s="65">
        <f t="shared" si="15"/>
        <v>1</v>
      </c>
      <c r="AF56" s="66">
        <f t="shared" si="16"/>
        <v>1</v>
      </c>
      <c r="AG56" s="66" t="str">
        <f t="shared" si="17"/>
        <v>Initial</v>
      </c>
      <c r="AH56" s="77" t="str">
        <f t="shared" si="18"/>
        <v>RLIS</v>
      </c>
      <c r="AI56" s="65">
        <f t="shared" si="19"/>
        <v>0</v>
      </c>
    </row>
    <row r="57" spans="1:35" ht="12.75" customHeight="1">
      <c r="A57" s="63" t="s">
        <v>131</v>
      </c>
      <c r="B57" s="64" t="s">
        <v>132</v>
      </c>
      <c r="C57" s="65" t="s">
        <v>133</v>
      </c>
      <c r="D57" s="66" t="s">
        <v>134</v>
      </c>
      <c r="E57" s="66" t="s">
        <v>135</v>
      </c>
      <c r="F57" s="67" t="s">
        <v>468</v>
      </c>
      <c r="G57" s="68" t="s">
        <v>136</v>
      </c>
      <c r="H57" s="79" t="s">
        <v>137</v>
      </c>
      <c r="I57" s="69" t="s">
        <v>138</v>
      </c>
      <c r="J57" s="70" t="s">
        <v>472</v>
      </c>
      <c r="K57" s="71" t="s">
        <v>473</v>
      </c>
      <c r="L57" s="83" t="s">
        <v>473</v>
      </c>
      <c r="M57" s="85">
        <v>2901.76</v>
      </c>
      <c r="N57" s="84" t="s">
        <v>473</v>
      </c>
      <c r="O57" s="72">
        <v>20.930232558139537</v>
      </c>
      <c r="P57" s="73" t="s">
        <v>474</v>
      </c>
      <c r="Q57" s="74"/>
      <c r="R57" s="75"/>
      <c r="S57" s="76" t="s">
        <v>474</v>
      </c>
      <c r="T57" s="87" t="s">
        <v>13</v>
      </c>
      <c r="U57" s="91" t="s">
        <v>13</v>
      </c>
      <c r="V57" s="91" t="s">
        <v>13</v>
      </c>
      <c r="W57" s="112" t="s">
        <v>13</v>
      </c>
      <c r="X57" s="88" t="s">
        <v>474</v>
      </c>
      <c r="Y57" s="89" t="s">
        <v>473</v>
      </c>
      <c r="Z57" s="65">
        <f t="shared" si="10"/>
        <v>0</v>
      </c>
      <c r="AA57" s="66">
        <f t="shared" si="11"/>
        <v>0</v>
      </c>
      <c r="AB57" s="66">
        <f t="shared" si="12"/>
        <v>0</v>
      </c>
      <c r="AC57" s="66">
        <f t="shared" si="13"/>
        <v>0</v>
      </c>
      <c r="AD57" s="77" t="str">
        <f t="shared" si="14"/>
        <v>-</v>
      </c>
      <c r="AE57" s="65">
        <f t="shared" si="15"/>
        <v>1</v>
      </c>
      <c r="AF57" s="66">
        <f t="shared" si="16"/>
        <v>1</v>
      </c>
      <c r="AG57" s="66" t="str">
        <f t="shared" si="17"/>
        <v>Initial</v>
      </c>
      <c r="AH57" s="77" t="str">
        <f t="shared" si="18"/>
        <v>RLIS</v>
      </c>
      <c r="AI57" s="65">
        <f t="shared" si="19"/>
        <v>0</v>
      </c>
    </row>
    <row r="58" spans="1:35" ht="12.75" customHeight="1">
      <c r="A58" s="63" t="s">
        <v>139</v>
      </c>
      <c r="B58" s="64" t="s">
        <v>140</v>
      </c>
      <c r="C58" s="65" t="s">
        <v>141</v>
      </c>
      <c r="D58" s="66" t="s">
        <v>142</v>
      </c>
      <c r="E58" s="66" t="s">
        <v>143</v>
      </c>
      <c r="F58" s="67" t="s">
        <v>468</v>
      </c>
      <c r="G58" s="68" t="s">
        <v>144</v>
      </c>
      <c r="H58" s="79" t="s">
        <v>145</v>
      </c>
      <c r="I58" s="69" t="s">
        <v>146</v>
      </c>
      <c r="J58" s="70" t="s">
        <v>147</v>
      </c>
      <c r="K58" s="71" t="s">
        <v>474</v>
      </c>
      <c r="L58" s="83" t="s">
        <v>473</v>
      </c>
      <c r="M58" s="85">
        <v>957.62</v>
      </c>
      <c r="N58" s="84" t="s">
        <v>473</v>
      </c>
      <c r="O58" s="72">
        <v>24.7557003257329</v>
      </c>
      <c r="P58" s="73" t="s">
        <v>474</v>
      </c>
      <c r="Q58" s="74"/>
      <c r="R58" s="75"/>
      <c r="S58" s="76" t="s">
        <v>474</v>
      </c>
      <c r="T58" s="87" t="s">
        <v>13</v>
      </c>
      <c r="U58" s="91" t="s">
        <v>13</v>
      </c>
      <c r="V58" s="91" t="s">
        <v>13</v>
      </c>
      <c r="W58" s="112" t="s">
        <v>13</v>
      </c>
      <c r="X58" s="88" t="s">
        <v>474</v>
      </c>
      <c r="Y58" s="89" t="s">
        <v>473</v>
      </c>
      <c r="Z58" s="65">
        <f t="shared" si="10"/>
        <v>1</v>
      </c>
      <c r="AA58" s="66">
        <f t="shared" si="11"/>
        <v>0</v>
      </c>
      <c r="AB58" s="66">
        <f t="shared" si="12"/>
        <v>0</v>
      </c>
      <c r="AC58" s="66">
        <f t="shared" si="13"/>
        <v>0</v>
      </c>
      <c r="AD58" s="77" t="str">
        <f t="shared" si="14"/>
        <v>-</v>
      </c>
      <c r="AE58" s="65">
        <f t="shared" si="15"/>
        <v>1</v>
      </c>
      <c r="AF58" s="66">
        <f t="shared" si="16"/>
        <v>1</v>
      </c>
      <c r="AG58" s="66" t="str">
        <f t="shared" si="17"/>
        <v>Initial</v>
      </c>
      <c r="AH58" s="77" t="str">
        <f t="shared" si="18"/>
        <v>RLIS</v>
      </c>
      <c r="AI58" s="65">
        <f t="shared" si="19"/>
        <v>0</v>
      </c>
    </row>
    <row r="59" spans="1:35" ht="12.75" customHeight="1">
      <c r="A59" s="63" t="s">
        <v>148</v>
      </c>
      <c r="B59" s="64" t="s">
        <v>149</v>
      </c>
      <c r="C59" s="65" t="s">
        <v>150</v>
      </c>
      <c r="D59" s="66" t="s">
        <v>151</v>
      </c>
      <c r="E59" s="66" t="s">
        <v>152</v>
      </c>
      <c r="F59" s="67" t="s">
        <v>468</v>
      </c>
      <c r="G59" s="68" t="s">
        <v>153</v>
      </c>
      <c r="H59" s="79" t="s">
        <v>154</v>
      </c>
      <c r="I59" s="69" t="s">
        <v>155</v>
      </c>
      <c r="J59" s="70" t="s">
        <v>298</v>
      </c>
      <c r="K59" s="71" t="s">
        <v>473</v>
      </c>
      <c r="L59" s="83" t="s">
        <v>473</v>
      </c>
      <c r="M59" s="85">
        <v>13037.2</v>
      </c>
      <c r="N59" s="84" t="s">
        <v>473</v>
      </c>
      <c r="O59" s="72">
        <v>20.364107361301002</v>
      </c>
      <c r="P59" s="73" t="s">
        <v>474</v>
      </c>
      <c r="Q59" s="74"/>
      <c r="R59" s="75"/>
      <c r="S59" s="76" t="s">
        <v>473</v>
      </c>
      <c r="T59" s="87" t="s">
        <v>13</v>
      </c>
      <c r="U59" s="91" t="s">
        <v>13</v>
      </c>
      <c r="V59" s="91" t="s">
        <v>13</v>
      </c>
      <c r="W59" s="112" t="s">
        <v>13</v>
      </c>
      <c r="X59" s="88" t="s">
        <v>473</v>
      </c>
      <c r="Y59" s="89" t="s">
        <v>473</v>
      </c>
      <c r="Z59" s="65">
        <f t="shared" si="10"/>
        <v>0</v>
      </c>
      <c r="AA59" s="66">
        <f t="shared" si="11"/>
        <v>0</v>
      </c>
      <c r="AB59" s="66">
        <f t="shared" si="12"/>
        <v>0</v>
      </c>
      <c r="AC59" s="66">
        <f t="shared" si="13"/>
        <v>0</v>
      </c>
      <c r="AD59" s="77" t="str">
        <f t="shared" si="14"/>
        <v>-</v>
      </c>
      <c r="AE59" s="65">
        <f t="shared" si="15"/>
        <v>0</v>
      </c>
      <c r="AF59" s="66">
        <f t="shared" si="16"/>
        <v>1</v>
      </c>
      <c r="AG59" s="66">
        <f t="shared" si="17"/>
        <v>0</v>
      </c>
      <c r="AH59" s="77" t="str">
        <f t="shared" si="18"/>
        <v>-</v>
      </c>
      <c r="AI59" s="65">
        <f t="shared" si="19"/>
        <v>0</v>
      </c>
    </row>
    <row r="60" spans="1:35" ht="12.75" customHeight="1">
      <c r="A60" s="63" t="s">
        <v>156</v>
      </c>
      <c r="B60" s="64" t="s">
        <v>0</v>
      </c>
      <c r="C60" s="65" t="s">
        <v>1</v>
      </c>
      <c r="D60" s="66" t="s">
        <v>2</v>
      </c>
      <c r="E60" s="66" t="s">
        <v>361</v>
      </c>
      <c r="F60" s="67" t="s">
        <v>468</v>
      </c>
      <c r="G60" s="68" t="s">
        <v>362</v>
      </c>
      <c r="H60" s="79" t="s">
        <v>3</v>
      </c>
      <c r="I60" s="69" t="s">
        <v>396</v>
      </c>
      <c r="J60" s="70" t="s">
        <v>147</v>
      </c>
      <c r="K60" s="71" t="s">
        <v>474</v>
      </c>
      <c r="L60" s="83" t="s">
        <v>473</v>
      </c>
      <c r="M60" s="86" t="s">
        <v>13</v>
      </c>
      <c r="N60" s="84" t="s">
        <v>13</v>
      </c>
      <c r="O60" s="72" t="s">
        <v>296</v>
      </c>
      <c r="P60" s="73" t="s">
        <v>473</v>
      </c>
      <c r="Q60" s="74"/>
      <c r="R60" s="75"/>
      <c r="S60" s="76" t="s">
        <v>474</v>
      </c>
      <c r="T60" s="87" t="s">
        <v>13</v>
      </c>
      <c r="U60" s="91" t="s">
        <v>13</v>
      </c>
      <c r="V60" s="91" t="s">
        <v>13</v>
      </c>
      <c r="W60" s="112" t="s">
        <v>13</v>
      </c>
      <c r="X60" s="88" t="s">
        <v>13</v>
      </c>
      <c r="Y60" s="89" t="s">
        <v>13</v>
      </c>
      <c r="Z60" s="65">
        <f t="shared" si="10"/>
        <v>1</v>
      </c>
      <c r="AA60" s="66">
        <f t="shared" si="11"/>
        <v>0</v>
      </c>
      <c r="AB60" s="66">
        <f t="shared" si="12"/>
        <v>0</v>
      </c>
      <c r="AC60" s="66">
        <f t="shared" si="13"/>
        <v>0</v>
      </c>
      <c r="AD60" s="77" t="str">
        <f t="shared" si="14"/>
        <v>-</v>
      </c>
      <c r="AE60" s="65">
        <f t="shared" si="15"/>
        <v>1</v>
      </c>
      <c r="AF60" s="66">
        <f t="shared" si="16"/>
        <v>0</v>
      </c>
      <c r="AG60" s="66">
        <f t="shared" si="17"/>
        <v>0</v>
      </c>
      <c r="AH60" s="77" t="str">
        <f t="shared" si="18"/>
        <v>-</v>
      </c>
      <c r="AI60" s="65">
        <f t="shared" si="19"/>
        <v>0</v>
      </c>
    </row>
    <row r="61" spans="1:35" ht="12.75" customHeight="1">
      <c r="A61" s="63" t="s">
        <v>4</v>
      </c>
      <c r="B61" s="64" t="s">
        <v>5</v>
      </c>
      <c r="C61" s="65" t="s">
        <v>6</v>
      </c>
      <c r="D61" s="66" t="s">
        <v>7</v>
      </c>
      <c r="E61" s="66" t="s">
        <v>8</v>
      </c>
      <c r="F61" s="67" t="s">
        <v>468</v>
      </c>
      <c r="G61" s="68" t="s">
        <v>9</v>
      </c>
      <c r="H61" s="79" t="s">
        <v>10</v>
      </c>
      <c r="I61" s="69" t="s">
        <v>11</v>
      </c>
      <c r="J61" s="70" t="s">
        <v>501</v>
      </c>
      <c r="K61" s="71" t="s">
        <v>474</v>
      </c>
      <c r="L61" s="83" t="s">
        <v>473</v>
      </c>
      <c r="M61" s="85">
        <v>4568.98</v>
      </c>
      <c r="N61" s="84" t="s">
        <v>473</v>
      </c>
      <c r="O61" s="72">
        <v>30.163656884875845</v>
      </c>
      <c r="P61" s="73" t="s">
        <v>474</v>
      </c>
      <c r="Q61" s="74"/>
      <c r="R61" s="75"/>
      <c r="S61" s="76" t="s">
        <v>474</v>
      </c>
      <c r="T61" s="87" t="s">
        <v>13</v>
      </c>
      <c r="U61" s="91" t="s">
        <v>13</v>
      </c>
      <c r="V61" s="91" t="s">
        <v>13</v>
      </c>
      <c r="W61" s="112" t="s">
        <v>13</v>
      </c>
      <c r="X61" s="88" t="s">
        <v>474</v>
      </c>
      <c r="Y61" s="89" t="s">
        <v>473</v>
      </c>
      <c r="Z61" s="65">
        <f t="shared" si="10"/>
        <v>1</v>
      </c>
      <c r="AA61" s="66">
        <f t="shared" si="11"/>
        <v>0</v>
      </c>
      <c r="AB61" s="66">
        <f t="shared" si="12"/>
        <v>0</v>
      </c>
      <c r="AC61" s="66">
        <f t="shared" si="13"/>
        <v>0</v>
      </c>
      <c r="AD61" s="77" t="str">
        <f t="shared" si="14"/>
        <v>-</v>
      </c>
      <c r="AE61" s="65">
        <f t="shared" si="15"/>
        <v>1</v>
      </c>
      <c r="AF61" s="66">
        <f t="shared" si="16"/>
        <v>1</v>
      </c>
      <c r="AG61" s="66" t="str">
        <f t="shared" si="17"/>
        <v>Initial</v>
      </c>
      <c r="AH61" s="77" t="str">
        <f t="shared" si="18"/>
        <v>RLIS</v>
      </c>
      <c r="AI61" s="65">
        <f t="shared" si="1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4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Virginia LEAs for the 2009 SRSA Program (MS Excel)</dc:title>
  <dc:subject/>
  <dc:creator/>
  <cp:keywords/>
  <dc:description/>
  <cp:lastModifiedBy>Alan Smigielski User</cp:lastModifiedBy>
  <cp:lastPrinted>2009-06-02T15:46:32Z</cp:lastPrinted>
  <dcterms:created xsi:type="dcterms:W3CDTF">2009-03-25T19:24:06Z</dcterms:created>
  <dcterms:modified xsi:type="dcterms:W3CDTF">2009-06-03T14:35:52Z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