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6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'ALL'!$A$1:$AI$198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<sst xmlns="http://schemas.openxmlformats.org/spreadsheetml/2006/main" count="5070" uniqueCount="1014">
  <si>
    <t>NO</t>
  </si>
  <si>
    <t>7</t>
  </si>
  <si>
    <t>5</t>
  </si>
  <si>
    <t>3</t>
  </si>
  <si>
    <t>4,8</t>
  </si>
  <si>
    <t>6,7</t>
  </si>
  <si>
    <t>3,7,8</t>
  </si>
  <si>
    <t>4</t>
  </si>
  <si>
    <t>6</t>
  </si>
  <si>
    <t>7,8</t>
  </si>
  <si>
    <t>3,4</t>
  </si>
  <si>
    <t>2</t>
  </si>
  <si>
    <t>5,7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</si>
  <si>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</si>
  <si>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</si>
  <si>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</si>
  <si>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</si>
  <si>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</si>
  <si>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</si>
  <si>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</si>
  <si>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</si>
  <si>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</si>
  <si>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</si>
  <si>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</si>
  <si>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2008 Small Rural School Achievement Program (SRSA)</t>
  </si>
  <si>
    <t xml:space="preserve">* All Local Educational Agencies (LEAs) listed on this page are eligible for the SRSA program for Fiscal Year 2008.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</si>
  <si>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</si>
  <si>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</si>
  <si>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2006-07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</si>
  <si>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</si>
  <si>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</si>
  <si>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SURRY VILLAGE CHARTER SCHOOL SCHOOL DISTRICT</t>
  </si>
  <si>
    <t>3306600</t>
  </si>
  <si>
    <t>525</t>
  </si>
  <si>
    <t>TAMWORTH SCHOOL DISTRICT</t>
  </si>
  <si>
    <t>3306660</t>
  </si>
  <si>
    <t>531</t>
  </si>
  <si>
    <t>THORNTON SCHOOL DISTRICT</t>
  </si>
  <si>
    <t>3306720</t>
  </si>
  <si>
    <t>534</t>
  </si>
  <si>
    <t>TIMBERLANE REGIONAL SCHOOL DISTRICT</t>
  </si>
  <si>
    <t>3306750</t>
  </si>
  <si>
    <t>539</t>
  </si>
  <si>
    <t>UNITY SCHOOL DISTRICT</t>
  </si>
  <si>
    <t>3306780</t>
  </si>
  <si>
    <t>543</t>
  </si>
  <si>
    <t>WAKEFIELD SCHOOL DISTRICT</t>
  </si>
  <si>
    <t>3306870</t>
  </si>
  <si>
    <t>549</t>
  </si>
  <si>
    <t>WARREN SCHOOL DISTRICT</t>
  </si>
  <si>
    <t>3306900</t>
  </si>
  <si>
    <t>551</t>
  </si>
  <si>
    <t>WASHINGTON SCHOOL DISTRICT</t>
  </si>
  <si>
    <t>3306910</t>
  </si>
  <si>
    <t>553</t>
  </si>
  <si>
    <t>WATERVILLE VALLEY SCHOOL DISTRICT</t>
  </si>
  <si>
    <t>3306930</t>
  </si>
  <si>
    <t>555</t>
  </si>
  <si>
    <t>WEARE SCHOOL DISTRICT</t>
  </si>
  <si>
    <t>3306990</t>
  </si>
  <si>
    <t>559</t>
  </si>
  <si>
    <t>WENTWORTH SCHOOL DISTRICT</t>
  </si>
  <si>
    <t>3307020</t>
  </si>
  <si>
    <t>563</t>
  </si>
  <si>
    <t>WESTMORELAND SCHOOL DISTRICT</t>
  </si>
  <si>
    <t>3307050</t>
  </si>
  <si>
    <t>568</t>
  </si>
  <si>
    <t>WHITE MOUNTAIN REGIONAL SCHOOL DISTRICT</t>
  </si>
  <si>
    <t>14 KING SQUARE.</t>
  </si>
  <si>
    <t>WHITEFIELD</t>
  </si>
  <si>
    <t>03598</t>
  </si>
  <si>
    <t>1098</t>
  </si>
  <si>
    <t>3307110</t>
  </si>
  <si>
    <t>571</t>
  </si>
  <si>
    <t>WILTON SCHOOL DISTRICT</t>
  </si>
  <si>
    <t>3307115</t>
  </si>
  <si>
    <t>572</t>
  </si>
  <si>
    <t>WILTON-LYNDEBORO SCHOOL DISTRICT</t>
  </si>
  <si>
    <t>3307140</t>
  </si>
  <si>
    <t>573</t>
  </si>
  <si>
    <t>WINCHESTER SCHOOL DISTRICT</t>
  </si>
  <si>
    <t>3307170</t>
  </si>
  <si>
    <t>575</t>
  </si>
  <si>
    <t>WINDHAM SCHOOL DISTRICT</t>
  </si>
  <si>
    <t>3307200</t>
  </si>
  <si>
    <t>579</t>
  </si>
  <si>
    <t>WINDSOR SCHOOL DISTRICT</t>
  </si>
  <si>
    <t>3307230</t>
  </si>
  <si>
    <t>581</t>
  </si>
  <si>
    <t>WINNACUNNET COOP SCHOOL DISTRICT</t>
  </si>
  <si>
    <t>433 WEST MAIN ST.</t>
  </si>
  <si>
    <t>TILTON</t>
  </si>
  <si>
    <t>03276</t>
  </si>
  <si>
    <t>3307300</t>
  </si>
  <si>
    <t>582</t>
  </si>
  <si>
    <t>WINNISQUAM REGIONAL SCHOOL DISTRICT</t>
  </si>
  <si>
    <t>New Hampshire School Districts</t>
  </si>
  <si>
    <t>N/A</t>
  </si>
  <si>
    <t>No</t>
  </si>
  <si>
    <t>316 DANIEL WEBSTER HIGHWAY</t>
  </si>
  <si>
    <t>(603) 262-9162</t>
  </si>
  <si>
    <t>37A PROMVINCE LANE</t>
  </si>
  <si>
    <t>(603) 664-9671</t>
  </si>
  <si>
    <t>26 WASHINGTON STREET</t>
  </si>
  <si>
    <t>(603) 753-0199</t>
  </si>
  <si>
    <t>PO BOX 70</t>
  </si>
  <si>
    <t>(603) 934-9200</t>
  </si>
  <si>
    <t>30 LINDEN STREET</t>
  </si>
  <si>
    <t>(603) 775-8638</t>
  </si>
  <si>
    <t>LEBANON HIGH SCHOOL, 195 HANOVER STREET</t>
  </si>
  <si>
    <t>(603) 448-2055)</t>
  </si>
  <si>
    <t>PO BOX 808</t>
  </si>
  <si>
    <t>(603) 335-6900</t>
  </si>
  <si>
    <t>260 COTTAGE STREET, SUITE A</t>
  </si>
  <si>
    <t>(603) 444-1535</t>
  </si>
  <si>
    <t>PO BOX 892</t>
  </si>
  <si>
    <t>(603) 642-8400</t>
  </si>
  <si>
    <t>715 RIVERWOOD DRIVE</t>
  </si>
  <si>
    <t>(603) 225-2715</t>
  </si>
  <si>
    <t>11 VILLAGE ROAD</t>
  </si>
  <si>
    <t>SURRY</t>
  </si>
  <si>
    <t>(603) 357-9700</t>
  </si>
  <si>
    <t>PEMBROKE ACADEMY, 267 PEMBROKE STREET</t>
  </si>
  <si>
    <t>LOCKE'S LOCATION, 175 BARNSTEAD ROAD, SUITE 3</t>
  </si>
  <si>
    <t>176A MAIN STREET</t>
  </si>
  <si>
    <t>CONWAY</t>
  </si>
  <si>
    <t>(603) 447-8368</t>
  </si>
  <si>
    <t>MOUNT EUSTIS COMMON, 262 COTTAGE STREET, STE #230</t>
  </si>
  <si>
    <t>C/O CAMPBELL HIGH SCHOOL, ONE HIGHLANDER COURT</t>
  </si>
  <si>
    <t>8311</t>
  </si>
  <si>
    <t>3701</t>
  </si>
  <si>
    <t>0892</t>
  </si>
  <si>
    <t>4137</t>
  </si>
  <si>
    <t>0808</t>
  </si>
  <si>
    <t>2622</t>
  </si>
  <si>
    <t>0070</t>
  </si>
  <si>
    <t>1519</t>
  </si>
  <si>
    <t>4115</t>
  </si>
  <si>
    <t>03818</t>
  </si>
  <si>
    <t>8</t>
  </si>
  <si>
    <t>YES</t>
  </si>
  <si>
    <t>3,8</t>
  </si>
  <si>
    <t>PITTSFIELD SCHOOL DISTRICT</t>
  </si>
  <si>
    <t>92 BONNER RD.</t>
  </si>
  <si>
    <t>MERIDEN</t>
  </si>
  <si>
    <t>03770</t>
  </si>
  <si>
    <t>5151</t>
  </si>
  <si>
    <t>3305760</t>
  </si>
  <si>
    <t>441</t>
  </si>
  <si>
    <t>PLAINFIELD SCHOOL DISTRICT</t>
  </si>
  <si>
    <t>3305790</t>
  </si>
  <si>
    <t>447</t>
  </si>
  <si>
    <t>PLYMOUTH SCHOOL DISTRICT</t>
  </si>
  <si>
    <t>50 CLOUGH DR.</t>
  </si>
  <si>
    <t>PORTSMOUTH</t>
  </si>
  <si>
    <t>03801</t>
  </si>
  <si>
    <t>5296</t>
  </si>
  <si>
    <t>3305820</t>
  </si>
  <si>
    <t>449</t>
  </si>
  <si>
    <t>PORTSMOUTH SCHOOL DISTRICT</t>
  </si>
  <si>
    <t>3305830</t>
  </si>
  <si>
    <t>450</t>
  </si>
  <si>
    <t>PROFILE SCHOOL DISTRICT</t>
  </si>
  <si>
    <t>3300032</t>
  </si>
  <si>
    <t>301</t>
  </si>
  <si>
    <t>PROSPECT MOUNTAIN JMA</t>
  </si>
  <si>
    <t>242 SUNCOOK VALLEY RD.</t>
  </si>
  <si>
    <t>1620</t>
  </si>
  <si>
    <t>3305850</t>
  </si>
  <si>
    <t>451</t>
  </si>
  <si>
    <t>RANDOLPH SCHOOL DISTRICT</t>
  </si>
  <si>
    <t>43 HARRIMAN HILL RD.</t>
  </si>
  <si>
    <t>RAYMOND</t>
  </si>
  <si>
    <t>03077</t>
  </si>
  <si>
    <t>1509</t>
  </si>
  <si>
    <t>3305880</t>
  </si>
  <si>
    <t>453</t>
  </si>
  <si>
    <t>RAYMOND SCHOOL DISTRICT</t>
  </si>
  <si>
    <t>5000024</t>
  </si>
  <si>
    <t>U146</t>
  </si>
  <si>
    <t>RIVENDELL INTERSTATE SCHOOL DISTRICT</t>
  </si>
  <si>
    <t>PO BOX 153</t>
  </si>
  <si>
    <t>ORFORD</t>
  </si>
  <si>
    <t>03777</t>
  </si>
  <si>
    <t>150 WAKEFIELD ST.</t>
  </si>
  <si>
    <t>ROCHESTER</t>
  </si>
  <si>
    <t>03867</t>
  </si>
  <si>
    <t>1348</t>
  </si>
  <si>
    <t>3305940</t>
  </si>
  <si>
    <t>461</t>
  </si>
  <si>
    <t>ROCHESTER SCHOOL DISTRICT</t>
  </si>
  <si>
    <t>3305970</t>
  </si>
  <si>
    <t>463</t>
  </si>
  <si>
    <t>ROLLINSFORD SCHOOL DISTRICT</t>
  </si>
  <si>
    <t>51 W. HIGH ST.</t>
  </si>
  <si>
    <t>SOMERSWORTH</t>
  </si>
  <si>
    <t>03878</t>
  </si>
  <si>
    <t>1099</t>
  </si>
  <si>
    <t>3306000</t>
  </si>
  <si>
    <t>467</t>
  </si>
  <si>
    <t>RUMNEY SCHOOL DISTRICT</t>
  </si>
  <si>
    <t>3306030</t>
  </si>
  <si>
    <t>471</t>
  </si>
  <si>
    <t>RYE SCHOOL DISTRICT</t>
  </si>
  <si>
    <t>38 GEREMONTY DR.</t>
  </si>
  <si>
    <t>SALEM</t>
  </si>
  <si>
    <t>03079</t>
  </si>
  <si>
    <t>3313</t>
  </si>
  <si>
    <t>3306060</t>
  </si>
  <si>
    <t>473</t>
  </si>
  <si>
    <t>SALEM SCHOOL DISTRICT</t>
  </si>
  <si>
    <t>178 MAIN  ST.</t>
  </si>
  <si>
    <t>KINGSTON</t>
  </si>
  <si>
    <t>03848</t>
  </si>
  <si>
    <t>3249</t>
  </si>
  <si>
    <t>3306080</t>
  </si>
  <si>
    <t>476</t>
  </si>
  <si>
    <t>SANBORN REGIONAL SCHOOL DISTRICT</t>
  </si>
  <si>
    <t>3306150</t>
  </si>
  <si>
    <t>485</t>
  </si>
  <si>
    <t>SEABROOK SCHOOL DISTRICT</t>
  </si>
  <si>
    <t>3300031</t>
  </si>
  <si>
    <t>705</t>
  </si>
  <si>
    <t>SEACOAST LEARNING COLLABORATIVE SCHOOL DISTRICT</t>
  </si>
  <si>
    <t>58 SCHOOL ST.</t>
  </si>
  <si>
    <t>BELMONT</t>
  </si>
  <si>
    <t>03220</t>
  </si>
  <si>
    <t>4511</t>
  </si>
  <si>
    <t>3306180</t>
  </si>
  <si>
    <t>486</t>
  </si>
  <si>
    <t>SHAKER REGIONAL SCHOOL DISTRICT</t>
  </si>
  <si>
    <t>3306210</t>
  </si>
  <si>
    <t>489</t>
  </si>
  <si>
    <t>SHELBURNE SCHOOL DISTRICT</t>
  </si>
  <si>
    <t>3306240</t>
  </si>
  <si>
    <t>491</t>
  </si>
  <si>
    <t>SOMERSWORTH SCHOOL DISTRICT</t>
  </si>
  <si>
    <t>3306260</t>
  </si>
  <si>
    <t>493</t>
  </si>
  <si>
    <t>SOUHEGAN COOPERATIVE SCHOOL DISTRICT</t>
  </si>
  <si>
    <t>3306270</t>
  </si>
  <si>
    <t>495</t>
  </si>
  <si>
    <t>SOUTH HAMPTON SCHOOL DISTRICT</t>
  </si>
  <si>
    <t>3306330</t>
  </si>
  <si>
    <t>499</t>
  </si>
  <si>
    <t>STARK SCHOOL DISTRICT</t>
  </si>
  <si>
    <t>3306360</t>
  </si>
  <si>
    <t>501</t>
  </si>
  <si>
    <t>STEWARTSTOWN SCHOOL DISTRICT</t>
  </si>
  <si>
    <t>3306390</t>
  </si>
  <si>
    <t>503</t>
  </si>
  <si>
    <t>STODDARD SCHOOL DISTRICT</t>
  </si>
  <si>
    <t>3306420</t>
  </si>
  <si>
    <t>507</t>
  </si>
  <si>
    <t>STRAFFORD SCHOOL DISTRICT</t>
  </si>
  <si>
    <t>3306450</t>
  </si>
  <si>
    <t>509</t>
  </si>
  <si>
    <t>STRATFORD SCHOOL DISTRICT</t>
  </si>
  <si>
    <t>3306480</t>
  </si>
  <si>
    <t>511</t>
  </si>
  <si>
    <t>STRATHAM SCHOOL DISTRICT</t>
  </si>
  <si>
    <t>3300042</t>
  </si>
  <si>
    <t>721</t>
  </si>
  <si>
    <t>STRONG FOUNDATIONS CHARTER SCHOOL</t>
  </si>
  <si>
    <t>3306540</t>
  </si>
  <si>
    <t>515</t>
  </si>
  <si>
    <t>SUNAPEE SCHOOL DISTRICT</t>
  </si>
  <si>
    <t>3300039</t>
  </si>
  <si>
    <t>717</t>
  </si>
  <si>
    <t>MILFORD SCHOOL DISTRICT</t>
  </si>
  <si>
    <t>3300616</t>
  </si>
  <si>
    <t>359</t>
  </si>
  <si>
    <t>MILTON SCHOOL DISTRICT</t>
  </si>
  <si>
    <t>39 MAIN ST.</t>
  </si>
  <si>
    <t>UNION</t>
  </si>
  <si>
    <t>03887</t>
  </si>
  <si>
    <t>9708</t>
  </si>
  <si>
    <t>3304890</t>
  </si>
  <si>
    <t>363</t>
  </si>
  <si>
    <t>MONADNOCK REGIONAL SCHOOL DISTRICT</t>
  </si>
  <si>
    <t>PO BOX 130</t>
  </si>
  <si>
    <t>MONROE</t>
  </si>
  <si>
    <t>03771</t>
  </si>
  <si>
    <t>0130</t>
  </si>
  <si>
    <t>3304920</t>
  </si>
  <si>
    <t>365</t>
  </si>
  <si>
    <t>MONROE SCHOOL DISTRICT</t>
  </si>
  <si>
    <t>3304950</t>
  </si>
  <si>
    <t>367</t>
  </si>
  <si>
    <t>MONT VERNON SCHOOL DISTRICT</t>
  </si>
  <si>
    <t>PO BOX 419</t>
  </si>
  <si>
    <t>MOULTONBOROUGH</t>
  </si>
  <si>
    <t>03254</t>
  </si>
  <si>
    <t>0419</t>
  </si>
  <si>
    <t>3304960</t>
  </si>
  <si>
    <t>369</t>
  </si>
  <si>
    <t>MOULTONBOROUGH SCHOOL DISTRICT</t>
  </si>
  <si>
    <t>PO BOX 687</t>
  </si>
  <si>
    <t>NASHUA</t>
  </si>
  <si>
    <t>03061</t>
  </si>
  <si>
    <t>0687</t>
  </si>
  <si>
    <t>3304980</t>
  </si>
  <si>
    <t>371</t>
  </si>
  <si>
    <t>NASHUA SCHOOL DISTRICT</t>
  </si>
  <si>
    <t>3305010</t>
  </si>
  <si>
    <t>375</t>
  </si>
  <si>
    <t>NELSON SCHOOL DISTRICT</t>
  </si>
  <si>
    <t>3305040</t>
  </si>
  <si>
    <t>377</t>
  </si>
  <si>
    <t>NEW BOSTON SCHOOL DISTRICT</t>
  </si>
  <si>
    <t>3305070</t>
  </si>
  <si>
    <t>381</t>
  </si>
  <si>
    <t>NEW CASTLE SCHOOL DISTRICT</t>
  </si>
  <si>
    <t>3300038</t>
  </si>
  <si>
    <t>715</t>
  </si>
  <si>
    <t>NEW HAMPSHIRE CHARTER EQUESTRIAN ACADEMY SCHOOL DI</t>
  </si>
  <si>
    <t>3300047</t>
  </si>
  <si>
    <t>713</t>
  </si>
  <si>
    <t>NEW HEIGHTS CHARTER ACADEMY</t>
  </si>
  <si>
    <t>3305190</t>
  </si>
  <si>
    <t>387</t>
  </si>
  <si>
    <t>NEWFIELDS SCHOOL DISTRICT</t>
  </si>
  <si>
    <t>20 NORTH MAIN ST.</t>
  </si>
  <si>
    <t>BRISTOL</t>
  </si>
  <si>
    <t>03222</t>
  </si>
  <si>
    <t>1404</t>
  </si>
  <si>
    <t>3305220</t>
  </si>
  <si>
    <t>388</t>
  </si>
  <si>
    <t>NEWFOUND AREA SCHOOL DISTRICT</t>
  </si>
  <si>
    <t>3305250</t>
  </si>
  <si>
    <t>391</t>
  </si>
  <si>
    <t>NEWINGTON SCHOOL DISTRICT</t>
  </si>
  <si>
    <t>186A MAIN ST.</t>
  </si>
  <si>
    <t>NEWMARKET</t>
  </si>
  <si>
    <t>03857</t>
  </si>
  <si>
    <t>1838</t>
  </si>
  <si>
    <t>3305280</t>
  </si>
  <si>
    <t>399</t>
  </si>
  <si>
    <t>NEWMARKET SCHOOL DISTRICT</t>
  </si>
  <si>
    <t>3305310</t>
  </si>
  <si>
    <t>401</t>
  </si>
  <si>
    <t>NEWPORT SCHOOL DISTRICT</t>
  </si>
  <si>
    <t>3300030</t>
  </si>
  <si>
    <t>703</t>
  </si>
  <si>
    <t>NORTH COUNTRY ALTERNATIVE SCHOOL DISTRICT</t>
  </si>
  <si>
    <t>3305370</t>
  </si>
  <si>
    <t>405</t>
  </si>
  <si>
    <t>NORTH HAMPTON SCHOOL DISTRICT</t>
  </si>
  <si>
    <t>GROVETON</t>
  </si>
  <si>
    <t>03582</t>
  </si>
  <si>
    <t>1408</t>
  </si>
  <si>
    <t>3305400</t>
  </si>
  <si>
    <t>407</t>
  </si>
  <si>
    <t>NORTHUMBERLAND SCHOOL DISTRICT</t>
  </si>
  <si>
    <t>15 PREBLE ST.</t>
  </si>
  <si>
    <t>569 FIRST NH TPKE.</t>
  </si>
  <si>
    <t>9702</t>
  </si>
  <si>
    <t>3305430</t>
  </si>
  <si>
    <t>411</t>
  </si>
  <si>
    <t>NORTHWOOD SCHOOL DISTRICT</t>
  </si>
  <si>
    <t>3305460</t>
  </si>
  <si>
    <t>413</t>
  </si>
  <si>
    <t>NOTTINGHAM SCHOOL DISTRICT</t>
  </si>
  <si>
    <t>3305520</t>
  </si>
  <si>
    <t>423</t>
  </si>
  <si>
    <t>OYSTER RIVER COOP SCHOOL DISTRICT</t>
  </si>
  <si>
    <t>36 COE DR.</t>
  </si>
  <si>
    <t>DURHAM</t>
  </si>
  <si>
    <t>03824</t>
  </si>
  <si>
    <t>2200</t>
  </si>
  <si>
    <t>3305550</t>
  </si>
  <si>
    <t>425</t>
  </si>
  <si>
    <t>PELHAM SCHOOL DISTRICT</t>
  </si>
  <si>
    <t>PO BOX 510</t>
  </si>
  <si>
    <t>WINDHAM</t>
  </si>
  <si>
    <t>03087</t>
  </si>
  <si>
    <t>0510</t>
  </si>
  <si>
    <t>3305580</t>
  </si>
  <si>
    <t>427</t>
  </si>
  <si>
    <t>PEMBROKE SCHOOL DISTRICT</t>
  </si>
  <si>
    <t>3399965</t>
  </si>
  <si>
    <t>428</t>
  </si>
  <si>
    <t>PEMI-BAKER REGIONAL SCHOOL DISTRICT</t>
  </si>
  <si>
    <t>3305670</t>
  </si>
  <si>
    <t>435</t>
  </si>
  <si>
    <t>PIERMONT SCHOOL DISTRICT</t>
  </si>
  <si>
    <t>3307360</t>
  </si>
  <si>
    <t>999</t>
  </si>
  <si>
    <t>PINKERTON ACADEMY SCHOOL DISTRICT</t>
  </si>
  <si>
    <t>5 PINKERTON ST</t>
  </si>
  <si>
    <t>1501</t>
  </si>
  <si>
    <t>3305700</t>
  </si>
  <si>
    <t>437</t>
  </si>
  <si>
    <t>PITTSBURG SCHOOL DISTRICT</t>
  </si>
  <si>
    <t>3305730</t>
  </si>
  <si>
    <t>439</t>
  </si>
  <si>
    <t>81 FITZGERALD DRIVE</t>
  </si>
  <si>
    <t>JAFFREY</t>
  </si>
  <si>
    <t>03452</t>
  </si>
  <si>
    <t>6615</t>
  </si>
  <si>
    <t>3300003</t>
  </si>
  <si>
    <t>275</t>
  </si>
  <si>
    <t>JOHN STARK REGIONAL SCHOOL DISTRICT</t>
  </si>
  <si>
    <t>169 MAIN ST.</t>
  </si>
  <si>
    <t>NEW LONDON</t>
  </si>
  <si>
    <t>03257</t>
  </si>
  <si>
    <t>4554</t>
  </si>
  <si>
    <t>3304040</t>
  </si>
  <si>
    <t>276</t>
  </si>
  <si>
    <t>KEARSARGE REGIONAL SCHOOL DISTRICT</t>
  </si>
  <si>
    <t>3304050</t>
  </si>
  <si>
    <t>279</t>
  </si>
  <si>
    <t>KEENE SCHOOL DISTRICT</t>
  </si>
  <si>
    <t>3304080</t>
  </si>
  <si>
    <t>281</t>
  </si>
  <si>
    <t>KENSINGTON SCHOOL DISTRICT</t>
  </si>
  <si>
    <t>LACONIA</t>
  </si>
  <si>
    <t>03247</t>
  </si>
  <si>
    <t>3304140</t>
  </si>
  <si>
    <t>285</t>
  </si>
  <si>
    <t>LACONIA SCHOOL DISTRICT</t>
  </si>
  <si>
    <t>3304150</t>
  </si>
  <si>
    <t>288</t>
  </si>
  <si>
    <t>LAFAYETTE REGIONAL SCHOOL DISTRICT</t>
  </si>
  <si>
    <t>3304170</t>
  </si>
  <si>
    <t>291</t>
  </si>
  <si>
    <t>LANDAFF SCHOOL DISTRICT</t>
  </si>
  <si>
    <t>3300037</t>
  </si>
  <si>
    <t>711</t>
  </si>
  <si>
    <t>LAURENT CLERC ACADEMY SCHOOL DISTRICT</t>
  </si>
  <si>
    <t>PO BOX 488</t>
  </si>
  <si>
    <t>LEBANON</t>
  </si>
  <si>
    <t>03766</t>
  </si>
  <si>
    <t>0488</t>
  </si>
  <si>
    <t>3304230</t>
  </si>
  <si>
    <t>295</t>
  </si>
  <si>
    <t>LEBANON SCHOOL DISTRICT</t>
  </si>
  <si>
    <t>3300043</t>
  </si>
  <si>
    <t>719</t>
  </si>
  <si>
    <t>LEDYARD CHARTER ACADEMY</t>
  </si>
  <si>
    <t>PO BOX 846</t>
  </si>
  <si>
    <t>LINCOLN</t>
  </si>
  <si>
    <t>03251</t>
  </si>
  <si>
    <t>0846</t>
  </si>
  <si>
    <t>3304260</t>
  </si>
  <si>
    <t>305</t>
  </si>
  <si>
    <t>LINCOLN-WOODSTOCK SCHOOL DISTRICT</t>
  </si>
  <si>
    <t>3304290</t>
  </si>
  <si>
    <t>306</t>
  </si>
  <si>
    <t>LISBON REGIONAL SCHOOL DISTRICT</t>
  </si>
  <si>
    <t>LITCHFIELD</t>
  </si>
  <si>
    <t>03052</t>
  </si>
  <si>
    <t>3304350</t>
  </si>
  <si>
    <t>315</t>
  </si>
  <si>
    <t>LITCHFIELD SCHOOL DISTRICT</t>
  </si>
  <si>
    <t>102 SCHOOL STREET</t>
  </si>
  <si>
    <t>3304380</t>
  </si>
  <si>
    <t>317</t>
  </si>
  <si>
    <t>LITTLETON SCHOOL DISTRICT</t>
  </si>
  <si>
    <t>LONDONDERRY</t>
  </si>
  <si>
    <t>03053</t>
  </si>
  <si>
    <t>3096</t>
  </si>
  <si>
    <t>3304410</t>
  </si>
  <si>
    <t>319</t>
  </si>
  <si>
    <t>LONDONDERRY SCHOOL DISTRICT</t>
  </si>
  <si>
    <t>268C MAMMOTH RD.</t>
  </si>
  <si>
    <t>PO BOX 117</t>
  </si>
  <si>
    <t>LYME</t>
  </si>
  <si>
    <t>03768</t>
  </si>
  <si>
    <t>0117</t>
  </si>
  <si>
    <t>3304500</t>
  </si>
  <si>
    <t>327</t>
  </si>
  <si>
    <t>LYME SCHOOL DISTRICT</t>
  </si>
  <si>
    <t>3304530</t>
  </si>
  <si>
    <t>329</t>
  </si>
  <si>
    <t>LYNDEBOROUGH SCHOOL DISTRICT</t>
  </si>
  <si>
    <t>P.O. BOX 1149</t>
  </si>
  <si>
    <t>WILTON</t>
  </si>
  <si>
    <t>03086</t>
  </si>
  <si>
    <t>3304560</t>
  </si>
  <si>
    <t>333</t>
  </si>
  <si>
    <t>MADISON SCHOOL DISTRICT</t>
  </si>
  <si>
    <t>286 COMMERCIAL STREET</t>
  </si>
  <si>
    <t>MANCHESTER</t>
  </si>
  <si>
    <t>03101</t>
  </si>
  <si>
    <t>3304590</t>
  </si>
  <si>
    <t>335</t>
  </si>
  <si>
    <t>MANCHESTER SCHOOL DISTRICT</t>
  </si>
  <si>
    <t>3304620</t>
  </si>
  <si>
    <t>339</t>
  </si>
  <si>
    <t>MARLBOROUGH SCHOOL DISTRICT</t>
  </si>
  <si>
    <t>3304650</t>
  </si>
  <si>
    <t>341</t>
  </si>
  <si>
    <t>MARLOW SCHOOL DISTRICT</t>
  </si>
  <si>
    <t>3304670</t>
  </si>
  <si>
    <t>342</t>
  </si>
  <si>
    <t>MASCENIC REGIONAL SCHOOL DISTRICT</t>
  </si>
  <si>
    <t>3304680</t>
  </si>
  <si>
    <t>343</t>
  </si>
  <si>
    <t>MASCOMA VALLEY REG SCHOOL DISTRICT</t>
  </si>
  <si>
    <t>PO BOX 789</t>
  </si>
  <si>
    <t>ENFIELD</t>
  </si>
  <si>
    <t>03748</t>
  </si>
  <si>
    <t>0789</t>
  </si>
  <si>
    <t>36 MCELWAIN ST.</t>
  </si>
  <si>
    <t>MERRIMACK</t>
  </si>
  <si>
    <t>03054</t>
  </si>
  <si>
    <t>3693</t>
  </si>
  <si>
    <t>3304740</t>
  </si>
  <si>
    <t>351</t>
  </si>
  <si>
    <t>MERRIMACK SCHOOL DISTRICT</t>
  </si>
  <si>
    <t>3304760</t>
  </si>
  <si>
    <t>352</t>
  </si>
  <si>
    <t>MERRIMACK VALLEY SCHOOL DISTRICT</t>
  </si>
  <si>
    <t>3304770</t>
  </si>
  <si>
    <t>353</t>
  </si>
  <si>
    <t>MIDDLETON SCHOOL DISTRICT</t>
  </si>
  <si>
    <t>3304800</t>
  </si>
  <si>
    <t>355</t>
  </si>
  <si>
    <t>MILAN SCHOOL DISTRICT</t>
  </si>
  <si>
    <t>100 WEST ST.</t>
  </si>
  <si>
    <t>MILFORD</t>
  </si>
  <si>
    <t>03055</t>
  </si>
  <si>
    <t>4871</t>
  </si>
  <si>
    <t>3304830</t>
  </si>
  <si>
    <t>357</t>
  </si>
  <si>
    <t>3300035</t>
  </si>
  <si>
    <t>203</t>
  </si>
  <si>
    <t>GORHAM RANDOLPH SHELBURNE COOP SCHOOL DISTR</t>
  </si>
  <si>
    <t>3303270</t>
  </si>
  <si>
    <t>201</t>
  </si>
  <si>
    <t>GORHAM SCHOOL DISTRICT</t>
  </si>
  <si>
    <t>29 SCHOOL RD.</t>
  </si>
  <si>
    <t>LEMPSTER</t>
  </si>
  <si>
    <t>03605</t>
  </si>
  <si>
    <t>7706</t>
  </si>
  <si>
    <t>3303300</t>
  </si>
  <si>
    <t>207</t>
  </si>
  <si>
    <t>GOSHEN-LEMPSTER COOP SCHOOL DISTRICT</t>
  </si>
  <si>
    <t>3303330</t>
  </si>
  <si>
    <t>208</t>
  </si>
  <si>
    <t>GOVERNOR WENTWORTH REG SCHOOL DISTRICT</t>
  </si>
  <si>
    <t>PO BOX 190</t>
  </si>
  <si>
    <t>WOLFEBORO FALLS</t>
  </si>
  <si>
    <t>03896</t>
  </si>
  <si>
    <t>0190</t>
  </si>
  <si>
    <t>PO BOX 287</t>
  </si>
  <si>
    <t>GRANTHAM</t>
  </si>
  <si>
    <t>03753</t>
  </si>
  <si>
    <t>0287</t>
  </si>
  <si>
    <t>3303360</t>
  </si>
  <si>
    <t>211</t>
  </si>
  <si>
    <t>GRANTHAM SCHOOL DISTRICT</t>
  </si>
  <si>
    <t>3300048</t>
  </si>
  <si>
    <t>709</t>
  </si>
  <si>
    <t>GREAT BAY ELEARNING CHARTER SCHOOL SCHOOL DISTRICT</t>
  </si>
  <si>
    <t>48 POST RD.</t>
  </si>
  <si>
    <t>GREENLAND</t>
  </si>
  <si>
    <t>03840</t>
  </si>
  <si>
    <t>2313</t>
  </si>
  <si>
    <t>3303420</t>
  </si>
  <si>
    <t>215</t>
  </si>
  <si>
    <t>GREENLAND SCHOOL DISTRICT</t>
  </si>
  <si>
    <t>3303480</t>
  </si>
  <si>
    <t>223</t>
  </si>
  <si>
    <t>HAMPSTEAD SCHOOL DISTRICT</t>
  </si>
  <si>
    <t>30 GREENOUGH RD.</t>
  </si>
  <si>
    <t>PLAISTOW</t>
  </si>
  <si>
    <t>03865</t>
  </si>
  <si>
    <t>2762</t>
  </si>
  <si>
    <t>3303540</t>
  </si>
  <si>
    <t>227</t>
  </si>
  <si>
    <t>HAMPTON FALLS SCHOOL DISTRICT</t>
  </si>
  <si>
    <t>2 ALUMNI DR.</t>
  </si>
  <si>
    <t>HAMPTON</t>
  </si>
  <si>
    <t>03842</t>
  </si>
  <si>
    <t>2284</t>
  </si>
  <si>
    <t>3303510</t>
  </si>
  <si>
    <t>225</t>
  </si>
  <si>
    <t>HAMPTON SCHOOL DISTRICT</t>
  </si>
  <si>
    <t>3303600</t>
  </si>
  <si>
    <t>233</t>
  </si>
  <si>
    <t>HANOVER SCHOOL DISTRICT</t>
  </si>
  <si>
    <t>3303630</t>
  </si>
  <si>
    <t>235</t>
  </si>
  <si>
    <t>HARRISVILLE SCHOOL DISTRICT</t>
  </si>
  <si>
    <t>3303640</t>
  </si>
  <si>
    <t>236</t>
  </si>
  <si>
    <t>HART'S LOCATION SCHOOL DISTRICT</t>
  </si>
  <si>
    <t>3303660</t>
  </si>
  <si>
    <t>238</t>
  </si>
  <si>
    <t>HAVERHILL COOPERATIVE SCHOOL DISTRICT</t>
  </si>
  <si>
    <t>HENNIKER</t>
  </si>
  <si>
    <t>03242</t>
  </si>
  <si>
    <t>3303690</t>
  </si>
  <si>
    <t>245</t>
  </si>
  <si>
    <t>HENNIKER SCHOOL DISTRICT</t>
  </si>
  <si>
    <t>41 LIBERTY HILL ROAD, BLDG. #5</t>
  </si>
  <si>
    <t>6045</t>
  </si>
  <si>
    <t>3303720</t>
  </si>
  <si>
    <t>247</t>
  </si>
  <si>
    <t>HILL SCHOOL DISTRICT</t>
  </si>
  <si>
    <t>3303750</t>
  </si>
  <si>
    <t>251</t>
  </si>
  <si>
    <t>HILLSBORO DEERING COOP SCHOOL DISTRICT</t>
  </si>
  <si>
    <t>PO BOX 2190</t>
  </si>
  <si>
    <t>HILLSBORO</t>
  </si>
  <si>
    <t>03244</t>
  </si>
  <si>
    <t>2190</t>
  </si>
  <si>
    <t>3303780</t>
  </si>
  <si>
    <t>255</t>
  </si>
  <si>
    <t>HINSDALE SCHOOL DISTRICT</t>
  </si>
  <si>
    <t>600 OLD HOMESTEAD HWY.</t>
  </si>
  <si>
    <t>E. SWANZEY</t>
  </si>
  <si>
    <t>03446</t>
  </si>
  <si>
    <t>2310</t>
  </si>
  <si>
    <t>3303810</t>
  </si>
  <si>
    <t>257</t>
  </si>
  <si>
    <t>HOLDERNESS SCHOOL DISTRICT</t>
  </si>
  <si>
    <t>3303840</t>
  </si>
  <si>
    <t>259</t>
  </si>
  <si>
    <t>HOLLIS SCHOOL DISTRICT</t>
  </si>
  <si>
    <t>3303850</t>
  </si>
  <si>
    <t>260</t>
  </si>
  <si>
    <t>HOLLIS/BROOKLINE COOP SCHOOL DISTRICT</t>
  </si>
  <si>
    <t>3303870</t>
  </si>
  <si>
    <t>261</t>
  </si>
  <si>
    <t>HOOKSETT SCHOOL DISTRICT</t>
  </si>
  <si>
    <t>204 MAPLE ST.</t>
  </si>
  <si>
    <t>CONTOOCOOK</t>
  </si>
  <si>
    <t>03229</t>
  </si>
  <si>
    <t>3339</t>
  </si>
  <si>
    <t>3303900</t>
  </si>
  <si>
    <t>263</t>
  </si>
  <si>
    <t>HOPKINTON SCHOOL DISTRICT</t>
  </si>
  <si>
    <t>20 LIBRARY ST.</t>
  </si>
  <si>
    <t>HUDSON</t>
  </si>
  <si>
    <t>03051</t>
  </si>
  <si>
    <t>4240</t>
  </si>
  <si>
    <t>3303930</t>
  </si>
  <si>
    <t>267</t>
  </si>
  <si>
    <t>HUDSON SCHOOL DISTRICT</t>
  </si>
  <si>
    <t>3303960</t>
  </si>
  <si>
    <t>269</t>
  </si>
  <si>
    <t>INTER-LAKES SCHOOL DISTRICT</t>
  </si>
  <si>
    <t>3303990</t>
  </si>
  <si>
    <t>271</t>
  </si>
  <si>
    <t>JACKSON SCHOOL DISTRICT</t>
  </si>
  <si>
    <t>3304030</t>
  </si>
  <si>
    <t>274</t>
  </si>
  <si>
    <t>JAFFREY-RINDGE COOP SCHOOL DISTRICT</t>
  </si>
  <si>
    <t>COOS COUNTY SCHOOL DISTRICT</t>
  </si>
  <si>
    <t>3302520</t>
  </si>
  <si>
    <t>115</t>
  </si>
  <si>
    <t>CORNISH SCHOOL DISTRICT</t>
  </si>
  <si>
    <t>3302550</t>
  </si>
  <si>
    <t>117</t>
  </si>
  <si>
    <t>CROYDON SCHOOL DISTRICT</t>
  </si>
  <si>
    <t>9 DEPOT ST., SUITE 2</t>
  </si>
  <si>
    <t>NEWPORT</t>
  </si>
  <si>
    <t>03773</t>
  </si>
  <si>
    <t>1533</t>
  </si>
  <si>
    <t>3300041</t>
  </si>
  <si>
    <t>723</t>
  </si>
  <si>
    <t>CSI CHARTER SCHOOL</t>
  </si>
  <si>
    <t>3302580</t>
  </si>
  <si>
    <t>127</t>
  </si>
  <si>
    <t>DEERFIELD SCHOOL DISTRICT</t>
  </si>
  <si>
    <t>18 SOUTH MAIN ST.</t>
  </si>
  <si>
    <t>DERRY</t>
  </si>
  <si>
    <t>03038</t>
  </si>
  <si>
    <t>2197</t>
  </si>
  <si>
    <t>3302610</t>
  </si>
  <si>
    <t>131</t>
  </si>
  <si>
    <t>DERRY SCHOOL DISTRICT</t>
  </si>
  <si>
    <t>288 CENTRAL AVE.</t>
  </si>
  <si>
    <t>DOVER</t>
  </si>
  <si>
    <t>03820</t>
  </si>
  <si>
    <t>4181</t>
  </si>
  <si>
    <t>3302640</t>
  </si>
  <si>
    <t>141</t>
  </si>
  <si>
    <t>DOVER SCHOOL DISTRICT</t>
  </si>
  <si>
    <t>3302670</t>
  </si>
  <si>
    <t>142</t>
  </si>
  <si>
    <t>DRESDEN SCHOOL DISTRICT</t>
  </si>
  <si>
    <t>41 LEBANON STREET</t>
  </si>
  <si>
    <t>HANOVER</t>
  </si>
  <si>
    <t>03755</t>
  </si>
  <si>
    <t>1222</t>
  </si>
  <si>
    <t>3302730</t>
  </si>
  <si>
    <t>147</t>
  </si>
  <si>
    <t>DUMMER SCHOOL DISTRICT</t>
  </si>
  <si>
    <t>123 MAIN ST.</t>
  </si>
  <si>
    <t>GORHAM</t>
  </si>
  <si>
    <t>03581</t>
  </si>
  <si>
    <t>1686</t>
  </si>
  <si>
    <t>3302760</t>
  </si>
  <si>
    <t>149</t>
  </si>
  <si>
    <t>DUNBARTON SCHOOL DISTRICT</t>
  </si>
  <si>
    <t>11 SCHOOL ST.</t>
  </si>
  <si>
    <t>GOFFSTOWN</t>
  </si>
  <si>
    <t>03045</t>
  </si>
  <si>
    <t>1908</t>
  </si>
  <si>
    <t>3302790</t>
  </si>
  <si>
    <t>153</t>
  </si>
  <si>
    <t>EAST KINGSTON SCHOOL DISTRICT</t>
  </si>
  <si>
    <t>3302850</t>
  </si>
  <si>
    <t>159</t>
  </si>
  <si>
    <t>EATON SCHOOL DISTRICT</t>
  </si>
  <si>
    <t>3302870</t>
  </si>
  <si>
    <t>162</t>
  </si>
  <si>
    <t>ELLSWORTH SCHOOL DISTRICT</t>
  </si>
  <si>
    <t>213 MAIN ST.</t>
  </si>
  <si>
    <t>EPPING</t>
  </si>
  <si>
    <t>03042</t>
  </si>
  <si>
    <t>2442</t>
  </si>
  <si>
    <t>3302880</t>
  </si>
  <si>
    <t>165</t>
  </si>
  <si>
    <t>EPPING SCHOOL DISTRICT</t>
  </si>
  <si>
    <t>3302910</t>
  </si>
  <si>
    <t>167</t>
  </si>
  <si>
    <t>EPSOM SCHOOL DISTRICT</t>
  </si>
  <si>
    <t>3302940</t>
  </si>
  <si>
    <t>171</t>
  </si>
  <si>
    <t>ERROL SCHOOL DISTRICT</t>
  </si>
  <si>
    <t>3300017</t>
  </si>
  <si>
    <t>172</t>
  </si>
  <si>
    <t>EXETER REGION COOP SCHOOL DISTRICT</t>
  </si>
  <si>
    <t>3302970</t>
  </si>
  <si>
    <t>173</t>
  </si>
  <si>
    <t>EXETER SCHOOL DISTRICT</t>
  </si>
  <si>
    <t>PO BOX 600</t>
  </si>
  <si>
    <t>CHARLESTOWN</t>
  </si>
  <si>
    <t>03603</t>
  </si>
  <si>
    <t>0600</t>
  </si>
  <si>
    <t>3302990</t>
  </si>
  <si>
    <t>174</t>
  </si>
  <si>
    <t>FALL MOUNTAIN REGIONAL SCHOOL DISTRICT</t>
  </si>
  <si>
    <t>356 MAIN ST.</t>
  </si>
  <si>
    <t>FARMINGTON</t>
  </si>
  <si>
    <t>03835</t>
  </si>
  <si>
    <t>1535</t>
  </si>
  <si>
    <t>3303000</t>
  </si>
  <si>
    <t>175</t>
  </si>
  <si>
    <t>FARMINGTON SCHOOL DISTRICT</t>
  </si>
  <si>
    <t>3300029</t>
  </si>
  <si>
    <t>701</t>
  </si>
  <si>
    <t>FRANKLIN CAREER ACADEMY SCHOOL DISTRICT</t>
  </si>
  <si>
    <t>119 CENTRAL ST.</t>
  </si>
  <si>
    <t>FRANKLIN</t>
  </si>
  <si>
    <t>03235</t>
  </si>
  <si>
    <t>1136</t>
  </si>
  <si>
    <t>3303090</t>
  </si>
  <si>
    <t>185</t>
  </si>
  <si>
    <t>FRANKLIN SCHOOL DISTRICT</t>
  </si>
  <si>
    <t>3303120</t>
  </si>
  <si>
    <t>187</t>
  </si>
  <si>
    <t>FREEDOM SCHOOL DISTRICT</t>
  </si>
  <si>
    <t>626 PLAINS ROAD</t>
  </si>
  <si>
    <t>SILVER LAKE</t>
  </si>
  <si>
    <t>03875</t>
  </si>
  <si>
    <t>8700</t>
  </si>
  <si>
    <t>5 HALL ROAD</t>
  </si>
  <si>
    <t>FREMONT</t>
  </si>
  <si>
    <t>03044</t>
  </si>
  <si>
    <t>3303150</t>
  </si>
  <si>
    <t>189</t>
  </si>
  <si>
    <t>FREMONT SCHOOL DISTRICT</t>
  </si>
  <si>
    <t>47 CHERRY VALLEY RD.</t>
  </si>
  <si>
    <t>GILFORD</t>
  </si>
  <si>
    <t>03249</t>
  </si>
  <si>
    <t>6843</t>
  </si>
  <si>
    <t>3303180</t>
  </si>
  <si>
    <t>191</t>
  </si>
  <si>
    <t>GILFORD SCHOOL DISTRICT</t>
  </si>
  <si>
    <t>PO BOX 309</t>
  </si>
  <si>
    <t>GILMANTON</t>
  </si>
  <si>
    <t>03237</t>
  </si>
  <si>
    <t>0309</t>
  </si>
  <si>
    <t>3303210</t>
  </si>
  <si>
    <t>195</t>
  </si>
  <si>
    <t>GILMANTON SCHOOL DISTRICT</t>
  </si>
  <si>
    <t>3303240</t>
  </si>
  <si>
    <t>199</t>
  </si>
  <si>
    <t>GOFFSTOWN SCHOOL DISTRICT</t>
  </si>
  <si>
    <t>BARRINGTON SCHOOL DISTRICT</t>
  </si>
  <si>
    <t>3301680</t>
  </si>
  <si>
    <t>035</t>
  </si>
  <si>
    <t>BARTLETT SCHOOL DISTRICT</t>
  </si>
  <si>
    <t>3301710</t>
  </si>
  <si>
    <t>039</t>
  </si>
  <si>
    <t>BATH SCHOOL DISTRICT</t>
  </si>
  <si>
    <t>2975 DARTMOUTH COLLEGE HWY.</t>
  </si>
  <si>
    <t>N. HAVERHILL</t>
  </si>
  <si>
    <t>03774</t>
  </si>
  <si>
    <t>4535</t>
  </si>
  <si>
    <t>103 COUNTY RD.</t>
  </si>
  <si>
    <t>BEDFORD</t>
  </si>
  <si>
    <t>03110</t>
  </si>
  <si>
    <t>6202</t>
  </si>
  <si>
    <t>3301740</t>
  </si>
  <si>
    <t>041</t>
  </si>
  <si>
    <t>BEDFORD SCHOOL DISTRICT</t>
  </si>
  <si>
    <t>3301830</t>
  </si>
  <si>
    <t>047</t>
  </si>
  <si>
    <t>BENTON SCHOOL DISTRICT</t>
  </si>
  <si>
    <t>183 HILLSIDE AVE.</t>
  </si>
  <si>
    <t>BERLIN</t>
  </si>
  <si>
    <t>03570</t>
  </si>
  <si>
    <t>1899</t>
  </si>
  <si>
    <t>3301860</t>
  </si>
  <si>
    <t>051</t>
  </si>
  <si>
    <t>BERLIN SCHOOL DISTRICT</t>
  </si>
  <si>
    <t>3301890</t>
  </si>
  <si>
    <t>053</t>
  </si>
  <si>
    <t>BETHLEHEM SCHOOL DISTRICT</t>
  </si>
  <si>
    <t>LITTLETON</t>
  </si>
  <si>
    <t>03561</t>
  </si>
  <si>
    <t>32 WHITE ROCK HILL RD.</t>
  </si>
  <si>
    <t>BOW</t>
  </si>
  <si>
    <t>03304</t>
  </si>
  <si>
    <t>4219</t>
  </si>
  <si>
    <t>3301950</t>
  </si>
  <si>
    <t>057</t>
  </si>
  <si>
    <t>BOW SCHOOL DISTRICT</t>
  </si>
  <si>
    <t>3302010</t>
  </si>
  <si>
    <t>063</t>
  </si>
  <si>
    <t>BRENTWOOD SCHOOL DISTRICT</t>
  </si>
  <si>
    <t>30 LINDEN ST.</t>
  </si>
  <si>
    <t>EXETER</t>
  </si>
  <si>
    <t>03833</t>
  </si>
  <si>
    <t>2522</t>
  </si>
  <si>
    <t>3302070</t>
  </si>
  <si>
    <t>071</t>
  </si>
  <si>
    <t>BROOKLINE SCHOOL DISTRICT</t>
  </si>
  <si>
    <t>PO BOX 1588</t>
  </si>
  <si>
    <t>HOLLIS</t>
  </si>
  <si>
    <t>03049</t>
  </si>
  <si>
    <t>1588</t>
  </si>
  <si>
    <t>3302100</t>
  </si>
  <si>
    <t>075</t>
  </si>
  <si>
    <t>CAMPTON SCHOOL DISTRICT</t>
  </si>
  <si>
    <t>47 OLD WARD BRIDGE RD.</t>
  </si>
  <si>
    <t>PLYMOUTH</t>
  </si>
  <si>
    <t>03264</t>
  </si>
  <si>
    <t>1296</t>
  </si>
  <si>
    <t>3302130</t>
  </si>
  <si>
    <t>079</t>
  </si>
  <si>
    <t>CANDIA SCHOOL DISTRICT</t>
  </si>
  <si>
    <t>3302200</t>
  </si>
  <si>
    <t>091</t>
  </si>
  <si>
    <t>CHATHAM SCHOOL DISTRICT</t>
  </si>
  <si>
    <t>22 MURPHY DRIVE</t>
  </si>
  <si>
    <t>CHESTER</t>
  </si>
  <si>
    <t>03036</t>
  </si>
  <si>
    <t>3302250</t>
  </si>
  <si>
    <t>093</t>
  </si>
  <si>
    <t>CHESTER SCHOOL DISTRICT</t>
  </si>
  <si>
    <t>3302280</t>
  </si>
  <si>
    <t>095</t>
  </si>
  <si>
    <t>CHESTERFIELD SCHOOL DISTRICT</t>
  </si>
  <si>
    <t>34 WEST ST.</t>
  </si>
  <si>
    <t>KEENE</t>
  </si>
  <si>
    <t>03431</t>
  </si>
  <si>
    <t>3392</t>
  </si>
  <si>
    <t>3302310</t>
  </si>
  <si>
    <t>099</t>
  </si>
  <si>
    <t>CHICHESTER SCHOOL DISTRICT</t>
  </si>
  <si>
    <t>165 BROAD ST.</t>
  </si>
  <si>
    <t>CLAREMONT</t>
  </si>
  <si>
    <t>03743</t>
  </si>
  <si>
    <t>2624</t>
  </si>
  <si>
    <t>3302340</t>
  </si>
  <si>
    <t>101</t>
  </si>
  <si>
    <t>CLAREMONT SCHOOL DISTRICT</t>
  </si>
  <si>
    <t>3302370</t>
  </si>
  <si>
    <t>103</t>
  </si>
  <si>
    <t>CLARKSVILLE SCHOOL DISTRICT</t>
  </si>
  <si>
    <t>21 ACADEMY ST.</t>
  </si>
  <si>
    <t>COLEBROOK</t>
  </si>
  <si>
    <t>03576</t>
  </si>
  <si>
    <t>1101</t>
  </si>
  <si>
    <t>3300036</t>
  </si>
  <si>
    <t>707</t>
  </si>
  <si>
    <t>COCHECO ARTS AND TECHNOLOGY SCHOOL DISTRICT</t>
  </si>
  <si>
    <t>3307330</t>
  </si>
  <si>
    <t>998</t>
  </si>
  <si>
    <t>COE BROWN ACADEMY SCHOOL DISTRICT</t>
  </si>
  <si>
    <t>907 FIRST NH TPKE.</t>
  </si>
  <si>
    <t>NORTHWOOD</t>
  </si>
  <si>
    <t>03261</t>
  </si>
  <si>
    <t>3201</t>
  </si>
  <si>
    <t>3302400</t>
  </si>
  <si>
    <t>105</t>
  </si>
  <si>
    <t>COLEBROOK SCHOOL DISTRICT</t>
  </si>
  <si>
    <t>3302430</t>
  </si>
  <si>
    <t>107</t>
  </si>
  <si>
    <t>COLUMBIA SCHOOL DISTRICT</t>
  </si>
  <si>
    <t>16 RUMFORD ST.</t>
  </si>
  <si>
    <t>3999</t>
  </si>
  <si>
    <t>3302460</t>
  </si>
  <si>
    <t>111</t>
  </si>
  <si>
    <t>CONCORD SCHOOL DISTRICT</t>
  </si>
  <si>
    <t>106 HANCOCK RD.</t>
  </si>
  <si>
    <t>PETERBOROUGH</t>
  </si>
  <si>
    <t>03458</t>
  </si>
  <si>
    <t>1197</t>
  </si>
  <si>
    <t>3302480</t>
  </si>
  <si>
    <t>112</t>
  </si>
  <si>
    <t>CONTOOCOOK VALLEY SCHOOL DISTRICT</t>
  </si>
  <si>
    <t>3302490</t>
  </si>
  <si>
    <t>113</t>
  </si>
  <si>
    <t>CONWAY SCHOOL DISTRICT</t>
  </si>
  <si>
    <t>COOS COUNTY</t>
  </si>
  <si>
    <t>W. STEWARTSTOWN</t>
  </si>
  <si>
    <t>03597</t>
  </si>
  <si>
    <t>3302510</t>
  </si>
  <si>
    <t>114</t>
  </si>
  <si>
    <t>Yes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</si>
  <si>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</si>
  <si>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</si>
  <si>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</si>
  <si>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</si>
  <si>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</si>
  <si>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</si>
  <si>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</si>
  <si>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</si>
  <si>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</si>
  <si>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</si>
  <si>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</si>
  <si>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</si>
  <si>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</si>
  <si>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</si>
  <si>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</si>
  <si>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</si>
  <si>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</si>
  <si>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</si>
  <si>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</si>
  <si>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</si>
  <si>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</si>
  <si>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</si>
  <si>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</si>
  <si>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</si>
  <si>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</si>
  <si>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</si>
  <si>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13A</t>
  </si>
  <si>
    <t>14A</t>
  </si>
  <si>
    <t>3300040</t>
  </si>
  <si>
    <t>725</t>
  </si>
  <si>
    <t>ACADEMY OF SCIENCE AND DESIGN CHARTER SCHOOL</t>
  </si>
  <si>
    <t>101 PLEASANT STREET</t>
  </si>
  <si>
    <t>CONCORD</t>
  </si>
  <si>
    <t>NH</t>
  </si>
  <si>
    <t>03301</t>
  </si>
  <si>
    <t>M</t>
  </si>
  <si>
    <t>3301350</t>
  </si>
  <si>
    <t>005</t>
  </si>
  <si>
    <t>ALBANY SCHOOL DISTRICT</t>
  </si>
  <si>
    <t>19 PINE ST.</t>
  </si>
  <si>
    <t>NORTH CONWAY</t>
  </si>
  <si>
    <t>03860</t>
  </si>
  <si>
    <t>5556</t>
  </si>
  <si>
    <t>3301380</t>
  </si>
  <si>
    <t>009</t>
  </si>
  <si>
    <t>ALLENSTOWN SCHOOL DISTRICT</t>
  </si>
  <si>
    <t>PEMBROKE</t>
  </si>
  <si>
    <t>03275</t>
  </si>
  <si>
    <t>1343</t>
  </si>
  <si>
    <t>252 SUNCOOK VALLEY RD.</t>
  </si>
  <si>
    <t>ALTON</t>
  </si>
  <si>
    <t>03809</t>
  </si>
  <si>
    <t>3301440</t>
  </si>
  <si>
    <t>015</t>
  </si>
  <si>
    <t>ALTON SCHOOL DISTRICT</t>
  </si>
  <si>
    <t>9999</t>
  </si>
  <si>
    <t>PO BOX 849</t>
  </si>
  <si>
    <t>AMHERST</t>
  </si>
  <si>
    <t>03031</t>
  </si>
  <si>
    <t>0849</t>
  </si>
  <si>
    <t>3301470</t>
  </si>
  <si>
    <t>017</t>
  </si>
  <si>
    <t>AMHERST SCHOOL DISTRICT</t>
  </si>
  <si>
    <t>3301500</t>
  </si>
  <si>
    <t>019</t>
  </si>
  <si>
    <t>ANDOVER SCHOOL DISTRICT</t>
  </si>
  <si>
    <t>105 COMMUNITY DR.</t>
  </si>
  <si>
    <t>PENACOOK</t>
  </si>
  <si>
    <t>03303</t>
  </si>
  <si>
    <t>1625</t>
  </si>
  <si>
    <t>3301560</t>
  </si>
  <si>
    <t>023</t>
  </si>
  <si>
    <t>ASHLAND SCHOOL DISTRICT</t>
  </si>
  <si>
    <t>103 MAIN ST.</t>
  </si>
  <si>
    <t>MEREDITH</t>
  </si>
  <si>
    <t>03253</t>
  </si>
  <si>
    <t>5857</t>
  </si>
  <si>
    <t>3301590</t>
  </si>
  <si>
    <t>029</t>
  </si>
  <si>
    <t>AUBURN SCHOOL DISTRICT</t>
  </si>
  <si>
    <t>90 FARMER RD.</t>
  </si>
  <si>
    <t>HOOKSETT</t>
  </si>
  <si>
    <t>03106</t>
  </si>
  <si>
    <t>2125</t>
  </si>
  <si>
    <t>3301620</t>
  </si>
  <si>
    <t>031</t>
  </si>
  <si>
    <t>BARNSTEAD SCHOOL DISTRICT</t>
  </si>
  <si>
    <t>PITTSFIELD</t>
  </si>
  <si>
    <t>03263</t>
  </si>
  <si>
    <t>41 PROVINCE LANE</t>
  </si>
  <si>
    <t>BARRINGTON</t>
  </si>
  <si>
    <t>03825</t>
  </si>
  <si>
    <t>3937</t>
  </si>
  <si>
    <t>3301650</t>
  </si>
  <si>
    <t>033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</si>
</sst>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#,##0.00_);\-#,##0.00;&quot;-&quot;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left" textRotation="75" wrapText="1"/>
      <protection/>
    </xf>
    <xf numFmtId="0" fontId="1" fillId="3" borderId="2" xfId="0" applyFont="1" applyFill="1" applyBorder="1" applyAlignment="1" applyProtection="1">
      <alignment horizontal="left" textRotation="75" wrapText="1"/>
      <protection/>
    </xf>
    <xf numFmtId="0" fontId="1" fillId="4" borderId="3" xfId="0" applyFont="1" applyFill="1" applyBorder="1" applyAlignment="1">
      <alignment horizontal="left" textRotation="75" wrapText="1"/>
    </xf>
    <xf numFmtId="0" fontId="1" fillId="4" borderId="4" xfId="0" applyFont="1" applyFill="1" applyBorder="1" applyAlignment="1">
      <alignment horizontal="left" textRotation="75" wrapText="1"/>
    </xf>
    <xf numFmtId="0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" fillId="0" borderId="7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" xfId="0" applyNumberFormat="1" applyFont="1" applyFill="1" applyBorder="1" applyAlignment="1">
      <alignment horizontal="left" textRotation="75" wrapText="1"/>
    </xf>
    <xf numFmtId="2" fontId="1" fillId="0" borderId="7" xfId="0" applyNumberFormat="1" applyFont="1" applyFill="1" applyBorder="1" applyAlignment="1" applyProtection="1">
      <alignment horizontal="center"/>
      <protection/>
    </xf>
    <xf numFmtId="2" fontId="1" fillId="0" borderId="9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>
      <alignment horizontal="left" textRotation="75" wrapText="1"/>
    </xf>
    <xf numFmtId="14" fontId="1" fillId="3" borderId="11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5" borderId="12" xfId="0" applyFont="1" applyFill="1" applyBorder="1" applyAlignment="1" applyProtection="1">
      <alignment horizontal="left" textRotation="75" wrapText="1"/>
      <protection/>
    </xf>
    <xf numFmtId="0" fontId="1" fillId="5" borderId="13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 locked="0"/>
    </xf>
    <xf numFmtId="0" fontId="1" fillId="4" borderId="14" xfId="0" applyFont="1" applyFill="1" applyBorder="1" applyAlignment="1" applyProtection="1">
      <alignment horizontal="left" textRotation="75" wrapText="1"/>
      <protection locked="0"/>
    </xf>
    <xf numFmtId="0" fontId="1" fillId="4" borderId="11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166" fontId="0" fillId="2" borderId="19" xfId="0" applyNumberFormat="1" applyFont="1" applyFill="1" applyBorder="1" applyAlignment="1">
      <alignment/>
    </xf>
    <xf numFmtId="0" fontId="0" fillId="2" borderId="20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2" fontId="0" fillId="2" borderId="20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176" fontId="0" fillId="0" borderId="19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/>
    </xf>
    <xf numFmtId="168" fontId="0" fillId="2" borderId="19" xfId="0" applyNumberFormat="1" applyFont="1" applyFill="1" applyBorder="1" applyAlignment="1">
      <alignment/>
    </xf>
    <xf numFmtId="168" fontId="0" fillId="2" borderId="19" xfId="0" applyNumberFormat="1" applyFont="1" applyFill="1" applyBorder="1" applyAlignment="1">
      <alignment horizontal="right"/>
    </xf>
    <xf numFmtId="166" fontId="0" fillId="2" borderId="21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176" fontId="0" fillId="0" borderId="21" xfId="0" applyNumberFormat="1" applyFont="1" applyFill="1" applyBorder="1" applyAlignment="1" applyProtection="1">
      <alignment horizontal="center"/>
      <protection locked="0"/>
    </xf>
    <xf numFmtId="2" fontId="0" fillId="2" borderId="26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 applyProtection="1">
      <alignment horizontal="center"/>
      <protection locked="0"/>
    </xf>
    <xf numFmtId="176" fontId="0" fillId="0" borderId="20" xfId="0" applyNumberFormat="1" applyFont="1" applyFill="1" applyBorder="1" applyAlignment="1" applyProtection="1">
      <alignment horizontal="center"/>
      <protection locked="0"/>
    </xf>
    <xf numFmtId="3" fontId="0" fillId="0" borderId="26" xfId="0" applyNumberFormat="1" applyFont="1" applyFill="1" applyBorder="1" applyAlignment="1" applyProtection="1">
      <alignment horizontal="center"/>
      <protection locked="0"/>
    </xf>
    <xf numFmtId="1" fontId="1" fillId="0" borderId="6" xfId="0" applyNumberFormat="1" applyFont="1" applyBorder="1" applyAlignment="1">
      <alignment horizontal="center"/>
    </xf>
    <xf numFmtId="167" fontId="0" fillId="2" borderId="25" xfId="0" applyNumberFormat="1" applyFont="1" applyFill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>
      <alignment/>
    </xf>
    <xf numFmtId="2" fontId="0" fillId="2" borderId="23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left" textRotation="75" wrapText="1"/>
      <protection/>
    </xf>
    <xf numFmtId="0" fontId="0" fillId="2" borderId="27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176" fontId="0" fillId="0" borderId="27" xfId="0" applyNumberFormat="1" applyFont="1" applyFill="1" applyBorder="1" applyAlignment="1" applyProtection="1">
      <alignment horizontal="center"/>
      <protection locked="0"/>
    </xf>
    <xf numFmtId="176" fontId="0" fillId="0" borderId="24" xfId="0" applyNumberFormat="1" applyFont="1" applyFill="1" applyBorder="1" applyAlignment="1" applyProtection="1">
      <alignment horizontal="center"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168" fontId="0" fillId="0" borderId="19" xfId="0" applyNumberFormat="1" applyFont="1" applyFill="1" applyBorder="1" applyAlignment="1">
      <alignment horizontal="right"/>
    </xf>
    <xf numFmtId="49" fontId="0" fillId="6" borderId="18" xfId="0" applyNumberFormat="1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25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2" fontId="0" fillId="6" borderId="18" xfId="0" applyNumberFormat="1" applyFont="1" applyFill="1" applyBorder="1" applyAlignment="1">
      <alignment horizontal="center"/>
    </xf>
    <xf numFmtId="167" fontId="0" fillId="6" borderId="25" xfId="0" applyNumberFormat="1" applyFont="1" applyFill="1" applyBorder="1" applyAlignment="1">
      <alignment horizontal="center"/>
    </xf>
    <xf numFmtId="166" fontId="0" fillId="6" borderId="19" xfId="0" applyNumberFormat="1" applyFont="1" applyFill="1" applyBorder="1" applyAlignment="1">
      <alignment/>
    </xf>
    <xf numFmtId="168" fontId="0" fillId="6" borderId="19" xfId="0" applyNumberFormat="1" applyFont="1" applyFill="1" applyBorder="1" applyAlignment="1">
      <alignment/>
    </xf>
    <xf numFmtId="0" fontId="0" fillId="6" borderId="20" xfId="0" applyNumberFormat="1" applyFont="1" applyFill="1" applyBorder="1" applyAlignment="1">
      <alignment horizontal="center"/>
    </xf>
    <xf numFmtId="0" fontId="0" fillId="6" borderId="19" xfId="0" applyNumberFormat="1" applyFont="1" applyFill="1" applyBorder="1" applyAlignment="1">
      <alignment horizontal="center"/>
    </xf>
    <xf numFmtId="0" fontId="0" fillId="6" borderId="24" xfId="0" applyFont="1" applyFill="1" applyBorder="1" applyAlignment="1" applyProtection="1">
      <alignment horizontal="center"/>
      <protection locked="0"/>
    </xf>
    <xf numFmtId="4" fontId="0" fillId="6" borderId="25" xfId="0" applyNumberFormat="1" applyFont="1" applyFill="1" applyBorder="1" applyAlignment="1" applyProtection="1">
      <alignment horizontal="center"/>
      <protection locked="0"/>
    </xf>
    <xf numFmtId="0" fontId="0" fillId="6" borderId="19" xfId="0" applyFont="1" applyFill="1" applyBorder="1" applyAlignment="1" applyProtection="1">
      <alignment horizontal="center"/>
      <protection locked="0"/>
    </xf>
    <xf numFmtId="2" fontId="0" fillId="6" borderId="20" xfId="0" applyNumberFormat="1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2" fontId="0" fillId="6" borderId="19" xfId="0" applyNumberFormat="1" applyFont="1" applyFill="1" applyBorder="1" applyAlignment="1" applyProtection="1">
      <alignment horizontal="center"/>
      <protection locked="0"/>
    </xf>
    <xf numFmtId="0" fontId="0" fillId="6" borderId="24" xfId="0" applyFont="1" applyFill="1" applyBorder="1" applyAlignment="1">
      <alignment horizontal="center"/>
    </xf>
    <xf numFmtId="176" fontId="0" fillId="6" borderId="20" xfId="0" applyNumberFormat="1" applyFont="1" applyFill="1" applyBorder="1" applyAlignment="1" applyProtection="1">
      <alignment horizontal="center"/>
      <protection locked="0"/>
    </xf>
    <xf numFmtId="176" fontId="0" fillId="6" borderId="19" xfId="0" applyNumberFormat="1" applyFont="1" applyFill="1" applyBorder="1" applyAlignment="1" applyProtection="1">
      <alignment horizontal="center"/>
      <protection locked="0"/>
    </xf>
    <xf numFmtId="176" fontId="0" fillId="6" borderId="24" xfId="0" applyNumberFormat="1" applyFont="1" applyFill="1" applyBorder="1" applyAlignment="1" applyProtection="1">
      <alignment horizontal="center"/>
      <protection locked="0"/>
    </xf>
    <xf numFmtId="3" fontId="0" fillId="6" borderId="20" xfId="0" applyNumberFormat="1" applyFont="1" applyFill="1" applyBorder="1" applyAlignment="1" applyProtection="1">
      <alignment horizontal="center"/>
      <protection locked="0"/>
    </xf>
    <xf numFmtId="3" fontId="0" fillId="6" borderId="24" xfId="0" applyNumberFormat="1" applyFont="1" applyFill="1" applyBorder="1" applyAlignment="1" applyProtection="1">
      <alignment horizontal="center"/>
      <protection locked="0"/>
    </xf>
    <xf numFmtId="49" fontId="0" fillId="6" borderId="25" xfId="0" applyNumberFormat="1" applyFont="1" applyFill="1" applyBorder="1" applyAlignment="1">
      <alignment horizontal="center"/>
    </xf>
    <xf numFmtId="168" fontId="0" fillId="6" borderId="19" xfId="0" applyNumberFormat="1" applyFont="1" applyFill="1" applyBorder="1" applyAlignment="1">
      <alignment horizontal="right"/>
    </xf>
    <xf numFmtId="4" fontId="0" fillId="6" borderId="25" xfId="0" applyNumberFormat="1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>
      <alignment horizontal="center"/>
    </xf>
    <xf numFmtId="168" fontId="0" fillId="2" borderId="21" xfId="0" applyNumberFormat="1" applyFont="1" applyFill="1" applyBorder="1" applyAlignment="1">
      <alignment horizontal="right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J92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61.7109375" style="0" bestFit="1" customWidth="1"/>
    <col min="4" max="4" width="56.421875" style="0" bestFit="1" customWidth="1"/>
    <col min="5" max="5" width="13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2" t="s">
        <v>24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ht="12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5" ht="12">
      <c r="A3" s="171" t="s">
        <v>26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15.75" customHeight="1">
      <c r="A4" s="174" t="s">
        <v>27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49.5" customHeight="1">
      <c r="A5" s="167" t="s">
        <v>28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ht="12">
      <c r="A6" s="169" t="s">
        <v>29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</row>
    <row r="7" spans="1:25" ht="12">
      <c r="A7" s="169" t="s">
        <v>30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</row>
    <row r="8" spans="1:25" ht="16.5">
      <c r="A8" s="6" t="s">
        <v>96</v>
      </c>
      <c r="B8" s="2"/>
      <c r="C8" s="3"/>
      <c r="D8" s="3"/>
      <c r="E8" s="3"/>
      <c r="F8" s="28"/>
      <c r="G8" s="3"/>
      <c r="H8" s="31"/>
      <c r="I8" s="3"/>
      <c r="J8" s="39"/>
      <c r="K8" s="40"/>
      <c r="L8" s="3"/>
      <c r="M8" s="38"/>
      <c r="N8" s="3"/>
      <c r="O8" s="3"/>
      <c r="P8" s="7"/>
      <c r="Q8" s="31"/>
      <c r="R8" s="31"/>
      <c r="S8" s="8"/>
      <c r="T8" s="4"/>
      <c r="U8" s="37"/>
      <c r="V8" s="37"/>
      <c r="W8" s="37"/>
      <c r="X8" s="37"/>
      <c r="Y8" s="37"/>
    </row>
    <row r="9" spans="1:35" s="55" customFormat="1" ht="159.75" customHeight="1" thickBot="1">
      <c r="A9" s="9" t="s">
        <v>920</v>
      </c>
      <c r="B9" s="10" t="s">
        <v>921</v>
      </c>
      <c r="C9" s="11" t="s">
        <v>922</v>
      </c>
      <c r="D9" s="11" t="s">
        <v>923</v>
      </c>
      <c r="E9" s="11" t="s">
        <v>924</v>
      </c>
      <c r="F9" s="29" t="s">
        <v>925</v>
      </c>
      <c r="G9" s="12" t="s">
        <v>926</v>
      </c>
      <c r="H9" s="29" t="s">
        <v>927</v>
      </c>
      <c r="I9" s="11" t="s">
        <v>928</v>
      </c>
      <c r="J9" s="41" t="s">
        <v>929</v>
      </c>
      <c r="K9" s="42" t="s">
        <v>930</v>
      </c>
      <c r="L9" s="13" t="s">
        <v>931</v>
      </c>
      <c r="M9" s="43" t="s">
        <v>932</v>
      </c>
      <c r="N9" s="14" t="s">
        <v>933</v>
      </c>
      <c r="O9" s="15" t="s">
        <v>934</v>
      </c>
      <c r="P9" s="16" t="s">
        <v>935</v>
      </c>
      <c r="Q9" s="33" t="s">
        <v>936</v>
      </c>
      <c r="R9" s="34" t="s">
        <v>937</v>
      </c>
      <c r="S9" s="105" t="s">
        <v>938</v>
      </c>
      <c r="T9" s="44" t="s">
        <v>939</v>
      </c>
      <c r="U9" s="45" t="s">
        <v>940</v>
      </c>
      <c r="V9" s="45" t="s">
        <v>941</v>
      </c>
      <c r="W9" s="46" t="s">
        <v>942</v>
      </c>
      <c r="X9" s="47" t="s">
        <v>943</v>
      </c>
      <c r="Y9" s="48" t="s">
        <v>944</v>
      </c>
      <c r="Z9" s="49" t="s">
        <v>13</v>
      </c>
      <c r="AA9" s="50" t="s">
        <v>14</v>
      </c>
      <c r="AB9" s="50" t="s">
        <v>15</v>
      </c>
      <c r="AC9" s="51" t="s">
        <v>16</v>
      </c>
      <c r="AD9" s="52" t="s">
        <v>17</v>
      </c>
      <c r="AE9" s="49" t="s">
        <v>18</v>
      </c>
      <c r="AF9" s="50" t="s">
        <v>19</v>
      </c>
      <c r="AG9" s="51" t="s">
        <v>20</v>
      </c>
      <c r="AH9" s="53" t="s">
        <v>21</v>
      </c>
      <c r="AI9" s="54" t="s">
        <v>22</v>
      </c>
    </row>
    <row r="10" spans="1:35" s="5" customFormat="1" ht="12.75" thickBot="1">
      <c r="A10" s="17">
        <v>1</v>
      </c>
      <c r="B10" s="17">
        <v>2</v>
      </c>
      <c r="C10" s="18">
        <v>3</v>
      </c>
      <c r="D10" s="19">
        <v>4</v>
      </c>
      <c r="E10" s="19">
        <v>5</v>
      </c>
      <c r="F10" s="30"/>
      <c r="G10" s="96">
        <v>6</v>
      </c>
      <c r="H10" s="32"/>
      <c r="I10" s="20">
        <v>7</v>
      </c>
      <c r="J10" s="56">
        <v>8</v>
      </c>
      <c r="K10" s="19">
        <v>9</v>
      </c>
      <c r="L10" s="21">
        <v>10</v>
      </c>
      <c r="M10" s="57">
        <v>11</v>
      </c>
      <c r="N10" s="22">
        <v>12</v>
      </c>
      <c r="O10" s="23">
        <v>13</v>
      </c>
      <c r="P10" s="24">
        <v>14</v>
      </c>
      <c r="Q10" s="35" t="s">
        <v>945</v>
      </c>
      <c r="R10" s="36" t="s">
        <v>946</v>
      </c>
      <c r="S10" s="58">
        <v>15</v>
      </c>
      <c r="T10" s="26">
        <v>16</v>
      </c>
      <c r="U10" s="25">
        <v>17</v>
      </c>
      <c r="V10" s="25">
        <v>18</v>
      </c>
      <c r="W10" s="21">
        <v>19</v>
      </c>
      <c r="X10" s="59">
        <v>20</v>
      </c>
      <c r="Y10" s="60">
        <v>21</v>
      </c>
      <c r="Z10" s="18"/>
      <c r="AA10" s="18"/>
      <c r="AB10" s="18"/>
      <c r="AC10" s="61"/>
      <c r="AD10" s="62">
        <v>22</v>
      </c>
      <c r="AE10" s="18"/>
      <c r="AF10" s="18"/>
      <c r="AG10" s="61"/>
      <c r="AH10" s="62">
        <v>23</v>
      </c>
      <c r="AI10" s="18" t="s">
        <v>23</v>
      </c>
    </row>
    <row r="11" spans="1:36" s="55" customFormat="1" ht="12.75" customHeight="1">
      <c r="A11" s="112" t="s">
        <v>971</v>
      </c>
      <c r="B11" s="113" t="s">
        <v>972</v>
      </c>
      <c r="C11" s="114" t="s">
        <v>973</v>
      </c>
      <c r="D11" s="115" t="s">
        <v>968</v>
      </c>
      <c r="E11" s="115" t="s">
        <v>969</v>
      </c>
      <c r="F11" s="116" t="s">
        <v>952</v>
      </c>
      <c r="G11" s="117" t="s">
        <v>970</v>
      </c>
      <c r="H11" s="118" t="s">
        <v>974</v>
      </c>
      <c r="I11" s="119">
        <v>6038757890</v>
      </c>
      <c r="J11" s="120" t="s">
        <v>1</v>
      </c>
      <c r="K11" s="121" t="s">
        <v>140</v>
      </c>
      <c r="L11" s="104" t="s">
        <v>98</v>
      </c>
      <c r="M11" s="111">
        <v>569.36</v>
      </c>
      <c r="N11" s="88" t="s">
        <v>97</v>
      </c>
      <c r="O11" s="122">
        <v>10.498687664041995</v>
      </c>
      <c r="P11" s="123" t="s">
        <v>0</v>
      </c>
      <c r="Q11" s="89">
        <v>14.650283553875237</v>
      </c>
      <c r="R11" s="89" t="s">
        <v>0</v>
      </c>
      <c r="S11" s="124" t="s">
        <v>140</v>
      </c>
      <c r="T11" s="93">
        <v>27591.02</v>
      </c>
      <c r="U11" s="90" t="s">
        <v>97</v>
      </c>
      <c r="V11" s="90">
        <v>3646.95</v>
      </c>
      <c r="W11" s="108">
        <v>984.8</v>
      </c>
      <c r="X11" s="95" t="s">
        <v>918</v>
      </c>
      <c r="Y11" s="110" t="s">
        <v>98</v>
      </c>
      <c r="Z11" s="114">
        <f aca="true" t="shared" si="0" ref="Z11:Z42">IF(OR(K11="YES",TRIM(L11)="YES"),1,0)</f>
        <v>1</v>
      </c>
      <c r="AA11" s="115">
        <f aca="true" t="shared" si="1" ref="AA11:AA42">IF(OR(AND(ISNUMBER(M11),AND(M11&gt;0,M11&lt;600)),AND(ISNUMBER(M11),AND(M11&gt;0,N11="YES"))),1,0)</f>
        <v>1</v>
      </c>
      <c r="AB11" s="115">
        <f aca="true" t="shared" si="2" ref="AB11:AB42">IF(AND(OR(K11="YES",TRIM(L11)="YES"),(Z11=0)),"Trouble",0)</f>
        <v>0</v>
      </c>
      <c r="AC11" s="115">
        <f aca="true" t="shared" si="3" ref="AC11:AC42">IF(AND(OR(AND(ISNUMBER(M11),AND(M11&gt;0,M11&lt;600)),AND(ISNUMBER(M11),AND(M11&gt;0,N11="YES"))),(AA11=0)),"Trouble",0)</f>
        <v>0</v>
      </c>
      <c r="AD11" s="113" t="str">
        <f aca="true" t="shared" si="4" ref="AD11:AD42">IF(AND(Z11=1,AA11=1),"SRSA","-")</f>
        <v>SRSA</v>
      </c>
      <c r="AE11" s="114">
        <f aca="true" t="shared" si="5" ref="AE11:AE42">IF(S11="YES",1,0)</f>
        <v>1</v>
      </c>
      <c r="AF11" s="115">
        <f aca="true" t="shared" si="6" ref="AF11:AF42">IF(OR(AND(ISNUMBER(Q11),Q11&gt;=20),(AND(ISNUMBER(Q11)=FALSE,AND(ISNUMBER(O11),O11&gt;=20)))),1,0)</f>
        <v>0</v>
      </c>
      <c r="AG11" s="115">
        <f aca="true" t="shared" si="7" ref="AG11:AG42">IF(AND(AE11=1,AF11=1),"Initial",0)</f>
        <v>0</v>
      </c>
      <c r="AH11" s="113" t="str">
        <f aca="true" t="shared" si="8" ref="AH11:AH42">IF(AND(AND(AG11="Initial",AI11=0),AND(ISNUMBER(M11),M11&gt;0)),"RLIS","-")</f>
        <v>-</v>
      </c>
      <c r="AI11" s="114">
        <f aca="true" t="shared" si="9" ref="AI11:AI42">IF(AND(AD11="SRSA",AG11="Initial"),"SRSA",0)</f>
        <v>0</v>
      </c>
      <c r="AJ11" s="55" t="s">
        <v>971</v>
      </c>
    </row>
    <row r="12" spans="1:36" s="55" customFormat="1" ht="12.75" customHeight="1">
      <c r="A12" s="125" t="s">
        <v>982</v>
      </c>
      <c r="B12" s="126" t="s">
        <v>983</v>
      </c>
      <c r="C12" s="127" t="s">
        <v>984</v>
      </c>
      <c r="D12" s="128" t="s">
        <v>985</v>
      </c>
      <c r="E12" s="128" t="s">
        <v>986</v>
      </c>
      <c r="F12" s="129" t="s">
        <v>952</v>
      </c>
      <c r="G12" s="130" t="s">
        <v>987</v>
      </c>
      <c r="H12" s="131" t="s">
        <v>988</v>
      </c>
      <c r="I12" s="132">
        <v>6037536561</v>
      </c>
      <c r="J12" s="133" t="s">
        <v>1</v>
      </c>
      <c r="K12" s="134" t="s">
        <v>140</v>
      </c>
      <c r="L12" s="76" t="s">
        <v>98</v>
      </c>
      <c r="M12" s="101">
        <v>232.42</v>
      </c>
      <c r="N12" s="77" t="s">
        <v>97</v>
      </c>
      <c r="O12" s="135">
        <v>9.67741935483871</v>
      </c>
      <c r="P12" s="136" t="s">
        <v>0</v>
      </c>
      <c r="Q12" s="78">
        <v>12.42603550295858</v>
      </c>
      <c r="R12" s="78" t="s">
        <v>0</v>
      </c>
      <c r="S12" s="137" t="s">
        <v>140</v>
      </c>
      <c r="T12" s="94">
        <v>31761.09</v>
      </c>
      <c r="U12" s="79" t="s">
        <v>97</v>
      </c>
      <c r="V12" s="79">
        <v>2455.37</v>
      </c>
      <c r="W12" s="109">
        <v>757.11</v>
      </c>
      <c r="X12" s="80" t="s">
        <v>918</v>
      </c>
      <c r="Y12" s="81" t="s">
        <v>98</v>
      </c>
      <c r="Z12" s="127">
        <f t="shared" si="0"/>
        <v>1</v>
      </c>
      <c r="AA12" s="128">
        <f t="shared" si="1"/>
        <v>1</v>
      </c>
      <c r="AB12" s="128">
        <f t="shared" si="2"/>
        <v>0</v>
      </c>
      <c r="AC12" s="128">
        <f t="shared" si="3"/>
        <v>0</v>
      </c>
      <c r="AD12" s="126" t="str">
        <f t="shared" si="4"/>
        <v>SRSA</v>
      </c>
      <c r="AE12" s="127">
        <f t="shared" si="5"/>
        <v>1</v>
      </c>
      <c r="AF12" s="128">
        <f t="shared" si="6"/>
        <v>0</v>
      </c>
      <c r="AG12" s="128">
        <f t="shared" si="7"/>
        <v>0</v>
      </c>
      <c r="AH12" s="126" t="str">
        <f t="shared" si="8"/>
        <v>-</v>
      </c>
      <c r="AI12" s="127">
        <f t="shared" si="9"/>
        <v>0</v>
      </c>
      <c r="AJ12" s="55" t="s">
        <v>982</v>
      </c>
    </row>
    <row r="13" spans="1:36" s="55" customFormat="1" ht="12.75" customHeight="1">
      <c r="A13" s="125" t="s">
        <v>989</v>
      </c>
      <c r="B13" s="126" t="s">
        <v>990</v>
      </c>
      <c r="C13" s="127" t="s">
        <v>991</v>
      </c>
      <c r="D13" s="128" t="s">
        <v>992</v>
      </c>
      <c r="E13" s="128" t="s">
        <v>993</v>
      </c>
      <c r="F13" s="129" t="s">
        <v>952</v>
      </c>
      <c r="G13" s="130" t="s">
        <v>994</v>
      </c>
      <c r="H13" s="131" t="s">
        <v>995</v>
      </c>
      <c r="I13" s="132">
        <v>6032797947</v>
      </c>
      <c r="J13" s="133" t="s">
        <v>1</v>
      </c>
      <c r="K13" s="134" t="s">
        <v>140</v>
      </c>
      <c r="L13" s="76" t="s">
        <v>98</v>
      </c>
      <c r="M13" s="101">
        <v>154.87</v>
      </c>
      <c r="N13" s="77" t="s">
        <v>97</v>
      </c>
      <c r="O13" s="135">
        <v>10.476190476190476</v>
      </c>
      <c r="P13" s="136" t="s">
        <v>0</v>
      </c>
      <c r="Q13" s="78">
        <v>32.847896440129446</v>
      </c>
      <c r="R13" s="78" t="s">
        <v>140</v>
      </c>
      <c r="S13" s="137" t="s">
        <v>140</v>
      </c>
      <c r="T13" s="94">
        <v>22283.32</v>
      </c>
      <c r="U13" s="79" t="s">
        <v>97</v>
      </c>
      <c r="V13" s="79">
        <v>1548.63</v>
      </c>
      <c r="W13" s="109">
        <v>264.22</v>
      </c>
      <c r="X13" s="80" t="s">
        <v>918</v>
      </c>
      <c r="Y13" s="81" t="s">
        <v>918</v>
      </c>
      <c r="Z13" s="127">
        <f t="shared" si="0"/>
        <v>1</v>
      </c>
      <c r="AA13" s="128">
        <f t="shared" si="1"/>
        <v>1</v>
      </c>
      <c r="AB13" s="128">
        <f t="shared" si="2"/>
        <v>0</v>
      </c>
      <c r="AC13" s="128">
        <f t="shared" si="3"/>
        <v>0</v>
      </c>
      <c r="AD13" s="126" t="str">
        <f t="shared" si="4"/>
        <v>SRSA</v>
      </c>
      <c r="AE13" s="127">
        <f t="shared" si="5"/>
        <v>1</v>
      </c>
      <c r="AF13" s="128">
        <f t="shared" si="6"/>
        <v>1</v>
      </c>
      <c r="AG13" s="128" t="str">
        <f t="shared" si="7"/>
        <v>Initial</v>
      </c>
      <c r="AH13" s="126" t="str">
        <f t="shared" si="8"/>
        <v>-</v>
      </c>
      <c r="AI13" s="127" t="str">
        <f t="shared" si="9"/>
        <v>SRSA</v>
      </c>
      <c r="AJ13" s="55" t="s">
        <v>989</v>
      </c>
    </row>
    <row r="14" spans="1:36" s="55" customFormat="1" ht="12.75" customHeight="1">
      <c r="A14" s="140" t="s">
        <v>996</v>
      </c>
      <c r="B14" s="141" t="s">
        <v>997</v>
      </c>
      <c r="C14" s="142" t="s">
        <v>998</v>
      </c>
      <c r="D14" s="143" t="s">
        <v>999</v>
      </c>
      <c r="E14" s="143" t="s">
        <v>1000</v>
      </c>
      <c r="F14" s="144" t="s">
        <v>952</v>
      </c>
      <c r="G14" s="145" t="s">
        <v>1001</v>
      </c>
      <c r="H14" s="146" t="s">
        <v>1002</v>
      </c>
      <c r="I14" s="147">
        <v>6036223731</v>
      </c>
      <c r="J14" s="148" t="s">
        <v>139</v>
      </c>
      <c r="K14" s="149" t="s">
        <v>140</v>
      </c>
      <c r="L14" s="150" t="s">
        <v>98</v>
      </c>
      <c r="M14" s="164">
        <v>595.19</v>
      </c>
      <c r="N14" s="152" t="s">
        <v>97</v>
      </c>
      <c r="O14" s="153">
        <v>3.054187192118227</v>
      </c>
      <c r="P14" s="154" t="s">
        <v>0</v>
      </c>
      <c r="Q14" s="155">
        <v>5.830258302583026</v>
      </c>
      <c r="R14" s="155" t="s">
        <v>0</v>
      </c>
      <c r="S14" s="156" t="s">
        <v>140</v>
      </c>
      <c r="T14" s="157">
        <v>24406.74</v>
      </c>
      <c r="U14" s="158" t="s">
        <v>97</v>
      </c>
      <c r="V14" s="158">
        <v>1855.69</v>
      </c>
      <c r="W14" s="159">
        <v>883.37</v>
      </c>
      <c r="X14" s="160" t="s">
        <v>918</v>
      </c>
      <c r="Y14" s="161" t="s">
        <v>98</v>
      </c>
      <c r="Z14" s="142">
        <f t="shared" si="0"/>
        <v>1</v>
      </c>
      <c r="AA14" s="143">
        <f t="shared" si="1"/>
        <v>1</v>
      </c>
      <c r="AB14" s="143">
        <f t="shared" si="2"/>
        <v>0</v>
      </c>
      <c r="AC14" s="143">
        <f t="shared" si="3"/>
        <v>0</v>
      </c>
      <c r="AD14" s="141" t="str">
        <f t="shared" si="4"/>
        <v>SRSA</v>
      </c>
      <c r="AE14" s="142">
        <f t="shared" si="5"/>
        <v>1</v>
      </c>
      <c r="AF14" s="143">
        <f t="shared" si="6"/>
        <v>0</v>
      </c>
      <c r="AG14" s="143">
        <f t="shared" si="7"/>
        <v>0</v>
      </c>
      <c r="AH14" s="141" t="str">
        <f t="shared" si="8"/>
        <v>-</v>
      </c>
      <c r="AI14" s="142">
        <f t="shared" si="9"/>
        <v>0</v>
      </c>
      <c r="AJ14" s="55" t="e">
        <v>#N/A</v>
      </c>
    </row>
    <row r="15" spans="1:36" s="55" customFormat="1" ht="12.75" customHeight="1">
      <c r="A15" s="125" t="s">
        <v>1003</v>
      </c>
      <c r="B15" s="126" t="s">
        <v>1004</v>
      </c>
      <c r="C15" s="127" t="s">
        <v>1005</v>
      </c>
      <c r="D15" s="128" t="s">
        <v>123</v>
      </c>
      <c r="E15" s="128" t="s">
        <v>1006</v>
      </c>
      <c r="F15" s="129" t="s">
        <v>952</v>
      </c>
      <c r="G15" s="138" t="s">
        <v>1007</v>
      </c>
      <c r="H15" s="131"/>
      <c r="I15" s="139">
        <v>6034355526</v>
      </c>
      <c r="J15" s="133" t="s">
        <v>1</v>
      </c>
      <c r="K15" s="134" t="s">
        <v>140</v>
      </c>
      <c r="L15" s="76" t="s">
        <v>98</v>
      </c>
      <c r="M15" s="100">
        <v>538.39</v>
      </c>
      <c r="N15" s="77" t="s">
        <v>97</v>
      </c>
      <c r="O15" s="135">
        <v>9.772423025435073</v>
      </c>
      <c r="P15" s="136" t="s">
        <v>0</v>
      </c>
      <c r="Q15" s="78">
        <v>21.509824198552224</v>
      </c>
      <c r="R15" s="78" t="s">
        <v>140</v>
      </c>
      <c r="S15" s="137" t="s">
        <v>140</v>
      </c>
      <c r="T15" s="94">
        <v>48470.4</v>
      </c>
      <c r="U15" s="79" t="s">
        <v>97</v>
      </c>
      <c r="V15" s="79">
        <v>3948.87</v>
      </c>
      <c r="W15" s="109">
        <v>1049.07</v>
      </c>
      <c r="X15" s="80" t="s">
        <v>98</v>
      </c>
      <c r="Y15" s="81" t="s">
        <v>98</v>
      </c>
      <c r="Z15" s="127">
        <f t="shared" si="0"/>
        <v>1</v>
      </c>
      <c r="AA15" s="128">
        <f t="shared" si="1"/>
        <v>1</v>
      </c>
      <c r="AB15" s="128">
        <f t="shared" si="2"/>
        <v>0</v>
      </c>
      <c r="AC15" s="128">
        <f t="shared" si="3"/>
        <v>0</v>
      </c>
      <c r="AD15" s="126" t="str">
        <f t="shared" si="4"/>
        <v>SRSA</v>
      </c>
      <c r="AE15" s="127">
        <f t="shared" si="5"/>
        <v>1</v>
      </c>
      <c r="AF15" s="128">
        <f t="shared" si="6"/>
        <v>1</v>
      </c>
      <c r="AG15" s="128" t="str">
        <f t="shared" si="7"/>
        <v>Initial</v>
      </c>
      <c r="AH15" s="126" t="str">
        <f t="shared" si="8"/>
        <v>-</v>
      </c>
      <c r="AI15" s="127" t="str">
        <f t="shared" si="9"/>
        <v>SRSA</v>
      </c>
      <c r="AJ15" s="55" t="s">
        <v>1003</v>
      </c>
    </row>
    <row r="16" spans="1:36" s="55" customFormat="1" ht="12.75" customHeight="1">
      <c r="A16" s="125" t="s">
        <v>786</v>
      </c>
      <c r="B16" s="126" t="s">
        <v>787</v>
      </c>
      <c r="C16" s="127" t="s">
        <v>788</v>
      </c>
      <c r="D16" s="128" t="s">
        <v>124</v>
      </c>
      <c r="E16" s="128" t="s">
        <v>125</v>
      </c>
      <c r="F16" s="129" t="s">
        <v>952</v>
      </c>
      <c r="G16" s="138" t="s">
        <v>138</v>
      </c>
      <c r="H16" s="131"/>
      <c r="I16" s="139" t="s">
        <v>126</v>
      </c>
      <c r="J16" s="133" t="s">
        <v>1</v>
      </c>
      <c r="K16" s="134" t="s">
        <v>140</v>
      </c>
      <c r="L16" s="76" t="s">
        <v>98</v>
      </c>
      <c r="M16" s="100">
        <v>312.01</v>
      </c>
      <c r="N16" s="77" t="s">
        <v>97</v>
      </c>
      <c r="O16" s="135">
        <v>12.705882352941176</v>
      </c>
      <c r="P16" s="136" t="s">
        <v>0</v>
      </c>
      <c r="Q16" s="78">
        <v>17.688130333591932</v>
      </c>
      <c r="R16" s="78" t="s">
        <v>0</v>
      </c>
      <c r="S16" s="137" t="s">
        <v>140</v>
      </c>
      <c r="T16" s="94">
        <v>16261.81</v>
      </c>
      <c r="U16" s="79" t="s">
        <v>97</v>
      </c>
      <c r="V16" s="79">
        <v>604.82</v>
      </c>
      <c r="W16" s="109">
        <v>250.74</v>
      </c>
      <c r="X16" s="80" t="s">
        <v>918</v>
      </c>
      <c r="Y16" s="81" t="s">
        <v>918</v>
      </c>
      <c r="Z16" s="127">
        <f t="shared" si="0"/>
        <v>1</v>
      </c>
      <c r="AA16" s="128">
        <f t="shared" si="1"/>
        <v>1</v>
      </c>
      <c r="AB16" s="128">
        <f t="shared" si="2"/>
        <v>0</v>
      </c>
      <c r="AC16" s="128">
        <f t="shared" si="3"/>
        <v>0</v>
      </c>
      <c r="AD16" s="126" t="str">
        <f t="shared" si="4"/>
        <v>SRSA</v>
      </c>
      <c r="AE16" s="127">
        <f t="shared" si="5"/>
        <v>1</v>
      </c>
      <c r="AF16" s="128">
        <f t="shared" si="6"/>
        <v>0</v>
      </c>
      <c r="AG16" s="128">
        <f t="shared" si="7"/>
        <v>0</v>
      </c>
      <c r="AH16" s="126" t="str">
        <f t="shared" si="8"/>
        <v>-</v>
      </c>
      <c r="AI16" s="127">
        <f t="shared" si="9"/>
        <v>0</v>
      </c>
      <c r="AJ16" s="55" t="s">
        <v>786</v>
      </c>
    </row>
    <row r="17" spans="1:36" s="55" customFormat="1" ht="12.75" customHeight="1">
      <c r="A17" s="140" t="s">
        <v>789</v>
      </c>
      <c r="B17" s="141" t="s">
        <v>790</v>
      </c>
      <c r="C17" s="142" t="s">
        <v>791</v>
      </c>
      <c r="D17" s="143" t="s">
        <v>792</v>
      </c>
      <c r="E17" s="143" t="s">
        <v>793</v>
      </c>
      <c r="F17" s="144" t="s">
        <v>952</v>
      </c>
      <c r="G17" s="145" t="s">
        <v>794</v>
      </c>
      <c r="H17" s="146" t="s">
        <v>795</v>
      </c>
      <c r="I17" s="147">
        <v>6037872113</v>
      </c>
      <c r="J17" s="148" t="s">
        <v>1</v>
      </c>
      <c r="K17" s="149" t="s">
        <v>140</v>
      </c>
      <c r="L17" s="150" t="s">
        <v>98</v>
      </c>
      <c r="M17" s="151">
        <v>58.91</v>
      </c>
      <c r="N17" s="152" t="s">
        <v>97</v>
      </c>
      <c r="O17" s="153">
        <v>3.614457831325301</v>
      </c>
      <c r="P17" s="154" t="s">
        <v>0</v>
      </c>
      <c r="Q17" s="155">
        <v>20.923076923076923</v>
      </c>
      <c r="R17" s="155" t="s">
        <v>140</v>
      </c>
      <c r="S17" s="156" t="s">
        <v>140</v>
      </c>
      <c r="T17" s="157">
        <v>0</v>
      </c>
      <c r="U17" s="158" t="s">
        <v>97</v>
      </c>
      <c r="V17" s="158">
        <v>0</v>
      </c>
      <c r="W17" s="159">
        <v>0</v>
      </c>
      <c r="X17" s="160" t="s">
        <v>918</v>
      </c>
      <c r="Y17" s="161" t="s">
        <v>918</v>
      </c>
      <c r="Z17" s="142">
        <f t="shared" si="0"/>
        <v>1</v>
      </c>
      <c r="AA17" s="143">
        <f t="shared" si="1"/>
        <v>1</v>
      </c>
      <c r="AB17" s="143">
        <f t="shared" si="2"/>
        <v>0</v>
      </c>
      <c r="AC17" s="143">
        <f t="shared" si="3"/>
        <v>0</v>
      </c>
      <c r="AD17" s="141" t="str">
        <f t="shared" si="4"/>
        <v>SRSA</v>
      </c>
      <c r="AE17" s="142">
        <f t="shared" si="5"/>
        <v>1</v>
      </c>
      <c r="AF17" s="143">
        <f t="shared" si="6"/>
        <v>1</v>
      </c>
      <c r="AG17" s="143" t="str">
        <f t="shared" si="7"/>
        <v>Initial</v>
      </c>
      <c r="AH17" s="141" t="str">
        <f t="shared" si="8"/>
        <v>-</v>
      </c>
      <c r="AI17" s="142" t="str">
        <f t="shared" si="9"/>
        <v>SRSA</v>
      </c>
      <c r="AJ17" s="55" t="e">
        <v>#N/A</v>
      </c>
    </row>
    <row r="18" spans="1:36" s="55" customFormat="1" ht="12.75" customHeight="1">
      <c r="A18" s="125" t="s">
        <v>813</v>
      </c>
      <c r="B18" s="126" t="s">
        <v>814</v>
      </c>
      <c r="C18" s="127" t="s">
        <v>815</v>
      </c>
      <c r="D18" s="128" t="s">
        <v>127</v>
      </c>
      <c r="E18" s="128" t="s">
        <v>816</v>
      </c>
      <c r="F18" s="129" t="s">
        <v>952</v>
      </c>
      <c r="G18" s="138" t="s">
        <v>817</v>
      </c>
      <c r="H18" s="131"/>
      <c r="I18" s="139">
        <v>6034443925</v>
      </c>
      <c r="J18" s="133" t="s">
        <v>1</v>
      </c>
      <c r="K18" s="134" t="s">
        <v>140</v>
      </c>
      <c r="L18" s="76" t="s">
        <v>98</v>
      </c>
      <c r="M18" s="100">
        <v>199.27</v>
      </c>
      <c r="N18" s="77" t="s">
        <v>97</v>
      </c>
      <c r="O18" s="135">
        <v>18.817204301075268</v>
      </c>
      <c r="P18" s="136" t="s">
        <v>0</v>
      </c>
      <c r="Q18" s="78">
        <v>32.53012048192771</v>
      </c>
      <c r="R18" s="78" t="s">
        <v>140</v>
      </c>
      <c r="S18" s="137" t="s">
        <v>140</v>
      </c>
      <c r="T18" s="94">
        <v>16545.92</v>
      </c>
      <c r="U18" s="79" t="s">
        <v>97</v>
      </c>
      <c r="V18" s="79">
        <v>1721.11</v>
      </c>
      <c r="W18" s="109">
        <v>520.06</v>
      </c>
      <c r="X18" s="80" t="s">
        <v>98</v>
      </c>
      <c r="Y18" s="81" t="s">
        <v>918</v>
      </c>
      <c r="Z18" s="127">
        <f t="shared" si="0"/>
        <v>1</v>
      </c>
      <c r="AA18" s="128">
        <f t="shared" si="1"/>
        <v>1</v>
      </c>
      <c r="AB18" s="128">
        <f t="shared" si="2"/>
        <v>0</v>
      </c>
      <c r="AC18" s="128">
        <f t="shared" si="3"/>
        <v>0</v>
      </c>
      <c r="AD18" s="126" t="str">
        <f t="shared" si="4"/>
        <v>SRSA</v>
      </c>
      <c r="AE18" s="127">
        <f t="shared" si="5"/>
        <v>1</v>
      </c>
      <c r="AF18" s="128">
        <f t="shared" si="6"/>
        <v>1</v>
      </c>
      <c r="AG18" s="128" t="str">
        <f t="shared" si="7"/>
        <v>Initial</v>
      </c>
      <c r="AH18" s="126" t="str">
        <f t="shared" si="8"/>
        <v>-</v>
      </c>
      <c r="AI18" s="127" t="str">
        <f t="shared" si="9"/>
        <v>SRSA</v>
      </c>
      <c r="AJ18" s="55" t="s">
        <v>813</v>
      </c>
    </row>
    <row r="19" spans="1:36" s="55" customFormat="1" ht="12.75" customHeight="1">
      <c r="A19" s="125" t="s">
        <v>825</v>
      </c>
      <c r="B19" s="126" t="s">
        <v>826</v>
      </c>
      <c r="C19" s="127" t="s">
        <v>827</v>
      </c>
      <c r="D19" s="128" t="s">
        <v>828</v>
      </c>
      <c r="E19" s="128" t="s">
        <v>829</v>
      </c>
      <c r="F19" s="129" t="s">
        <v>952</v>
      </c>
      <c r="G19" s="130" t="s">
        <v>830</v>
      </c>
      <c r="H19" s="131" t="s">
        <v>831</v>
      </c>
      <c r="I19" s="132">
        <v>6037758653</v>
      </c>
      <c r="J19" s="133" t="s">
        <v>139</v>
      </c>
      <c r="K19" s="134" t="s">
        <v>140</v>
      </c>
      <c r="L19" s="76" t="s">
        <v>98</v>
      </c>
      <c r="M19" s="100">
        <v>364.4</v>
      </c>
      <c r="N19" s="77" t="s">
        <v>97</v>
      </c>
      <c r="O19" s="135">
        <v>3.8869257950530036</v>
      </c>
      <c r="P19" s="136" t="s">
        <v>0</v>
      </c>
      <c r="Q19" s="78">
        <v>2.637528259231349</v>
      </c>
      <c r="R19" s="78" t="s">
        <v>0</v>
      </c>
      <c r="S19" s="137" t="s">
        <v>140</v>
      </c>
      <c r="T19" s="94">
        <v>12570.22</v>
      </c>
      <c r="U19" s="79" t="s">
        <v>97</v>
      </c>
      <c r="V19" s="79">
        <v>1217.24</v>
      </c>
      <c r="W19" s="109">
        <v>559.14</v>
      </c>
      <c r="X19" s="80" t="s">
        <v>918</v>
      </c>
      <c r="Y19" s="81" t="s">
        <v>918</v>
      </c>
      <c r="Z19" s="127">
        <f t="shared" si="0"/>
        <v>1</v>
      </c>
      <c r="AA19" s="128">
        <f t="shared" si="1"/>
        <v>1</v>
      </c>
      <c r="AB19" s="128">
        <f t="shared" si="2"/>
        <v>0</v>
      </c>
      <c r="AC19" s="128">
        <f t="shared" si="3"/>
        <v>0</v>
      </c>
      <c r="AD19" s="126" t="str">
        <f t="shared" si="4"/>
        <v>SRSA</v>
      </c>
      <c r="AE19" s="127">
        <f t="shared" si="5"/>
        <v>1</v>
      </c>
      <c r="AF19" s="128">
        <f t="shared" si="6"/>
        <v>0</v>
      </c>
      <c r="AG19" s="128">
        <f t="shared" si="7"/>
        <v>0</v>
      </c>
      <c r="AH19" s="126" t="str">
        <f t="shared" si="8"/>
        <v>-</v>
      </c>
      <c r="AI19" s="127">
        <f t="shared" si="9"/>
        <v>0</v>
      </c>
      <c r="AJ19" s="55" t="s">
        <v>825</v>
      </c>
    </row>
    <row r="20" spans="1:36" s="55" customFormat="1" ht="12.75" customHeight="1">
      <c r="A20" s="125" t="s">
        <v>832</v>
      </c>
      <c r="B20" s="126" t="s">
        <v>833</v>
      </c>
      <c r="C20" s="127" t="s">
        <v>834</v>
      </c>
      <c r="D20" s="128" t="s">
        <v>835</v>
      </c>
      <c r="E20" s="128" t="s">
        <v>836</v>
      </c>
      <c r="F20" s="129" t="s">
        <v>952</v>
      </c>
      <c r="G20" s="130" t="s">
        <v>837</v>
      </c>
      <c r="H20" s="131" t="s">
        <v>838</v>
      </c>
      <c r="I20" s="132">
        <v>6034657118</v>
      </c>
      <c r="J20" s="133" t="s">
        <v>139</v>
      </c>
      <c r="K20" s="134" t="s">
        <v>140</v>
      </c>
      <c r="L20" s="76" t="s">
        <v>98</v>
      </c>
      <c r="M20" s="100">
        <v>584.95</v>
      </c>
      <c r="N20" s="77" t="s">
        <v>97</v>
      </c>
      <c r="O20" s="135">
        <v>3.400309119010819</v>
      </c>
      <c r="P20" s="136" t="s">
        <v>0</v>
      </c>
      <c r="Q20" s="78">
        <v>3.266007735281478</v>
      </c>
      <c r="R20" s="78" t="s">
        <v>0</v>
      </c>
      <c r="S20" s="137" t="s">
        <v>140</v>
      </c>
      <c r="T20" s="94">
        <v>9808.06</v>
      </c>
      <c r="U20" s="79" t="s">
        <v>97</v>
      </c>
      <c r="V20" s="79">
        <v>1703.47</v>
      </c>
      <c r="W20" s="109">
        <v>854.07</v>
      </c>
      <c r="X20" s="80" t="s">
        <v>918</v>
      </c>
      <c r="Y20" s="81" t="s">
        <v>98</v>
      </c>
      <c r="Z20" s="127">
        <f t="shared" si="0"/>
        <v>1</v>
      </c>
      <c r="AA20" s="128">
        <f t="shared" si="1"/>
        <v>1</v>
      </c>
      <c r="AB20" s="128">
        <f t="shared" si="2"/>
        <v>0</v>
      </c>
      <c r="AC20" s="128">
        <f t="shared" si="3"/>
        <v>0</v>
      </c>
      <c r="AD20" s="126" t="str">
        <f t="shared" si="4"/>
        <v>SRSA</v>
      </c>
      <c r="AE20" s="127">
        <f t="shared" si="5"/>
        <v>1</v>
      </c>
      <c r="AF20" s="128">
        <f t="shared" si="6"/>
        <v>0</v>
      </c>
      <c r="AG20" s="128">
        <f t="shared" si="7"/>
        <v>0</v>
      </c>
      <c r="AH20" s="126" t="str">
        <f t="shared" si="8"/>
        <v>-</v>
      </c>
      <c r="AI20" s="127">
        <f t="shared" si="9"/>
        <v>0</v>
      </c>
      <c r="AJ20" s="55" t="s">
        <v>832</v>
      </c>
    </row>
    <row r="21" spans="1:36" s="55" customFormat="1" ht="12.75" customHeight="1">
      <c r="A21" s="125" t="s">
        <v>839</v>
      </c>
      <c r="B21" s="126" t="s">
        <v>840</v>
      </c>
      <c r="C21" s="127" t="s">
        <v>841</v>
      </c>
      <c r="D21" s="128" t="s">
        <v>842</v>
      </c>
      <c r="E21" s="128" t="s">
        <v>843</v>
      </c>
      <c r="F21" s="129" t="s">
        <v>952</v>
      </c>
      <c r="G21" s="130" t="s">
        <v>844</v>
      </c>
      <c r="H21" s="131" t="s">
        <v>845</v>
      </c>
      <c r="I21" s="132">
        <v>6035361254</v>
      </c>
      <c r="J21" s="133" t="s">
        <v>1</v>
      </c>
      <c r="K21" s="134" t="s">
        <v>140</v>
      </c>
      <c r="L21" s="76" t="s">
        <v>98</v>
      </c>
      <c r="M21" s="100">
        <v>302.97</v>
      </c>
      <c r="N21" s="77" t="s">
        <v>97</v>
      </c>
      <c r="O21" s="135">
        <v>12.8125</v>
      </c>
      <c r="P21" s="136" t="s">
        <v>0</v>
      </c>
      <c r="Q21" s="78">
        <v>31.88908145580589</v>
      </c>
      <c r="R21" s="78" t="s">
        <v>140</v>
      </c>
      <c r="S21" s="137" t="s">
        <v>140</v>
      </c>
      <c r="T21" s="94">
        <v>46582.71</v>
      </c>
      <c r="U21" s="79" t="s">
        <v>97</v>
      </c>
      <c r="V21" s="79">
        <v>3112.55</v>
      </c>
      <c r="W21" s="109">
        <v>819.89</v>
      </c>
      <c r="X21" s="80" t="s">
        <v>98</v>
      </c>
      <c r="Y21" s="81" t="s">
        <v>918</v>
      </c>
      <c r="Z21" s="127">
        <f t="shared" si="0"/>
        <v>1</v>
      </c>
      <c r="AA21" s="128">
        <f t="shared" si="1"/>
        <v>1</v>
      </c>
      <c r="AB21" s="128">
        <f t="shared" si="2"/>
        <v>0</v>
      </c>
      <c r="AC21" s="128">
        <f t="shared" si="3"/>
        <v>0</v>
      </c>
      <c r="AD21" s="126" t="str">
        <f t="shared" si="4"/>
        <v>SRSA</v>
      </c>
      <c r="AE21" s="127">
        <f t="shared" si="5"/>
        <v>1</v>
      </c>
      <c r="AF21" s="128">
        <f t="shared" si="6"/>
        <v>1</v>
      </c>
      <c r="AG21" s="128" t="str">
        <f t="shared" si="7"/>
        <v>Initial</v>
      </c>
      <c r="AH21" s="126" t="str">
        <f t="shared" si="8"/>
        <v>-</v>
      </c>
      <c r="AI21" s="127" t="str">
        <f t="shared" si="9"/>
        <v>SRSA</v>
      </c>
      <c r="AJ21" s="55" t="s">
        <v>839</v>
      </c>
    </row>
    <row r="22" spans="1:36" s="55" customFormat="1" ht="12.75" customHeight="1">
      <c r="A22" s="125" t="s">
        <v>846</v>
      </c>
      <c r="B22" s="126" t="s">
        <v>847</v>
      </c>
      <c r="C22" s="127" t="s">
        <v>848</v>
      </c>
      <c r="D22" s="128" t="s">
        <v>999</v>
      </c>
      <c r="E22" s="128" t="s">
        <v>1000</v>
      </c>
      <c r="F22" s="129" t="s">
        <v>952</v>
      </c>
      <c r="G22" s="130" t="s">
        <v>1001</v>
      </c>
      <c r="H22" s="131" t="s">
        <v>1002</v>
      </c>
      <c r="I22" s="132">
        <v>6036223731</v>
      </c>
      <c r="J22" s="133" t="s">
        <v>139</v>
      </c>
      <c r="K22" s="134" t="s">
        <v>140</v>
      </c>
      <c r="L22" s="76" t="s">
        <v>98</v>
      </c>
      <c r="M22" s="100">
        <v>429.02</v>
      </c>
      <c r="N22" s="77" t="s">
        <v>97</v>
      </c>
      <c r="O22" s="135">
        <v>4.817708333333334</v>
      </c>
      <c r="P22" s="136" t="s">
        <v>0</v>
      </c>
      <c r="Q22" s="78">
        <v>7.662835249042145</v>
      </c>
      <c r="R22" s="78" t="s">
        <v>0</v>
      </c>
      <c r="S22" s="137" t="s">
        <v>140</v>
      </c>
      <c r="T22" s="94">
        <v>29925.45</v>
      </c>
      <c r="U22" s="79" t="s">
        <v>97</v>
      </c>
      <c r="V22" s="79">
        <v>1994.18</v>
      </c>
      <c r="W22" s="109">
        <v>617.94</v>
      </c>
      <c r="X22" s="80" t="s">
        <v>98</v>
      </c>
      <c r="Y22" s="81" t="s">
        <v>918</v>
      </c>
      <c r="Z22" s="127">
        <f t="shared" si="0"/>
        <v>1</v>
      </c>
      <c r="AA22" s="128">
        <f t="shared" si="1"/>
        <v>1</v>
      </c>
      <c r="AB22" s="128">
        <f t="shared" si="2"/>
        <v>0</v>
      </c>
      <c r="AC22" s="128">
        <f t="shared" si="3"/>
        <v>0</v>
      </c>
      <c r="AD22" s="126" t="str">
        <f t="shared" si="4"/>
        <v>SRSA</v>
      </c>
      <c r="AE22" s="127">
        <f t="shared" si="5"/>
        <v>1</v>
      </c>
      <c r="AF22" s="128">
        <f t="shared" si="6"/>
        <v>0</v>
      </c>
      <c r="AG22" s="128">
        <f t="shared" si="7"/>
        <v>0</v>
      </c>
      <c r="AH22" s="126" t="str">
        <f t="shared" si="8"/>
        <v>-</v>
      </c>
      <c r="AI22" s="127">
        <f t="shared" si="9"/>
        <v>0</v>
      </c>
      <c r="AJ22" s="55" t="s">
        <v>846</v>
      </c>
    </row>
    <row r="23" spans="1:36" s="55" customFormat="1" ht="12.75" customHeight="1">
      <c r="A23" s="125" t="s">
        <v>858</v>
      </c>
      <c r="B23" s="126" t="s">
        <v>859</v>
      </c>
      <c r="C23" s="127" t="s">
        <v>860</v>
      </c>
      <c r="D23" s="128" t="s">
        <v>861</v>
      </c>
      <c r="E23" s="128" t="s">
        <v>862</v>
      </c>
      <c r="F23" s="129" t="s">
        <v>952</v>
      </c>
      <c r="G23" s="130" t="s">
        <v>863</v>
      </c>
      <c r="H23" s="131" t="s">
        <v>864</v>
      </c>
      <c r="I23" s="132">
        <v>6033579002</v>
      </c>
      <c r="J23" s="133" t="s">
        <v>1</v>
      </c>
      <c r="K23" s="134" t="s">
        <v>140</v>
      </c>
      <c r="L23" s="76" t="s">
        <v>98</v>
      </c>
      <c r="M23" s="100">
        <v>396.44</v>
      </c>
      <c r="N23" s="77" t="s">
        <v>97</v>
      </c>
      <c r="O23" s="135">
        <v>4.3090638930163445</v>
      </c>
      <c r="P23" s="136" t="s">
        <v>0</v>
      </c>
      <c r="Q23" s="78">
        <v>9.526627218934912</v>
      </c>
      <c r="R23" s="78" t="s">
        <v>0</v>
      </c>
      <c r="S23" s="137" t="s">
        <v>140</v>
      </c>
      <c r="T23" s="94">
        <v>32296.28</v>
      </c>
      <c r="U23" s="79" t="s">
        <v>97</v>
      </c>
      <c r="V23" s="79">
        <v>1919.09</v>
      </c>
      <c r="W23" s="109">
        <v>679.72</v>
      </c>
      <c r="X23" s="80" t="s">
        <v>98</v>
      </c>
      <c r="Y23" s="81" t="s">
        <v>918</v>
      </c>
      <c r="Z23" s="127">
        <f t="shared" si="0"/>
        <v>1</v>
      </c>
      <c r="AA23" s="128">
        <f t="shared" si="1"/>
        <v>1</v>
      </c>
      <c r="AB23" s="128">
        <f t="shared" si="2"/>
        <v>0</v>
      </c>
      <c r="AC23" s="128">
        <f t="shared" si="3"/>
        <v>0</v>
      </c>
      <c r="AD23" s="126" t="str">
        <f t="shared" si="4"/>
        <v>SRSA</v>
      </c>
      <c r="AE23" s="127">
        <f t="shared" si="5"/>
        <v>1</v>
      </c>
      <c r="AF23" s="128">
        <f t="shared" si="6"/>
        <v>0</v>
      </c>
      <c r="AG23" s="128">
        <f t="shared" si="7"/>
        <v>0</v>
      </c>
      <c r="AH23" s="126" t="str">
        <f t="shared" si="8"/>
        <v>-</v>
      </c>
      <c r="AI23" s="127">
        <f t="shared" si="9"/>
        <v>0</v>
      </c>
      <c r="AJ23" s="55" t="s">
        <v>858</v>
      </c>
    </row>
    <row r="24" spans="1:36" s="55" customFormat="1" ht="12.75" customHeight="1">
      <c r="A24" s="125" t="s">
        <v>865</v>
      </c>
      <c r="B24" s="126" t="s">
        <v>866</v>
      </c>
      <c r="C24" s="127" t="s">
        <v>867</v>
      </c>
      <c r="D24" s="128" t="s">
        <v>122</v>
      </c>
      <c r="E24" s="128" t="s">
        <v>965</v>
      </c>
      <c r="F24" s="129" t="s">
        <v>952</v>
      </c>
      <c r="G24" s="138" t="s">
        <v>966</v>
      </c>
      <c r="H24" s="131"/>
      <c r="I24" s="139">
        <v>6034855188</v>
      </c>
      <c r="J24" s="133" t="s">
        <v>1</v>
      </c>
      <c r="K24" s="134" t="s">
        <v>140</v>
      </c>
      <c r="L24" s="76" t="s">
        <v>98</v>
      </c>
      <c r="M24" s="100">
        <v>249.45</v>
      </c>
      <c r="N24" s="77" t="s">
        <v>97</v>
      </c>
      <c r="O24" s="135">
        <v>4.750593824228028</v>
      </c>
      <c r="P24" s="136" t="s">
        <v>0</v>
      </c>
      <c r="Q24" s="78">
        <v>7.182835820895522</v>
      </c>
      <c r="R24" s="78" t="s">
        <v>0</v>
      </c>
      <c r="S24" s="137" t="s">
        <v>140</v>
      </c>
      <c r="T24" s="94">
        <v>8794.26</v>
      </c>
      <c r="U24" s="79" t="s">
        <v>97</v>
      </c>
      <c r="V24" s="79">
        <v>1026.35</v>
      </c>
      <c r="W24" s="109">
        <v>337.06</v>
      </c>
      <c r="X24" s="80" t="s">
        <v>98</v>
      </c>
      <c r="Y24" s="81" t="s">
        <v>918</v>
      </c>
      <c r="Z24" s="127">
        <f t="shared" si="0"/>
        <v>1</v>
      </c>
      <c r="AA24" s="128">
        <f t="shared" si="1"/>
        <v>1</v>
      </c>
      <c r="AB24" s="128">
        <f t="shared" si="2"/>
        <v>0</v>
      </c>
      <c r="AC24" s="128">
        <f t="shared" si="3"/>
        <v>0</v>
      </c>
      <c r="AD24" s="126" t="str">
        <f t="shared" si="4"/>
        <v>SRSA</v>
      </c>
      <c r="AE24" s="127">
        <f t="shared" si="5"/>
        <v>1</v>
      </c>
      <c r="AF24" s="128">
        <f t="shared" si="6"/>
        <v>0</v>
      </c>
      <c r="AG24" s="128">
        <f t="shared" si="7"/>
        <v>0</v>
      </c>
      <c r="AH24" s="126" t="str">
        <f t="shared" si="8"/>
        <v>-</v>
      </c>
      <c r="AI24" s="127">
        <f t="shared" si="9"/>
        <v>0</v>
      </c>
      <c r="AJ24" s="55" t="s">
        <v>865</v>
      </c>
    </row>
    <row r="25" spans="1:36" s="55" customFormat="1" ht="12.75" customHeight="1">
      <c r="A25" s="125" t="s">
        <v>892</v>
      </c>
      <c r="B25" s="126" t="s">
        <v>893</v>
      </c>
      <c r="C25" s="127" t="s">
        <v>894</v>
      </c>
      <c r="D25" s="128" t="s">
        <v>878</v>
      </c>
      <c r="E25" s="128" t="s">
        <v>879</v>
      </c>
      <c r="F25" s="129" t="s">
        <v>952</v>
      </c>
      <c r="G25" s="130" t="s">
        <v>880</v>
      </c>
      <c r="H25" s="131" t="s">
        <v>881</v>
      </c>
      <c r="I25" s="132">
        <v>6032375571</v>
      </c>
      <c r="J25" s="133" t="s">
        <v>1</v>
      </c>
      <c r="K25" s="134" t="s">
        <v>140</v>
      </c>
      <c r="L25" s="76" t="s">
        <v>98</v>
      </c>
      <c r="M25" s="100">
        <v>472.13</v>
      </c>
      <c r="N25" s="77" t="s">
        <v>97</v>
      </c>
      <c r="O25" s="135">
        <v>19.444444444444446</v>
      </c>
      <c r="P25" s="136" t="s">
        <v>0</v>
      </c>
      <c r="Q25" s="78">
        <v>38.05411629245826</v>
      </c>
      <c r="R25" s="78" t="s">
        <v>140</v>
      </c>
      <c r="S25" s="137" t="s">
        <v>140</v>
      </c>
      <c r="T25" s="94">
        <v>48231.86</v>
      </c>
      <c r="U25" s="79" t="s">
        <v>97</v>
      </c>
      <c r="V25" s="79">
        <v>5891.76</v>
      </c>
      <c r="W25" s="109">
        <v>810.53</v>
      </c>
      <c r="X25" s="80" t="s">
        <v>918</v>
      </c>
      <c r="Y25" s="81" t="s">
        <v>98</v>
      </c>
      <c r="Z25" s="127">
        <f t="shared" si="0"/>
        <v>1</v>
      </c>
      <c r="AA25" s="128">
        <f t="shared" si="1"/>
        <v>1</v>
      </c>
      <c r="AB25" s="128">
        <f t="shared" si="2"/>
        <v>0</v>
      </c>
      <c r="AC25" s="128">
        <f t="shared" si="3"/>
        <v>0</v>
      </c>
      <c r="AD25" s="126" t="str">
        <f t="shared" si="4"/>
        <v>SRSA</v>
      </c>
      <c r="AE25" s="127">
        <f t="shared" si="5"/>
        <v>1</v>
      </c>
      <c r="AF25" s="128">
        <f t="shared" si="6"/>
        <v>1</v>
      </c>
      <c r="AG25" s="128" t="str">
        <f t="shared" si="7"/>
        <v>Initial</v>
      </c>
      <c r="AH25" s="126" t="str">
        <f t="shared" si="8"/>
        <v>-</v>
      </c>
      <c r="AI25" s="127" t="str">
        <f t="shared" si="9"/>
        <v>SRSA</v>
      </c>
      <c r="AJ25" s="55" t="s">
        <v>892</v>
      </c>
    </row>
    <row r="26" spans="1:36" s="55" customFormat="1" ht="12.75" customHeight="1">
      <c r="A26" s="125" t="s">
        <v>652</v>
      </c>
      <c r="B26" s="126" t="s">
        <v>653</v>
      </c>
      <c r="C26" s="127" t="s">
        <v>654</v>
      </c>
      <c r="D26" s="128" t="s">
        <v>868</v>
      </c>
      <c r="E26" s="128" t="s">
        <v>869</v>
      </c>
      <c r="F26" s="129" t="s">
        <v>952</v>
      </c>
      <c r="G26" s="130" t="s">
        <v>870</v>
      </c>
      <c r="H26" s="131" t="s">
        <v>871</v>
      </c>
      <c r="I26" s="132">
        <v>6035434200</v>
      </c>
      <c r="J26" s="133" t="s">
        <v>1</v>
      </c>
      <c r="K26" s="134" t="s">
        <v>140</v>
      </c>
      <c r="L26" s="76" t="s">
        <v>98</v>
      </c>
      <c r="M26" s="100">
        <v>139.52</v>
      </c>
      <c r="N26" s="77" t="s">
        <v>97</v>
      </c>
      <c r="O26" s="135">
        <v>6.134969325153374</v>
      </c>
      <c r="P26" s="136" t="s">
        <v>0</v>
      </c>
      <c r="Q26" s="78">
        <v>5.631868131868132</v>
      </c>
      <c r="R26" s="78" t="s">
        <v>0</v>
      </c>
      <c r="S26" s="137" t="s">
        <v>140</v>
      </c>
      <c r="T26" s="94">
        <v>11806.74</v>
      </c>
      <c r="U26" s="79" t="s">
        <v>97</v>
      </c>
      <c r="V26" s="79">
        <v>798.18</v>
      </c>
      <c r="W26" s="109">
        <v>420.47</v>
      </c>
      <c r="X26" s="80" t="s">
        <v>918</v>
      </c>
      <c r="Y26" s="81" t="s">
        <v>98</v>
      </c>
      <c r="Z26" s="127">
        <f t="shared" si="0"/>
        <v>1</v>
      </c>
      <c r="AA26" s="128">
        <f t="shared" si="1"/>
        <v>1</v>
      </c>
      <c r="AB26" s="128">
        <f t="shared" si="2"/>
        <v>0</v>
      </c>
      <c r="AC26" s="128">
        <f t="shared" si="3"/>
        <v>0</v>
      </c>
      <c r="AD26" s="126" t="str">
        <f t="shared" si="4"/>
        <v>SRSA</v>
      </c>
      <c r="AE26" s="127">
        <f t="shared" si="5"/>
        <v>1</v>
      </c>
      <c r="AF26" s="128">
        <f t="shared" si="6"/>
        <v>0</v>
      </c>
      <c r="AG26" s="128">
        <f t="shared" si="7"/>
        <v>0</v>
      </c>
      <c r="AH26" s="126" t="str">
        <f t="shared" si="8"/>
        <v>-</v>
      </c>
      <c r="AI26" s="127">
        <f t="shared" si="9"/>
        <v>0</v>
      </c>
      <c r="AJ26" s="55" t="s">
        <v>652</v>
      </c>
    </row>
    <row r="27" spans="1:36" s="55" customFormat="1" ht="12.75" customHeight="1">
      <c r="A27" s="125" t="s">
        <v>655</v>
      </c>
      <c r="B27" s="126" t="s">
        <v>656</v>
      </c>
      <c r="C27" s="127" t="s">
        <v>657</v>
      </c>
      <c r="D27" s="128" t="s">
        <v>658</v>
      </c>
      <c r="E27" s="128" t="s">
        <v>659</v>
      </c>
      <c r="F27" s="129" t="s">
        <v>952</v>
      </c>
      <c r="G27" s="130" t="s">
        <v>660</v>
      </c>
      <c r="H27" s="131" t="s">
        <v>661</v>
      </c>
      <c r="I27" s="132">
        <v>6038633540</v>
      </c>
      <c r="J27" s="133" t="s">
        <v>1</v>
      </c>
      <c r="K27" s="134" t="s">
        <v>140</v>
      </c>
      <c r="L27" s="76" t="s">
        <v>98</v>
      </c>
      <c r="M27" s="100">
        <v>25.37</v>
      </c>
      <c r="N27" s="77" t="s">
        <v>97</v>
      </c>
      <c r="O27" s="135">
        <v>8.108108108108109</v>
      </c>
      <c r="P27" s="136" t="s">
        <v>0</v>
      </c>
      <c r="Q27" s="78">
        <v>10.909090909090908</v>
      </c>
      <c r="R27" s="78" t="s">
        <v>0</v>
      </c>
      <c r="S27" s="137" t="s">
        <v>140</v>
      </c>
      <c r="T27" s="94">
        <v>8261.13</v>
      </c>
      <c r="U27" s="79" t="s">
        <v>97</v>
      </c>
      <c r="V27" s="79">
        <v>62.06</v>
      </c>
      <c r="W27" s="109">
        <v>211.16</v>
      </c>
      <c r="X27" s="80" t="s">
        <v>918</v>
      </c>
      <c r="Y27" s="81" t="s">
        <v>98</v>
      </c>
      <c r="Z27" s="127">
        <f t="shared" si="0"/>
        <v>1</v>
      </c>
      <c r="AA27" s="128">
        <f t="shared" si="1"/>
        <v>1</v>
      </c>
      <c r="AB27" s="128">
        <f t="shared" si="2"/>
        <v>0</v>
      </c>
      <c r="AC27" s="128">
        <f t="shared" si="3"/>
        <v>0</v>
      </c>
      <c r="AD27" s="126" t="str">
        <f t="shared" si="4"/>
        <v>SRSA</v>
      </c>
      <c r="AE27" s="127">
        <f t="shared" si="5"/>
        <v>1</v>
      </c>
      <c r="AF27" s="128">
        <f t="shared" si="6"/>
        <v>0</v>
      </c>
      <c r="AG27" s="128">
        <f t="shared" si="7"/>
        <v>0</v>
      </c>
      <c r="AH27" s="126" t="str">
        <f t="shared" si="8"/>
        <v>-</v>
      </c>
      <c r="AI27" s="127">
        <f t="shared" si="9"/>
        <v>0</v>
      </c>
      <c r="AJ27" s="55" t="s">
        <v>655</v>
      </c>
    </row>
    <row r="28" spans="1:36" s="55" customFormat="1" ht="12.75" customHeight="1">
      <c r="A28" s="125" t="s">
        <v>665</v>
      </c>
      <c r="B28" s="126" t="s">
        <v>666</v>
      </c>
      <c r="C28" s="127" t="s">
        <v>667</v>
      </c>
      <c r="D28" s="128" t="s">
        <v>122</v>
      </c>
      <c r="E28" s="128" t="s">
        <v>965</v>
      </c>
      <c r="F28" s="129" t="s">
        <v>952</v>
      </c>
      <c r="G28" s="138" t="s">
        <v>966</v>
      </c>
      <c r="H28" s="131"/>
      <c r="I28" s="139">
        <v>6034855188</v>
      </c>
      <c r="J28" s="133" t="s">
        <v>139</v>
      </c>
      <c r="K28" s="134" t="s">
        <v>140</v>
      </c>
      <c r="L28" s="76" t="s">
        <v>98</v>
      </c>
      <c r="M28" s="100">
        <v>518.42</v>
      </c>
      <c r="N28" s="77" t="s">
        <v>97</v>
      </c>
      <c r="O28" s="135">
        <v>6.674757281553398</v>
      </c>
      <c r="P28" s="136" t="s">
        <v>0</v>
      </c>
      <c r="Q28" s="78">
        <v>8.905043162199</v>
      </c>
      <c r="R28" s="78" t="s">
        <v>0</v>
      </c>
      <c r="S28" s="137" t="s">
        <v>140</v>
      </c>
      <c r="T28" s="94">
        <v>29884.14</v>
      </c>
      <c r="U28" s="79" t="s">
        <v>97</v>
      </c>
      <c r="V28" s="79">
        <v>2355.73</v>
      </c>
      <c r="W28" s="109">
        <v>967.43</v>
      </c>
      <c r="X28" s="80" t="s">
        <v>98</v>
      </c>
      <c r="Y28" s="81" t="s">
        <v>98</v>
      </c>
      <c r="Z28" s="127">
        <f t="shared" si="0"/>
        <v>1</v>
      </c>
      <c r="AA28" s="128">
        <f t="shared" si="1"/>
        <v>1</v>
      </c>
      <c r="AB28" s="128">
        <f t="shared" si="2"/>
        <v>0</v>
      </c>
      <c r="AC28" s="128">
        <f t="shared" si="3"/>
        <v>0</v>
      </c>
      <c r="AD28" s="126" t="str">
        <f t="shared" si="4"/>
        <v>SRSA</v>
      </c>
      <c r="AE28" s="127">
        <f t="shared" si="5"/>
        <v>1</v>
      </c>
      <c r="AF28" s="128">
        <f t="shared" si="6"/>
        <v>0</v>
      </c>
      <c r="AG28" s="128">
        <f t="shared" si="7"/>
        <v>0</v>
      </c>
      <c r="AH28" s="126" t="str">
        <f t="shared" si="8"/>
        <v>-</v>
      </c>
      <c r="AI28" s="127">
        <f t="shared" si="9"/>
        <v>0</v>
      </c>
      <c r="AJ28" s="55" t="s">
        <v>665</v>
      </c>
    </row>
    <row r="29" spans="1:36" s="55" customFormat="1" ht="12.75" customHeight="1">
      <c r="A29" s="125" t="s">
        <v>696</v>
      </c>
      <c r="B29" s="126" t="s">
        <v>697</v>
      </c>
      <c r="C29" s="127" t="s">
        <v>698</v>
      </c>
      <c r="D29" s="128" t="s">
        <v>699</v>
      </c>
      <c r="E29" s="128" t="s">
        <v>700</v>
      </c>
      <c r="F29" s="129" t="s">
        <v>952</v>
      </c>
      <c r="G29" s="130" t="s">
        <v>701</v>
      </c>
      <c r="H29" s="131" t="s">
        <v>702</v>
      </c>
      <c r="I29" s="132">
        <v>6034974818</v>
      </c>
      <c r="J29" s="133" t="s">
        <v>1</v>
      </c>
      <c r="K29" s="134" t="s">
        <v>140</v>
      </c>
      <c r="L29" s="76" t="s">
        <v>98</v>
      </c>
      <c r="M29" s="100">
        <v>200.02</v>
      </c>
      <c r="N29" s="77" t="s">
        <v>97</v>
      </c>
      <c r="O29" s="135">
        <v>4.534606205250596</v>
      </c>
      <c r="P29" s="136" t="s">
        <v>0</v>
      </c>
      <c r="Q29" s="78">
        <v>5.857740585774058</v>
      </c>
      <c r="R29" s="78" t="s">
        <v>0</v>
      </c>
      <c r="S29" s="137" t="s">
        <v>140</v>
      </c>
      <c r="T29" s="94">
        <v>13667.97</v>
      </c>
      <c r="U29" s="79" t="s">
        <v>97</v>
      </c>
      <c r="V29" s="79">
        <v>482.66</v>
      </c>
      <c r="W29" s="109">
        <v>503.46</v>
      </c>
      <c r="X29" s="80" t="s">
        <v>918</v>
      </c>
      <c r="Y29" s="81" t="s">
        <v>918</v>
      </c>
      <c r="Z29" s="127">
        <f t="shared" si="0"/>
        <v>1</v>
      </c>
      <c r="AA29" s="128">
        <f t="shared" si="1"/>
        <v>1</v>
      </c>
      <c r="AB29" s="128">
        <f t="shared" si="2"/>
        <v>0</v>
      </c>
      <c r="AC29" s="128">
        <f t="shared" si="3"/>
        <v>0</v>
      </c>
      <c r="AD29" s="126" t="str">
        <f t="shared" si="4"/>
        <v>SRSA</v>
      </c>
      <c r="AE29" s="127">
        <f t="shared" si="5"/>
        <v>1</v>
      </c>
      <c r="AF29" s="128">
        <f t="shared" si="6"/>
        <v>0</v>
      </c>
      <c r="AG29" s="128">
        <f t="shared" si="7"/>
        <v>0</v>
      </c>
      <c r="AH29" s="126" t="str">
        <f t="shared" si="8"/>
        <v>-</v>
      </c>
      <c r="AI29" s="127">
        <f t="shared" si="9"/>
        <v>0</v>
      </c>
      <c r="AJ29" s="55" t="s">
        <v>696</v>
      </c>
    </row>
    <row r="30" spans="1:36" s="55" customFormat="1" ht="12.75" customHeight="1">
      <c r="A30" s="125" t="s">
        <v>703</v>
      </c>
      <c r="B30" s="126" t="s">
        <v>704</v>
      </c>
      <c r="C30" s="127" t="s">
        <v>705</v>
      </c>
      <c r="D30" s="128" t="s">
        <v>828</v>
      </c>
      <c r="E30" s="128" t="s">
        <v>829</v>
      </c>
      <c r="F30" s="129" t="s">
        <v>952</v>
      </c>
      <c r="G30" s="130" t="s">
        <v>830</v>
      </c>
      <c r="H30" s="131" t="s">
        <v>831</v>
      </c>
      <c r="I30" s="132">
        <v>6037758653</v>
      </c>
      <c r="J30" s="133" t="s">
        <v>139</v>
      </c>
      <c r="K30" s="134" t="s">
        <v>140</v>
      </c>
      <c r="L30" s="76" t="s">
        <v>98</v>
      </c>
      <c r="M30" s="100">
        <v>166.3</v>
      </c>
      <c r="N30" s="77" t="s">
        <v>97</v>
      </c>
      <c r="O30" s="135">
        <v>6.511627906976744</v>
      </c>
      <c r="P30" s="136" t="s">
        <v>0</v>
      </c>
      <c r="Q30" s="78">
        <v>4.9928673323823105</v>
      </c>
      <c r="R30" s="78" t="s">
        <v>0</v>
      </c>
      <c r="S30" s="137" t="s">
        <v>140</v>
      </c>
      <c r="T30" s="94">
        <v>6512.68</v>
      </c>
      <c r="U30" s="79" t="s">
        <v>97</v>
      </c>
      <c r="V30" s="79">
        <v>675.77</v>
      </c>
      <c r="W30" s="109">
        <v>225.98</v>
      </c>
      <c r="X30" s="80" t="s">
        <v>918</v>
      </c>
      <c r="Y30" s="81" t="s">
        <v>918</v>
      </c>
      <c r="Z30" s="127">
        <f t="shared" si="0"/>
        <v>1</v>
      </c>
      <c r="AA30" s="128">
        <f t="shared" si="1"/>
        <v>1</v>
      </c>
      <c r="AB30" s="128">
        <f t="shared" si="2"/>
        <v>0</v>
      </c>
      <c r="AC30" s="128">
        <f t="shared" si="3"/>
        <v>0</v>
      </c>
      <c r="AD30" s="126" t="str">
        <f t="shared" si="4"/>
        <v>SRSA</v>
      </c>
      <c r="AE30" s="127">
        <f t="shared" si="5"/>
        <v>1</v>
      </c>
      <c r="AF30" s="128">
        <f t="shared" si="6"/>
        <v>0</v>
      </c>
      <c r="AG30" s="128">
        <f t="shared" si="7"/>
        <v>0</v>
      </c>
      <c r="AH30" s="126" t="str">
        <f t="shared" si="8"/>
        <v>-</v>
      </c>
      <c r="AI30" s="127">
        <f t="shared" si="9"/>
        <v>0</v>
      </c>
      <c r="AJ30" s="55" t="s">
        <v>703</v>
      </c>
    </row>
    <row r="31" spans="1:36" s="55" customFormat="1" ht="12.75" customHeight="1">
      <c r="A31" s="125" t="s">
        <v>719</v>
      </c>
      <c r="B31" s="126" t="s">
        <v>720</v>
      </c>
      <c r="C31" s="127" t="s">
        <v>721</v>
      </c>
      <c r="D31" s="128" t="s">
        <v>122</v>
      </c>
      <c r="E31" s="128" t="s">
        <v>965</v>
      </c>
      <c r="F31" s="129" t="s">
        <v>952</v>
      </c>
      <c r="G31" s="138" t="s">
        <v>966</v>
      </c>
      <c r="H31" s="131"/>
      <c r="I31" s="139">
        <v>6034855188</v>
      </c>
      <c r="J31" s="133" t="s">
        <v>1</v>
      </c>
      <c r="K31" s="134" t="s">
        <v>140</v>
      </c>
      <c r="L31" s="76" t="s">
        <v>98</v>
      </c>
      <c r="M31" s="100">
        <v>438.24</v>
      </c>
      <c r="N31" s="77" t="s">
        <v>97</v>
      </c>
      <c r="O31" s="135">
        <v>5.825242718446602</v>
      </c>
      <c r="P31" s="136" t="s">
        <v>0</v>
      </c>
      <c r="Q31" s="78">
        <v>10.850738665308201</v>
      </c>
      <c r="R31" s="78" t="s">
        <v>0</v>
      </c>
      <c r="S31" s="137" t="s">
        <v>140</v>
      </c>
      <c r="T31" s="94">
        <v>43187.3</v>
      </c>
      <c r="U31" s="79" t="s">
        <v>97</v>
      </c>
      <c r="V31" s="79">
        <v>2660.5</v>
      </c>
      <c r="W31" s="109">
        <v>713.7</v>
      </c>
      <c r="X31" s="80" t="s">
        <v>98</v>
      </c>
      <c r="Y31" s="81" t="s">
        <v>918</v>
      </c>
      <c r="Z31" s="127">
        <f t="shared" si="0"/>
        <v>1</v>
      </c>
      <c r="AA31" s="128">
        <f t="shared" si="1"/>
        <v>1</v>
      </c>
      <c r="AB31" s="128">
        <f t="shared" si="2"/>
        <v>0</v>
      </c>
      <c r="AC31" s="128">
        <f t="shared" si="3"/>
        <v>0</v>
      </c>
      <c r="AD31" s="126" t="str">
        <f t="shared" si="4"/>
        <v>SRSA</v>
      </c>
      <c r="AE31" s="127">
        <f t="shared" si="5"/>
        <v>1</v>
      </c>
      <c r="AF31" s="128">
        <f t="shared" si="6"/>
        <v>0</v>
      </c>
      <c r="AG31" s="128">
        <f t="shared" si="7"/>
        <v>0</v>
      </c>
      <c r="AH31" s="126" t="str">
        <f t="shared" si="8"/>
        <v>-</v>
      </c>
      <c r="AI31" s="127">
        <f t="shared" si="9"/>
        <v>0</v>
      </c>
      <c r="AJ31" s="55" t="s">
        <v>719</v>
      </c>
    </row>
    <row r="32" spans="1:36" s="55" customFormat="1" ht="12.75" customHeight="1">
      <c r="A32" s="125" t="s">
        <v>722</v>
      </c>
      <c r="B32" s="126" t="s">
        <v>723</v>
      </c>
      <c r="C32" s="127" t="s">
        <v>724</v>
      </c>
      <c r="D32" s="128" t="s">
        <v>692</v>
      </c>
      <c r="E32" s="128" t="s">
        <v>693</v>
      </c>
      <c r="F32" s="129" t="s">
        <v>952</v>
      </c>
      <c r="G32" s="130" t="s">
        <v>694</v>
      </c>
      <c r="H32" s="131" t="s">
        <v>695</v>
      </c>
      <c r="I32" s="132">
        <v>6034663632</v>
      </c>
      <c r="J32" s="133" t="s">
        <v>1</v>
      </c>
      <c r="K32" s="134" t="s">
        <v>140</v>
      </c>
      <c r="L32" s="76" t="s">
        <v>98</v>
      </c>
      <c r="M32" s="100">
        <v>21.05</v>
      </c>
      <c r="N32" s="77" t="s">
        <v>97</v>
      </c>
      <c r="O32" s="135">
        <v>20</v>
      </c>
      <c r="P32" s="136" t="s">
        <v>140</v>
      </c>
      <c r="Q32" s="78">
        <v>17.97752808988764</v>
      </c>
      <c r="R32" s="78" t="s">
        <v>0</v>
      </c>
      <c r="S32" s="137" t="s">
        <v>140</v>
      </c>
      <c r="T32" s="94">
        <v>6176.6</v>
      </c>
      <c r="U32" s="79" t="s">
        <v>97</v>
      </c>
      <c r="V32" s="79">
        <v>55.05</v>
      </c>
      <c r="W32" s="109">
        <v>203.5</v>
      </c>
      <c r="X32" s="80" t="s">
        <v>918</v>
      </c>
      <c r="Y32" s="81" t="s">
        <v>98</v>
      </c>
      <c r="Z32" s="127">
        <f t="shared" si="0"/>
        <v>1</v>
      </c>
      <c r="AA32" s="128">
        <f t="shared" si="1"/>
        <v>1</v>
      </c>
      <c r="AB32" s="128">
        <f t="shared" si="2"/>
        <v>0</v>
      </c>
      <c r="AC32" s="128">
        <f t="shared" si="3"/>
        <v>0</v>
      </c>
      <c r="AD32" s="126" t="str">
        <f t="shared" si="4"/>
        <v>SRSA</v>
      </c>
      <c r="AE32" s="127">
        <f t="shared" si="5"/>
        <v>1</v>
      </c>
      <c r="AF32" s="128">
        <f t="shared" si="6"/>
        <v>0</v>
      </c>
      <c r="AG32" s="128">
        <f t="shared" si="7"/>
        <v>0</v>
      </c>
      <c r="AH32" s="126" t="str">
        <f t="shared" si="8"/>
        <v>-</v>
      </c>
      <c r="AI32" s="127">
        <f t="shared" si="9"/>
        <v>0</v>
      </c>
      <c r="AJ32" s="55" t="s">
        <v>722</v>
      </c>
    </row>
    <row r="33" spans="1:36" s="55" customFormat="1" ht="12.75" customHeight="1">
      <c r="A33" s="125" t="s">
        <v>755</v>
      </c>
      <c r="B33" s="126" t="s">
        <v>756</v>
      </c>
      <c r="C33" s="127" t="s">
        <v>757</v>
      </c>
      <c r="D33" s="128" t="s">
        <v>758</v>
      </c>
      <c r="E33" s="128" t="s">
        <v>759</v>
      </c>
      <c r="F33" s="129" t="s">
        <v>952</v>
      </c>
      <c r="G33" s="130" t="s">
        <v>760</v>
      </c>
      <c r="H33" s="131" t="s">
        <v>761</v>
      </c>
      <c r="I33" s="132">
        <v>6035392610</v>
      </c>
      <c r="J33" s="133" t="s">
        <v>1</v>
      </c>
      <c r="K33" s="134" t="s">
        <v>140</v>
      </c>
      <c r="L33" s="76" t="s">
        <v>98</v>
      </c>
      <c r="M33" s="100">
        <v>76.5</v>
      </c>
      <c r="N33" s="77" t="s">
        <v>97</v>
      </c>
      <c r="O33" s="135">
        <v>7.096774193548387</v>
      </c>
      <c r="P33" s="136" t="s">
        <v>0</v>
      </c>
      <c r="Q33" s="78">
        <v>11.420612813370473</v>
      </c>
      <c r="R33" s="78" t="s">
        <v>0</v>
      </c>
      <c r="S33" s="137" t="s">
        <v>140</v>
      </c>
      <c r="T33" s="94">
        <v>7713.02</v>
      </c>
      <c r="U33" s="79" t="s">
        <v>97</v>
      </c>
      <c r="V33" s="79">
        <v>525.76</v>
      </c>
      <c r="W33" s="109">
        <v>267.33</v>
      </c>
      <c r="X33" s="80" t="s">
        <v>918</v>
      </c>
      <c r="Y33" s="81" t="s">
        <v>918</v>
      </c>
      <c r="Z33" s="127">
        <f t="shared" si="0"/>
        <v>1</v>
      </c>
      <c r="AA33" s="128">
        <f t="shared" si="1"/>
        <v>1</v>
      </c>
      <c r="AB33" s="128">
        <f t="shared" si="2"/>
        <v>0</v>
      </c>
      <c r="AC33" s="128">
        <f t="shared" si="3"/>
        <v>0</v>
      </c>
      <c r="AD33" s="126" t="str">
        <f t="shared" si="4"/>
        <v>SRSA</v>
      </c>
      <c r="AE33" s="127">
        <f t="shared" si="5"/>
        <v>1</v>
      </c>
      <c r="AF33" s="128">
        <f t="shared" si="6"/>
        <v>0</v>
      </c>
      <c r="AG33" s="128">
        <f t="shared" si="7"/>
        <v>0</v>
      </c>
      <c r="AH33" s="126" t="str">
        <f t="shared" si="8"/>
        <v>-</v>
      </c>
      <c r="AI33" s="127">
        <f t="shared" si="9"/>
        <v>0</v>
      </c>
      <c r="AJ33" s="55" t="s">
        <v>755</v>
      </c>
    </row>
    <row r="34" spans="1:36" s="55" customFormat="1" ht="12.75" customHeight="1">
      <c r="A34" s="125" t="s">
        <v>765</v>
      </c>
      <c r="B34" s="126" t="s">
        <v>766</v>
      </c>
      <c r="C34" s="127" t="s">
        <v>767</v>
      </c>
      <c r="D34" s="128" t="s">
        <v>762</v>
      </c>
      <c r="E34" s="128" t="s">
        <v>763</v>
      </c>
      <c r="F34" s="129" t="s">
        <v>952</v>
      </c>
      <c r="G34" s="130" t="s">
        <v>764</v>
      </c>
      <c r="H34" s="131" t="s">
        <v>974</v>
      </c>
      <c r="I34" s="132">
        <v>6038956903</v>
      </c>
      <c r="J34" s="133" t="s">
        <v>139</v>
      </c>
      <c r="K34" s="134" t="s">
        <v>140</v>
      </c>
      <c r="L34" s="76" t="s">
        <v>98</v>
      </c>
      <c r="M34" s="100">
        <v>519.71</v>
      </c>
      <c r="N34" s="77" t="s">
        <v>97</v>
      </c>
      <c r="O34" s="135">
        <v>3.5511363636363638</v>
      </c>
      <c r="P34" s="136" t="s">
        <v>0</v>
      </c>
      <c r="Q34" s="78">
        <v>7.904583723105706</v>
      </c>
      <c r="R34" s="78" t="s">
        <v>0</v>
      </c>
      <c r="S34" s="137" t="s">
        <v>140</v>
      </c>
      <c r="T34" s="94">
        <v>20685.2</v>
      </c>
      <c r="U34" s="79" t="s">
        <v>97</v>
      </c>
      <c r="V34" s="79">
        <v>1675</v>
      </c>
      <c r="W34" s="109">
        <v>651.14</v>
      </c>
      <c r="X34" s="80" t="s">
        <v>98</v>
      </c>
      <c r="Y34" s="81" t="s">
        <v>98</v>
      </c>
      <c r="Z34" s="127">
        <f t="shared" si="0"/>
        <v>1</v>
      </c>
      <c r="AA34" s="128">
        <f t="shared" si="1"/>
        <v>1</v>
      </c>
      <c r="AB34" s="128">
        <f t="shared" si="2"/>
        <v>0</v>
      </c>
      <c r="AC34" s="128">
        <f t="shared" si="3"/>
        <v>0</v>
      </c>
      <c r="AD34" s="126" t="str">
        <f t="shared" si="4"/>
        <v>SRSA</v>
      </c>
      <c r="AE34" s="127">
        <f t="shared" si="5"/>
        <v>1</v>
      </c>
      <c r="AF34" s="128">
        <f t="shared" si="6"/>
        <v>0</v>
      </c>
      <c r="AG34" s="128">
        <f t="shared" si="7"/>
        <v>0</v>
      </c>
      <c r="AH34" s="126" t="str">
        <f t="shared" si="8"/>
        <v>-</v>
      </c>
      <c r="AI34" s="127">
        <f t="shared" si="9"/>
        <v>0</v>
      </c>
      <c r="AJ34" s="55" t="s">
        <v>765</v>
      </c>
    </row>
    <row r="35" spans="1:36" s="55" customFormat="1" ht="12.75" customHeight="1">
      <c r="A35" s="125" t="s">
        <v>779</v>
      </c>
      <c r="B35" s="126" t="s">
        <v>780</v>
      </c>
      <c r="C35" s="127" t="s">
        <v>781</v>
      </c>
      <c r="D35" s="128" t="s">
        <v>775</v>
      </c>
      <c r="E35" s="128" t="s">
        <v>776</v>
      </c>
      <c r="F35" s="129" t="s">
        <v>952</v>
      </c>
      <c r="G35" s="130" t="s">
        <v>777</v>
      </c>
      <c r="H35" s="131" t="s">
        <v>778</v>
      </c>
      <c r="I35" s="132">
        <v>6032679097</v>
      </c>
      <c r="J35" s="133" t="s">
        <v>1</v>
      </c>
      <c r="K35" s="134" t="s">
        <v>140</v>
      </c>
      <c r="L35" s="76" t="s">
        <v>98</v>
      </c>
      <c r="M35" s="100">
        <v>401.48</v>
      </c>
      <c r="N35" s="77" t="s">
        <v>97</v>
      </c>
      <c r="O35" s="135">
        <v>7.5403949730700175</v>
      </c>
      <c r="P35" s="136" t="s">
        <v>0</v>
      </c>
      <c r="Q35" s="78">
        <v>14.770696843359143</v>
      </c>
      <c r="R35" s="78" t="s">
        <v>0</v>
      </c>
      <c r="S35" s="137" t="s">
        <v>140</v>
      </c>
      <c r="T35" s="94">
        <v>27950.72</v>
      </c>
      <c r="U35" s="79" t="s">
        <v>97</v>
      </c>
      <c r="V35" s="79">
        <v>2555.21</v>
      </c>
      <c r="W35" s="109">
        <v>808.54</v>
      </c>
      <c r="X35" s="80" t="s">
        <v>98</v>
      </c>
      <c r="Y35" s="81" t="s">
        <v>98</v>
      </c>
      <c r="Z35" s="127">
        <f t="shared" si="0"/>
        <v>1</v>
      </c>
      <c r="AA35" s="128">
        <f t="shared" si="1"/>
        <v>1</v>
      </c>
      <c r="AB35" s="128">
        <f t="shared" si="2"/>
        <v>0</v>
      </c>
      <c r="AC35" s="128">
        <f t="shared" si="3"/>
        <v>0</v>
      </c>
      <c r="AD35" s="126" t="str">
        <f t="shared" si="4"/>
        <v>SRSA</v>
      </c>
      <c r="AE35" s="127">
        <f t="shared" si="5"/>
        <v>1</v>
      </c>
      <c r="AF35" s="128">
        <f t="shared" si="6"/>
        <v>0</v>
      </c>
      <c r="AG35" s="128">
        <f t="shared" si="7"/>
        <v>0</v>
      </c>
      <c r="AH35" s="126" t="str">
        <f t="shared" si="8"/>
        <v>-</v>
      </c>
      <c r="AI35" s="127">
        <f t="shared" si="9"/>
        <v>0</v>
      </c>
      <c r="AJ35" s="55" t="s">
        <v>779</v>
      </c>
    </row>
    <row r="36" spans="1:36" s="55" customFormat="1" ht="12.75" customHeight="1">
      <c r="A36" s="140" t="s">
        <v>526</v>
      </c>
      <c r="B36" s="141" t="s">
        <v>527</v>
      </c>
      <c r="C36" s="142" t="s">
        <v>528</v>
      </c>
      <c r="D36" s="143" t="s">
        <v>692</v>
      </c>
      <c r="E36" s="143" t="s">
        <v>693</v>
      </c>
      <c r="F36" s="144" t="s">
        <v>952</v>
      </c>
      <c r="G36" s="145" t="s">
        <v>694</v>
      </c>
      <c r="H36" s="146" t="s">
        <v>695</v>
      </c>
      <c r="I36" s="147">
        <v>6034663632</v>
      </c>
      <c r="J36" s="148" t="s">
        <v>1</v>
      </c>
      <c r="K36" s="149" t="s">
        <v>140</v>
      </c>
      <c r="L36" s="150" t="s">
        <v>98</v>
      </c>
      <c r="M36" s="151">
        <v>521.7</v>
      </c>
      <c r="N36" s="152" t="s">
        <v>97</v>
      </c>
      <c r="O36" s="153" t="s">
        <v>954</v>
      </c>
      <c r="P36" s="154" t="s">
        <v>954</v>
      </c>
      <c r="Q36" s="155">
        <v>20.49847405900305</v>
      </c>
      <c r="R36" s="155" t="s">
        <v>140</v>
      </c>
      <c r="S36" s="156" t="s">
        <v>140</v>
      </c>
      <c r="T36" s="157">
        <v>36355.95</v>
      </c>
      <c r="U36" s="158" t="s">
        <v>97</v>
      </c>
      <c r="V36" s="158">
        <v>3550.06</v>
      </c>
      <c r="W36" s="159">
        <v>976.36</v>
      </c>
      <c r="X36" s="160" t="s">
        <v>918</v>
      </c>
      <c r="Y36" s="161" t="s">
        <v>98</v>
      </c>
      <c r="Z36" s="142">
        <f t="shared" si="0"/>
        <v>1</v>
      </c>
      <c r="AA36" s="143">
        <f t="shared" si="1"/>
        <v>1</v>
      </c>
      <c r="AB36" s="143">
        <f t="shared" si="2"/>
        <v>0</v>
      </c>
      <c r="AC36" s="143">
        <f t="shared" si="3"/>
        <v>0</v>
      </c>
      <c r="AD36" s="141" t="str">
        <f t="shared" si="4"/>
        <v>SRSA</v>
      </c>
      <c r="AE36" s="142">
        <f t="shared" si="5"/>
        <v>1</v>
      </c>
      <c r="AF36" s="143">
        <f t="shared" si="6"/>
        <v>1</v>
      </c>
      <c r="AG36" s="143" t="str">
        <f t="shared" si="7"/>
        <v>Initial</v>
      </c>
      <c r="AH36" s="141" t="str">
        <f t="shared" si="8"/>
        <v>-</v>
      </c>
      <c r="AI36" s="142" t="str">
        <f t="shared" si="9"/>
        <v>SRSA</v>
      </c>
      <c r="AJ36" s="55" t="e">
        <v>#N/A</v>
      </c>
    </row>
    <row r="37" spans="1:36" s="55" customFormat="1" ht="12.75" customHeight="1">
      <c r="A37" s="140" t="s">
        <v>536</v>
      </c>
      <c r="B37" s="141" t="s">
        <v>537</v>
      </c>
      <c r="C37" s="142" t="s">
        <v>538</v>
      </c>
      <c r="D37" s="143" t="s">
        <v>532</v>
      </c>
      <c r="E37" s="143" t="s">
        <v>533</v>
      </c>
      <c r="F37" s="144" t="s">
        <v>952</v>
      </c>
      <c r="G37" s="145" t="s">
        <v>534</v>
      </c>
      <c r="H37" s="146" t="s">
        <v>535</v>
      </c>
      <c r="I37" s="147">
        <v>6038632420</v>
      </c>
      <c r="J37" s="148" t="s">
        <v>1</v>
      </c>
      <c r="K37" s="149" t="s">
        <v>140</v>
      </c>
      <c r="L37" s="150" t="s">
        <v>98</v>
      </c>
      <c r="M37" s="151">
        <v>166.29</v>
      </c>
      <c r="N37" s="152" t="s">
        <v>97</v>
      </c>
      <c r="O37" s="153">
        <v>12.698412698412698</v>
      </c>
      <c r="P37" s="154" t="s">
        <v>0</v>
      </c>
      <c r="Q37" s="155">
        <v>22.993197278911566</v>
      </c>
      <c r="R37" s="155" t="s">
        <v>140</v>
      </c>
      <c r="S37" s="156" t="s">
        <v>140</v>
      </c>
      <c r="T37" s="157">
        <v>33895.69</v>
      </c>
      <c r="U37" s="158" t="s">
        <v>97</v>
      </c>
      <c r="V37" s="158">
        <v>2448.74</v>
      </c>
      <c r="W37" s="159">
        <v>391.18</v>
      </c>
      <c r="X37" s="160" t="s">
        <v>98</v>
      </c>
      <c r="Y37" s="161" t="s">
        <v>98</v>
      </c>
      <c r="Z37" s="142">
        <f t="shared" si="0"/>
        <v>1</v>
      </c>
      <c r="AA37" s="143">
        <f t="shared" si="1"/>
        <v>1</v>
      </c>
      <c r="AB37" s="143">
        <f t="shared" si="2"/>
        <v>0</v>
      </c>
      <c r="AC37" s="143">
        <f t="shared" si="3"/>
        <v>0</v>
      </c>
      <c r="AD37" s="141" t="str">
        <f t="shared" si="4"/>
        <v>SRSA</v>
      </c>
      <c r="AE37" s="142">
        <f t="shared" si="5"/>
        <v>1</v>
      </c>
      <c r="AF37" s="143">
        <f t="shared" si="6"/>
        <v>1</v>
      </c>
      <c r="AG37" s="143" t="str">
        <f t="shared" si="7"/>
        <v>Initial</v>
      </c>
      <c r="AH37" s="141" t="str">
        <f t="shared" si="8"/>
        <v>-</v>
      </c>
      <c r="AI37" s="142" t="str">
        <f t="shared" si="9"/>
        <v>SRSA</v>
      </c>
      <c r="AJ37" s="55" t="e">
        <v>#N/A</v>
      </c>
    </row>
    <row r="38" spans="1:36" s="55" customFormat="1" ht="12.75" customHeight="1">
      <c r="A38" s="125" t="s">
        <v>550</v>
      </c>
      <c r="B38" s="126" t="s">
        <v>551</v>
      </c>
      <c r="C38" s="127" t="s">
        <v>552</v>
      </c>
      <c r="D38" s="128" t="s">
        <v>546</v>
      </c>
      <c r="E38" s="128" t="s">
        <v>547</v>
      </c>
      <c r="F38" s="129" t="s">
        <v>952</v>
      </c>
      <c r="G38" s="130" t="s">
        <v>548</v>
      </c>
      <c r="H38" s="131" t="s">
        <v>549</v>
      </c>
      <c r="I38" s="132">
        <v>6038639689</v>
      </c>
      <c r="J38" s="133" t="s">
        <v>1</v>
      </c>
      <c r="K38" s="134" t="s">
        <v>140</v>
      </c>
      <c r="L38" s="76" t="s">
        <v>98</v>
      </c>
      <c r="M38" s="100">
        <v>230.12</v>
      </c>
      <c r="N38" s="77" t="s">
        <v>97</v>
      </c>
      <c r="O38" s="135">
        <v>0.9771986970684038</v>
      </c>
      <c r="P38" s="136" t="s">
        <v>0</v>
      </c>
      <c r="Q38" s="78">
        <v>4.4324324324324325</v>
      </c>
      <c r="R38" s="78" t="s">
        <v>0</v>
      </c>
      <c r="S38" s="137" t="s">
        <v>140</v>
      </c>
      <c r="T38" s="94">
        <v>7107.95</v>
      </c>
      <c r="U38" s="79" t="s">
        <v>97</v>
      </c>
      <c r="V38" s="79">
        <v>510.24</v>
      </c>
      <c r="W38" s="109">
        <v>518.78</v>
      </c>
      <c r="X38" s="80" t="s">
        <v>98</v>
      </c>
      <c r="Y38" s="81" t="s">
        <v>98</v>
      </c>
      <c r="Z38" s="127">
        <f t="shared" si="0"/>
        <v>1</v>
      </c>
      <c r="AA38" s="128">
        <f t="shared" si="1"/>
        <v>1</v>
      </c>
      <c r="AB38" s="128">
        <f t="shared" si="2"/>
        <v>0</v>
      </c>
      <c r="AC38" s="128">
        <f t="shared" si="3"/>
        <v>0</v>
      </c>
      <c r="AD38" s="126" t="str">
        <f t="shared" si="4"/>
        <v>SRSA</v>
      </c>
      <c r="AE38" s="127">
        <f t="shared" si="5"/>
        <v>1</v>
      </c>
      <c r="AF38" s="128">
        <f t="shared" si="6"/>
        <v>0</v>
      </c>
      <c r="AG38" s="128">
        <f t="shared" si="7"/>
        <v>0</v>
      </c>
      <c r="AH38" s="126" t="str">
        <f t="shared" si="8"/>
        <v>-</v>
      </c>
      <c r="AI38" s="127">
        <f t="shared" si="9"/>
        <v>0</v>
      </c>
      <c r="AJ38" s="55" t="s">
        <v>550</v>
      </c>
    </row>
    <row r="39" spans="1:36" s="55" customFormat="1" ht="12.75" customHeight="1">
      <c r="A39" s="125" t="s">
        <v>560</v>
      </c>
      <c r="B39" s="126" t="s">
        <v>561</v>
      </c>
      <c r="C39" s="127" t="s">
        <v>562</v>
      </c>
      <c r="D39" s="128" t="s">
        <v>556</v>
      </c>
      <c r="E39" s="128" t="s">
        <v>557</v>
      </c>
      <c r="F39" s="129" t="s">
        <v>952</v>
      </c>
      <c r="G39" s="130" t="s">
        <v>558</v>
      </c>
      <c r="H39" s="131" t="s">
        <v>559</v>
      </c>
      <c r="I39" s="132">
        <v>6034229572</v>
      </c>
      <c r="J39" s="133" t="s">
        <v>139</v>
      </c>
      <c r="K39" s="134" t="s">
        <v>140</v>
      </c>
      <c r="L39" s="76" t="s">
        <v>98</v>
      </c>
      <c r="M39" s="100">
        <v>336.57</v>
      </c>
      <c r="N39" s="77" t="s">
        <v>97</v>
      </c>
      <c r="O39" s="135">
        <v>8.520900321543408</v>
      </c>
      <c r="P39" s="136" t="s">
        <v>0</v>
      </c>
      <c r="Q39" s="78">
        <v>6.351183063511831</v>
      </c>
      <c r="R39" s="78" t="s">
        <v>0</v>
      </c>
      <c r="S39" s="137" t="s">
        <v>140</v>
      </c>
      <c r="T39" s="94">
        <v>35306.45</v>
      </c>
      <c r="U39" s="79" t="s">
        <v>97</v>
      </c>
      <c r="V39" s="79">
        <v>2091.53</v>
      </c>
      <c r="W39" s="109">
        <v>455.8</v>
      </c>
      <c r="X39" s="80" t="s">
        <v>918</v>
      </c>
      <c r="Y39" s="81" t="s">
        <v>98</v>
      </c>
      <c r="Z39" s="127">
        <f t="shared" si="0"/>
        <v>1</v>
      </c>
      <c r="AA39" s="128">
        <f t="shared" si="1"/>
        <v>1</v>
      </c>
      <c r="AB39" s="128">
        <f t="shared" si="2"/>
        <v>0</v>
      </c>
      <c r="AC39" s="128">
        <f t="shared" si="3"/>
        <v>0</v>
      </c>
      <c r="AD39" s="126" t="str">
        <f t="shared" si="4"/>
        <v>SRSA</v>
      </c>
      <c r="AE39" s="127">
        <f t="shared" si="5"/>
        <v>1</v>
      </c>
      <c r="AF39" s="128">
        <f t="shared" si="6"/>
        <v>0</v>
      </c>
      <c r="AG39" s="128">
        <f t="shared" si="7"/>
        <v>0</v>
      </c>
      <c r="AH39" s="126" t="str">
        <f t="shared" si="8"/>
        <v>-</v>
      </c>
      <c r="AI39" s="127">
        <f t="shared" si="9"/>
        <v>0</v>
      </c>
      <c r="AJ39" s="55" t="s">
        <v>560</v>
      </c>
    </row>
    <row r="40" spans="1:36" s="55" customFormat="1" ht="12.75" customHeight="1">
      <c r="A40" s="125" t="s">
        <v>570</v>
      </c>
      <c r="B40" s="126" t="s">
        <v>571</v>
      </c>
      <c r="C40" s="127" t="s">
        <v>572</v>
      </c>
      <c r="D40" s="128" t="s">
        <v>573</v>
      </c>
      <c r="E40" s="128" t="s">
        <v>574</v>
      </c>
      <c r="F40" s="129" t="s">
        <v>952</v>
      </c>
      <c r="G40" s="130" t="s">
        <v>575</v>
      </c>
      <c r="H40" s="131" t="s">
        <v>576</v>
      </c>
      <c r="I40" s="132">
        <v>6039268992</v>
      </c>
      <c r="J40" s="133" t="s">
        <v>139</v>
      </c>
      <c r="K40" s="134" t="s">
        <v>140</v>
      </c>
      <c r="L40" s="76" t="s">
        <v>98</v>
      </c>
      <c r="M40" s="100">
        <v>244.79</v>
      </c>
      <c r="N40" s="77" t="s">
        <v>97</v>
      </c>
      <c r="O40" s="135">
        <v>4.104477611940299</v>
      </c>
      <c r="P40" s="136" t="s">
        <v>0</v>
      </c>
      <c r="Q40" s="78">
        <v>3.92</v>
      </c>
      <c r="R40" s="78" t="s">
        <v>0</v>
      </c>
      <c r="S40" s="137" t="s">
        <v>140</v>
      </c>
      <c r="T40" s="94">
        <v>7940.7</v>
      </c>
      <c r="U40" s="79" t="s">
        <v>97</v>
      </c>
      <c r="V40" s="79">
        <v>579.19</v>
      </c>
      <c r="W40" s="109">
        <v>321.74</v>
      </c>
      <c r="X40" s="80" t="s">
        <v>918</v>
      </c>
      <c r="Y40" s="81" t="s">
        <v>918</v>
      </c>
      <c r="Z40" s="127">
        <f t="shared" si="0"/>
        <v>1</v>
      </c>
      <c r="AA40" s="128">
        <f t="shared" si="1"/>
        <v>1</v>
      </c>
      <c r="AB40" s="128">
        <f t="shared" si="2"/>
        <v>0</v>
      </c>
      <c r="AC40" s="128">
        <f t="shared" si="3"/>
        <v>0</v>
      </c>
      <c r="AD40" s="126" t="str">
        <f t="shared" si="4"/>
        <v>SRSA</v>
      </c>
      <c r="AE40" s="127">
        <f t="shared" si="5"/>
        <v>1</v>
      </c>
      <c r="AF40" s="128">
        <f t="shared" si="6"/>
        <v>0</v>
      </c>
      <c r="AG40" s="128">
        <f t="shared" si="7"/>
        <v>0</v>
      </c>
      <c r="AH40" s="126" t="str">
        <f t="shared" si="8"/>
        <v>-</v>
      </c>
      <c r="AI40" s="127">
        <f t="shared" si="9"/>
        <v>0</v>
      </c>
      <c r="AJ40" s="55" t="s">
        <v>570</v>
      </c>
    </row>
    <row r="41" spans="1:36" s="55" customFormat="1" ht="12.75" customHeight="1">
      <c r="A41" s="140" t="s">
        <v>580</v>
      </c>
      <c r="B41" s="141" t="s">
        <v>581</v>
      </c>
      <c r="C41" s="142" t="s">
        <v>582</v>
      </c>
      <c r="D41" s="143" t="s">
        <v>685</v>
      </c>
      <c r="E41" s="143" t="s">
        <v>686</v>
      </c>
      <c r="F41" s="144" t="s">
        <v>952</v>
      </c>
      <c r="G41" s="145" t="s">
        <v>687</v>
      </c>
      <c r="H41" s="146" t="s">
        <v>688</v>
      </c>
      <c r="I41" s="147">
        <v>6036436050</v>
      </c>
      <c r="J41" s="148" t="s">
        <v>1</v>
      </c>
      <c r="K41" s="149" t="s">
        <v>140</v>
      </c>
      <c r="L41" s="150" t="s">
        <v>98</v>
      </c>
      <c r="M41" s="151">
        <v>454.12</v>
      </c>
      <c r="N41" s="152" t="s">
        <v>97</v>
      </c>
      <c r="O41" s="153">
        <v>2.821869488536155</v>
      </c>
      <c r="P41" s="154" t="s">
        <v>0</v>
      </c>
      <c r="Q41" s="155">
        <v>1.6939890710382512</v>
      </c>
      <c r="R41" s="155" t="s">
        <v>0</v>
      </c>
      <c r="S41" s="156" t="s">
        <v>140</v>
      </c>
      <c r="T41" s="157">
        <v>20315.88</v>
      </c>
      <c r="U41" s="158" t="s">
        <v>97</v>
      </c>
      <c r="V41" s="158">
        <v>1107.82</v>
      </c>
      <c r="W41" s="159">
        <v>792.08</v>
      </c>
      <c r="X41" s="160" t="s">
        <v>918</v>
      </c>
      <c r="Y41" s="161" t="s">
        <v>98</v>
      </c>
      <c r="Z41" s="142">
        <f t="shared" si="0"/>
        <v>1</v>
      </c>
      <c r="AA41" s="143">
        <f t="shared" si="1"/>
        <v>1</v>
      </c>
      <c r="AB41" s="143">
        <f t="shared" si="2"/>
        <v>0</v>
      </c>
      <c r="AC41" s="143">
        <f t="shared" si="3"/>
        <v>0</v>
      </c>
      <c r="AD41" s="141" t="str">
        <f t="shared" si="4"/>
        <v>SRSA</v>
      </c>
      <c r="AE41" s="142">
        <f t="shared" si="5"/>
        <v>1</v>
      </c>
      <c r="AF41" s="143">
        <f t="shared" si="6"/>
        <v>0</v>
      </c>
      <c r="AG41" s="143">
        <f t="shared" si="7"/>
        <v>0</v>
      </c>
      <c r="AH41" s="141" t="str">
        <f t="shared" si="8"/>
        <v>-</v>
      </c>
      <c r="AI41" s="142">
        <f t="shared" si="9"/>
        <v>0</v>
      </c>
      <c r="AJ41" s="55" t="e">
        <v>#N/A</v>
      </c>
    </row>
    <row r="42" spans="1:36" s="55" customFormat="1" ht="12.75" customHeight="1">
      <c r="A42" s="125" t="s">
        <v>583</v>
      </c>
      <c r="B42" s="126" t="s">
        <v>584</v>
      </c>
      <c r="C42" s="127" t="s">
        <v>585</v>
      </c>
      <c r="D42" s="128" t="s">
        <v>861</v>
      </c>
      <c r="E42" s="128" t="s">
        <v>862</v>
      </c>
      <c r="F42" s="129" t="s">
        <v>952</v>
      </c>
      <c r="G42" s="130" t="s">
        <v>863</v>
      </c>
      <c r="H42" s="131" t="s">
        <v>864</v>
      </c>
      <c r="I42" s="132">
        <v>6033579002</v>
      </c>
      <c r="J42" s="133" t="s">
        <v>1</v>
      </c>
      <c r="K42" s="134" t="s">
        <v>140</v>
      </c>
      <c r="L42" s="76" t="s">
        <v>98</v>
      </c>
      <c r="M42" s="100">
        <v>60.42</v>
      </c>
      <c r="N42" s="77" t="s">
        <v>97</v>
      </c>
      <c r="O42" s="135">
        <v>4.166666666666666</v>
      </c>
      <c r="P42" s="136" t="s">
        <v>0</v>
      </c>
      <c r="Q42" s="78">
        <v>10.23391812865497</v>
      </c>
      <c r="R42" s="78" t="s">
        <v>0</v>
      </c>
      <c r="S42" s="137" t="s">
        <v>140</v>
      </c>
      <c r="T42" s="94">
        <v>10492.11</v>
      </c>
      <c r="U42" s="79" t="s">
        <v>97</v>
      </c>
      <c r="V42" s="79">
        <v>137.9</v>
      </c>
      <c r="W42" s="109">
        <v>253.29</v>
      </c>
      <c r="X42" s="80" t="s">
        <v>918</v>
      </c>
      <c r="Y42" s="81" t="s">
        <v>918</v>
      </c>
      <c r="Z42" s="127">
        <f t="shared" si="0"/>
        <v>1</v>
      </c>
      <c r="AA42" s="128">
        <f t="shared" si="1"/>
        <v>1</v>
      </c>
      <c r="AB42" s="128">
        <f t="shared" si="2"/>
        <v>0</v>
      </c>
      <c r="AC42" s="128">
        <f t="shared" si="3"/>
        <v>0</v>
      </c>
      <c r="AD42" s="126" t="str">
        <f t="shared" si="4"/>
        <v>SRSA</v>
      </c>
      <c r="AE42" s="127">
        <f t="shared" si="5"/>
        <v>1</v>
      </c>
      <c r="AF42" s="128">
        <f t="shared" si="6"/>
        <v>0</v>
      </c>
      <c r="AG42" s="128">
        <f t="shared" si="7"/>
        <v>0</v>
      </c>
      <c r="AH42" s="126" t="str">
        <f t="shared" si="8"/>
        <v>-</v>
      </c>
      <c r="AI42" s="127">
        <f t="shared" si="9"/>
        <v>0</v>
      </c>
      <c r="AJ42" s="55" t="s">
        <v>583</v>
      </c>
    </row>
    <row r="43" spans="1:36" s="55" customFormat="1" ht="12.75" customHeight="1">
      <c r="A43" s="125" t="s">
        <v>594</v>
      </c>
      <c r="B43" s="126" t="s">
        <v>595</v>
      </c>
      <c r="C43" s="127" t="s">
        <v>596</v>
      </c>
      <c r="D43" s="128" t="s">
        <v>597</v>
      </c>
      <c r="E43" s="128" t="s">
        <v>592</v>
      </c>
      <c r="F43" s="129" t="s">
        <v>952</v>
      </c>
      <c r="G43" s="130" t="s">
        <v>593</v>
      </c>
      <c r="H43" s="131" t="s">
        <v>598</v>
      </c>
      <c r="I43" s="132">
        <v>6034283269</v>
      </c>
      <c r="J43" s="133" t="s">
        <v>1</v>
      </c>
      <c r="K43" s="134" t="s">
        <v>140</v>
      </c>
      <c r="L43" s="76" t="s">
        <v>98</v>
      </c>
      <c r="M43" s="100">
        <v>433.52</v>
      </c>
      <c r="N43" s="77" t="s">
        <v>97</v>
      </c>
      <c r="O43" s="135">
        <v>2.503912363067293</v>
      </c>
      <c r="P43" s="136" t="s">
        <v>0</v>
      </c>
      <c r="Q43" s="78">
        <v>9.224674589700056</v>
      </c>
      <c r="R43" s="78" t="s">
        <v>0</v>
      </c>
      <c r="S43" s="137" t="s">
        <v>140</v>
      </c>
      <c r="T43" s="94">
        <v>26959.08</v>
      </c>
      <c r="U43" s="79" t="s">
        <v>97</v>
      </c>
      <c r="V43" s="79">
        <v>1899.6</v>
      </c>
      <c r="W43" s="109">
        <v>564.32</v>
      </c>
      <c r="X43" s="80" t="s">
        <v>918</v>
      </c>
      <c r="Y43" s="81" t="s">
        <v>918</v>
      </c>
      <c r="Z43" s="127">
        <f aca="true" t="shared" si="10" ref="Z43:Z74">IF(OR(K43="YES",TRIM(L43)="YES"),1,0)</f>
        <v>1</v>
      </c>
      <c r="AA43" s="128">
        <f aca="true" t="shared" si="11" ref="AA43:AA74">IF(OR(AND(ISNUMBER(M43),AND(M43&gt;0,M43&lt;600)),AND(ISNUMBER(M43),AND(M43&gt;0,N43="YES"))),1,0)</f>
        <v>1</v>
      </c>
      <c r="AB43" s="128">
        <f aca="true" t="shared" si="12" ref="AB43:AB74">IF(AND(OR(K43="YES",TRIM(L43)="YES"),(Z43=0)),"Trouble",0)</f>
        <v>0</v>
      </c>
      <c r="AC43" s="128">
        <f aca="true" t="shared" si="13" ref="AC43:AC74">IF(AND(OR(AND(ISNUMBER(M43),AND(M43&gt;0,M43&lt;600)),AND(ISNUMBER(M43),AND(M43&gt;0,N43="YES"))),(AA43=0)),"Trouble",0)</f>
        <v>0</v>
      </c>
      <c r="AD43" s="126" t="str">
        <f aca="true" t="shared" si="14" ref="AD43:AD74">IF(AND(Z43=1,AA43=1),"SRSA","-")</f>
        <v>SRSA</v>
      </c>
      <c r="AE43" s="127">
        <f aca="true" t="shared" si="15" ref="AE43:AE74">IF(S43="YES",1,0)</f>
        <v>1</v>
      </c>
      <c r="AF43" s="128">
        <f aca="true" t="shared" si="16" ref="AF43:AF74">IF(OR(AND(ISNUMBER(Q43),Q43&gt;=20),(AND(ISNUMBER(Q43)=FALSE,AND(ISNUMBER(O43),O43&gt;=20)))),1,0)</f>
        <v>0</v>
      </c>
      <c r="AG43" s="128">
        <f aca="true" t="shared" si="17" ref="AG43:AG74">IF(AND(AE43=1,AF43=1),"Initial",0)</f>
        <v>0</v>
      </c>
      <c r="AH43" s="126" t="str">
        <f aca="true" t="shared" si="18" ref="AH43:AH74">IF(AND(AND(AG43="Initial",AI43=0),AND(ISNUMBER(M43),M43&gt;0)),"RLIS","-")</f>
        <v>-</v>
      </c>
      <c r="AI43" s="127">
        <f aca="true" t="shared" si="19" ref="AI43:AI74">IF(AND(AD43="SRSA",AG43="Initial"),"SRSA",0)</f>
        <v>0</v>
      </c>
      <c r="AJ43" s="55" t="s">
        <v>594</v>
      </c>
    </row>
    <row r="44" spans="1:36" s="55" customFormat="1" ht="12.75" customHeight="1">
      <c r="A44" s="125" t="s">
        <v>599</v>
      </c>
      <c r="B44" s="126" t="s">
        <v>600</v>
      </c>
      <c r="C44" s="127" t="s">
        <v>601</v>
      </c>
      <c r="D44" s="128" t="s">
        <v>748</v>
      </c>
      <c r="E44" s="128" t="s">
        <v>749</v>
      </c>
      <c r="F44" s="129" t="s">
        <v>952</v>
      </c>
      <c r="G44" s="130" t="s">
        <v>750</v>
      </c>
      <c r="H44" s="131" t="s">
        <v>751</v>
      </c>
      <c r="I44" s="132">
        <v>6039343108</v>
      </c>
      <c r="J44" s="133" t="s">
        <v>1</v>
      </c>
      <c r="K44" s="134" t="s">
        <v>140</v>
      </c>
      <c r="L44" s="76" t="s">
        <v>98</v>
      </c>
      <c r="M44" s="100">
        <v>85.04</v>
      </c>
      <c r="N44" s="77" t="s">
        <v>97</v>
      </c>
      <c r="O44" s="135">
        <v>6.103286384976526</v>
      </c>
      <c r="P44" s="136" t="s">
        <v>0</v>
      </c>
      <c r="Q44" s="78">
        <v>19.27437641723356</v>
      </c>
      <c r="R44" s="78" t="s">
        <v>0</v>
      </c>
      <c r="S44" s="137" t="s">
        <v>140</v>
      </c>
      <c r="T44" s="94">
        <v>8701.79</v>
      </c>
      <c r="U44" s="79" t="s">
        <v>97</v>
      </c>
      <c r="V44" s="79">
        <v>562.6</v>
      </c>
      <c r="W44" s="109">
        <v>291.59</v>
      </c>
      <c r="X44" s="80" t="s">
        <v>98</v>
      </c>
      <c r="Y44" s="81" t="s">
        <v>918</v>
      </c>
      <c r="Z44" s="127">
        <f t="shared" si="10"/>
        <v>1</v>
      </c>
      <c r="AA44" s="128">
        <f t="shared" si="11"/>
        <v>1</v>
      </c>
      <c r="AB44" s="128">
        <f t="shared" si="12"/>
        <v>0</v>
      </c>
      <c r="AC44" s="128">
        <f t="shared" si="13"/>
        <v>0</v>
      </c>
      <c r="AD44" s="126" t="str">
        <f t="shared" si="14"/>
        <v>SRSA</v>
      </c>
      <c r="AE44" s="127">
        <f t="shared" si="15"/>
        <v>1</v>
      </c>
      <c r="AF44" s="128">
        <f t="shared" si="16"/>
        <v>0</v>
      </c>
      <c r="AG44" s="128">
        <f t="shared" si="17"/>
        <v>0</v>
      </c>
      <c r="AH44" s="126" t="str">
        <f t="shared" si="18"/>
        <v>-</v>
      </c>
      <c r="AI44" s="127">
        <f t="shared" si="19"/>
        <v>0</v>
      </c>
      <c r="AJ44" s="55" t="s">
        <v>599</v>
      </c>
    </row>
    <row r="45" spans="1:36" s="55" customFormat="1" ht="12.75" customHeight="1">
      <c r="A45" s="125" t="s">
        <v>616</v>
      </c>
      <c r="B45" s="126" t="s">
        <v>617</v>
      </c>
      <c r="C45" s="127" t="s">
        <v>618</v>
      </c>
      <c r="D45" s="128" t="s">
        <v>842</v>
      </c>
      <c r="E45" s="128" t="s">
        <v>843</v>
      </c>
      <c r="F45" s="129" t="s">
        <v>952</v>
      </c>
      <c r="G45" s="130" t="s">
        <v>844</v>
      </c>
      <c r="H45" s="131" t="s">
        <v>845</v>
      </c>
      <c r="I45" s="132">
        <v>6035361254</v>
      </c>
      <c r="J45" s="133" t="s">
        <v>1</v>
      </c>
      <c r="K45" s="134" t="s">
        <v>140</v>
      </c>
      <c r="L45" s="76" t="s">
        <v>98</v>
      </c>
      <c r="M45" s="100">
        <v>205.37</v>
      </c>
      <c r="N45" s="77" t="s">
        <v>97</v>
      </c>
      <c r="O45" s="135">
        <v>10.91703056768559</v>
      </c>
      <c r="P45" s="136" t="s">
        <v>0</v>
      </c>
      <c r="Q45" s="78">
        <v>10.076530612244898</v>
      </c>
      <c r="R45" s="78" t="s">
        <v>0</v>
      </c>
      <c r="S45" s="137" t="s">
        <v>140</v>
      </c>
      <c r="T45" s="94">
        <v>10372.62</v>
      </c>
      <c r="U45" s="79" t="s">
        <v>97</v>
      </c>
      <c r="V45" s="79">
        <v>1070.23</v>
      </c>
      <c r="W45" s="109">
        <v>447.36</v>
      </c>
      <c r="X45" s="80" t="s">
        <v>98</v>
      </c>
      <c r="Y45" s="81" t="s">
        <v>918</v>
      </c>
      <c r="Z45" s="127">
        <f t="shared" si="10"/>
        <v>1</v>
      </c>
      <c r="AA45" s="128">
        <f t="shared" si="11"/>
        <v>1</v>
      </c>
      <c r="AB45" s="128">
        <f t="shared" si="12"/>
        <v>0</v>
      </c>
      <c r="AC45" s="128">
        <f t="shared" si="13"/>
        <v>0</v>
      </c>
      <c r="AD45" s="126" t="str">
        <f t="shared" si="14"/>
        <v>SRSA</v>
      </c>
      <c r="AE45" s="127">
        <f t="shared" si="15"/>
        <v>1</v>
      </c>
      <c r="AF45" s="128">
        <f t="shared" si="16"/>
        <v>0</v>
      </c>
      <c r="AG45" s="128">
        <f t="shared" si="17"/>
        <v>0</v>
      </c>
      <c r="AH45" s="126" t="str">
        <f t="shared" si="18"/>
        <v>-</v>
      </c>
      <c r="AI45" s="127">
        <f t="shared" si="19"/>
        <v>0</v>
      </c>
      <c r="AJ45" s="55" t="s">
        <v>616</v>
      </c>
    </row>
    <row r="46" spans="1:36" s="55" customFormat="1" ht="12.75" customHeight="1">
      <c r="A46" s="140" t="s">
        <v>645</v>
      </c>
      <c r="B46" s="141" t="s">
        <v>646</v>
      </c>
      <c r="C46" s="142" t="s">
        <v>647</v>
      </c>
      <c r="D46" s="143" t="s">
        <v>124</v>
      </c>
      <c r="E46" s="143" t="s">
        <v>125</v>
      </c>
      <c r="F46" s="144" t="s">
        <v>952</v>
      </c>
      <c r="G46" s="162" t="s">
        <v>138</v>
      </c>
      <c r="H46" s="146"/>
      <c r="I46" s="163" t="s">
        <v>126</v>
      </c>
      <c r="J46" s="148" t="s">
        <v>1</v>
      </c>
      <c r="K46" s="149" t="s">
        <v>140</v>
      </c>
      <c r="L46" s="150" t="s">
        <v>98</v>
      </c>
      <c r="M46" s="151">
        <v>53.43</v>
      </c>
      <c r="N46" s="152" t="s">
        <v>97</v>
      </c>
      <c r="O46" s="153">
        <v>5.88235294117647</v>
      </c>
      <c r="P46" s="154" t="s">
        <v>0</v>
      </c>
      <c r="Q46" s="155">
        <v>2.73972602739726</v>
      </c>
      <c r="R46" s="155" t="s">
        <v>0</v>
      </c>
      <c r="S46" s="156" t="s">
        <v>140</v>
      </c>
      <c r="T46" s="157">
        <v>6605.01</v>
      </c>
      <c r="U46" s="158" t="s">
        <v>97</v>
      </c>
      <c r="V46" s="158">
        <v>121.81</v>
      </c>
      <c r="W46" s="159">
        <v>244.35</v>
      </c>
      <c r="X46" s="160" t="s">
        <v>918</v>
      </c>
      <c r="Y46" s="161" t="s">
        <v>918</v>
      </c>
      <c r="Z46" s="142">
        <f t="shared" si="10"/>
        <v>1</v>
      </c>
      <c r="AA46" s="143">
        <f t="shared" si="11"/>
        <v>1</v>
      </c>
      <c r="AB46" s="143">
        <f t="shared" si="12"/>
        <v>0</v>
      </c>
      <c r="AC46" s="143">
        <f t="shared" si="13"/>
        <v>0</v>
      </c>
      <c r="AD46" s="141" t="str">
        <f t="shared" si="14"/>
        <v>SRSA</v>
      </c>
      <c r="AE46" s="142">
        <f t="shared" si="15"/>
        <v>1</v>
      </c>
      <c r="AF46" s="143">
        <f t="shared" si="16"/>
        <v>0</v>
      </c>
      <c r="AG46" s="143">
        <f t="shared" si="17"/>
        <v>0</v>
      </c>
      <c r="AH46" s="141" t="str">
        <f t="shared" si="18"/>
        <v>-</v>
      </c>
      <c r="AI46" s="142">
        <f t="shared" si="19"/>
        <v>0</v>
      </c>
      <c r="AJ46" s="55" t="e">
        <v>#N/A</v>
      </c>
    </row>
    <row r="47" spans="1:36" s="55" customFormat="1" ht="12.75" customHeight="1">
      <c r="A47" s="125" t="s">
        <v>413</v>
      </c>
      <c r="B47" s="126" t="s">
        <v>414</v>
      </c>
      <c r="C47" s="127" t="s">
        <v>415</v>
      </c>
      <c r="D47" s="128" t="s">
        <v>828</v>
      </c>
      <c r="E47" s="128" t="s">
        <v>829</v>
      </c>
      <c r="F47" s="129" t="s">
        <v>952</v>
      </c>
      <c r="G47" s="130" t="s">
        <v>830</v>
      </c>
      <c r="H47" s="131" t="s">
        <v>831</v>
      </c>
      <c r="I47" s="132">
        <v>6037758653</v>
      </c>
      <c r="J47" s="133" t="s">
        <v>139</v>
      </c>
      <c r="K47" s="134" t="s">
        <v>140</v>
      </c>
      <c r="L47" s="76" t="s">
        <v>98</v>
      </c>
      <c r="M47" s="100">
        <v>194.11</v>
      </c>
      <c r="N47" s="77" t="s">
        <v>97</v>
      </c>
      <c r="O47" s="135">
        <v>3.2407407407407405</v>
      </c>
      <c r="P47" s="136" t="s">
        <v>0</v>
      </c>
      <c r="Q47" s="78">
        <v>0.9408602150537635</v>
      </c>
      <c r="R47" s="78" t="s">
        <v>0</v>
      </c>
      <c r="S47" s="137" t="s">
        <v>140</v>
      </c>
      <c r="T47" s="94">
        <v>6656.23</v>
      </c>
      <c r="U47" s="79" t="s">
        <v>97</v>
      </c>
      <c r="V47" s="79">
        <v>484.96</v>
      </c>
      <c r="W47" s="109">
        <v>269.39</v>
      </c>
      <c r="X47" s="80" t="s">
        <v>918</v>
      </c>
      <c r="Y47" s="81" t="s">
        <v>98</v>
      </c>
      <c r="Z47" s="127">
        <f t="shared" si="10"/>
        <v>1</v>
      </c>
      <c r="AA47" s="128">
        <f t="shared" si="11"/>
        <v>1</v>
      </c>
      <c r="AB47" s="128">
        <f t="shared" si="12"/>
        <v>0</v>
      </c>
      <c r="AC47" s="128">
        <f t="shared" si="13"/>
        <v>0</v>
      </c>
      <c r="AD47" s="126" t="str">
        <f t="shared" si="14"/>
        <v>SRSA</v>
      </c>
      <c r="AE47" s="127">
        <f t="shared" si="15"/>
        <v>1</v>
      </c>
      <c r="AF47" s="128">
        <f t="shared" si="16"/>
        <v>0</v>
      </c>
      <c r="AG47" s="128">
        <f t="shared" si="17"/>
        <v>0</v>
      </c>
      <c r="AH47" s="126" t="str">
        <f t="shared" si="18"/>
        <v>-</v>
      </c>
      <c r="AI47" s="127">
        <f t="shared" si="19"/>
        <v>0</v>
      </c>
      <c r="AJ47" s="55" t="s">
        <v>413</v>
      </c>
    </row>
    <row r="48" spans="1:36" s="55" customFormat="1" ht="12.75" customHeight="1">
      <c r="A48" s="125" t="s">
        <v>421</v>
      </c>
      <c r="B48" s="126" t="s">
        <v>422</v>
      </c>
      <c r="C48" s="127" t="s">
        <v>423</v>
      </c>
      <c r="D48" s="128" t="s">
        <v>127</v>
      </c>
      <c r="E48" s="128" t="s">
        <v>816</v>
      </c>
      <c r="F48" s="129" t="s">
        <v>952</v>
      </c>
      <c r="G48" s="138" t="s">
        <v>817</v>
      </c>
      <c r="H48" s="131"/>
      <c r="I48" s="139">
        <v>6034443925</v>
      </c>
      <c r="J48" s="133" t="s">
        <v>1</v>
      </c>
      <c r="K48" s="134" t="s">
        <v>140</v>
      </c>
      <c r="L48" s="76" t="s">
        <v>98</v>
      </c>
      <c r="M48" s="100">
        <v>105.42</v>
      </c>
      <c r="N48" s="77" t="s">
        <v>97</v>
      </c>
      <c r="O48" s="135">
        <v>9.62962962962963</v>
      </c>
      <c r="P48" s="136" t="s">
        <v>0</v>
      </c>
      <c r="Q48" s="78">
        <v>10.430839002267573</v>
      </c>
      <c r="R48" s="78" t="s">
        <v>0</v>
      </c>
      <c r="S48" s="137" t="s">
        <v>140</v>
      </c>
      <c r="T48" s="94">
        <v>9376.43</v>
      </c>
      <c r="U48" s="79" t="s">
        <v>97</v>
      </c>
      <c r="V48" s="79">
        <v>591.83</v>
      </c>
      <c r="W48" s="109">
        <v>317.13</v>
      </c>
      <c r="X48" s="80" t="s">
        <v>918</v>
      </c>
      <c r="Y48" s="81" t="s">
        <v>918</v>
      </c>
      <c r="Z48" s="127">
        <f t="shared" si="10"/>
        <v>1</v>
      </c>
      <c r="AA48" s="128">
        <f t="shared" si="11"/>
        <v>1</v>
      </c>
      <c r="AB48" s="128">
        <f t="shared" si="12"/>
        <v>0</v>
      </c>
      <c r="AC48" s="128">
        <f t="shared" si="13"/>
        <v>0</v>
      </c>
      <c r="AD48" s="126" t="str">
        <f t="shared" si="14"/>
        <v>SRSA</v>
      </c>
      <c r="AE48" s="127">
        <f t="shared" si="15"/>
        <v>1</v>
      </c>
      <c r="AF48" s="128">
        <f t="shared" si="16"/>
        <v>0</v>
      </c>
      <c r="AG48" s="128">
        <f t="shared" si="17"/>
        <v>0</v>
      </c>
      <c r="AH48" s="126" t="str">
        <f t="shared" si="18"/>
        <v>-</v>
      </c>
      <c r="AI48" s="127">
        <f t="shared" si="19"/>
        <v>0</v>
      </c>
      <c r="AJ48" s="55" t="s">
        <v>421</v>
      </c>
    </row>
    <row r="49" spans="1:36" s="55" customFormat="1" ht="12.75" customHeight="1">
      <c r="A49" s="125" t="s">
        <v>424</v>
      </c>
      <c r="B49" s="126" t="s">
        <v>425</v>
      </c>
      <c r="C49" s="127" t="s">
        <v>426</v>
      </c>
      <c r="D49" s="128" t="s">
        <v>127</v>
      </c>
      <c r="E49" s="128" t="s">
        <v>816</v>
      </c>
      <c r="F49" s="129" t="s">
        <v>952</v>
      </c>
      <c r="G49" s="138" t="s">
        <v>817</v>
      </c>
      <c r="H49" s="131"/>
      <c r="I49" s="139">
        <v>6034443925</v>
      </c>
      <c r="J49" s="133" t="s">
        <v>1</v>
      </c>
      <c r="K49" s="134" t="s">
        <v>140</v>
      </c>
      <c r="L49" s="76" t="s">
        <v>98</v>
      </c>
      <c r="M49" s="100">
        <v>14.86</v>
      </c>
      <c r="N49" s="77" t="s">
        <v>97</v>
      </c>
      <c r="O49" s="135">
        <v>5.084745762711865</v>
      </c>
      <c r="P49" s="136" t="s">
        <v>0</v>
      </c>
      <c r="Q49" s="78">
        <v>17.82178217821782</v>
      </c>
      <c r="R49" s="78" t="s">
        <v>0</v>
      </c>
      <c r="S49" s="137" t="s">
        <v>140</v>
      </c>
      <c r="T49" s="94">
        <v>1134.73</v>
      </c>
      <c r="U49" s="79" t="s">
        <v>97</v>
      </c>
      <c r="V49" s="79">
        <v>46.94</v>
      </c>
      <c r="W49" s="109">
        <v>198.39</v>
      </c>
      <c r="X49" s="80" t="s">
        <v>918</v>
      </c>
      <c r="Y49" s="81" t="s">
        <v>918</v>
      </c>
      <c r="Z49" s="127">
        <f t="shared" si="10"/>
        <v>1</v>
      </c>
      <c r="AA49" s="128">
        <f t="shared" si="11"/>
        <v>1</v>
      </c>
      <c r="AB49" s="128">
        <f t="shared" si="12"/>
        <v>0</v>
      </c>
      <c r="AC49" s="128">
        <f t="shared" si="13"/>
        <v>0</v>
      </c>
      <c r="AD49" s="126" t="str">
        <f t="shared" si="14"/>
        <v>SRSA</v>
      </c>
      <c r="AE49" s="127">
        <f t="shared" si="15"/>
        <v>1</v>
      </c>
      <c r="AF49" s="128">
        <f t="shared" si="16"/>
        <v>0</v>
      </c>
      <c r="AG49" s="128">
        <f t="shared" si="17"/>
        <v>0</v>
      </c>
      <c r="AH49" s="126" t="str">
        <f t="shared" si="18"/>
        <v>-</v>
      </c>
      <c r="AI49" s="127">
        <f t="shared" si="19"/>
        <v>0</v>
      </c>
      <c r="AJ49" s="55" t="s">
        <v>424</v>
      </c>
    </row>
    <row r="50" spans="1:36" s="55" customFormat="1" ht="12.75" customHeight="1">
      <c r="A50" s="125" t="s">
        <v>444</v>
      </c>
      <c r="B50" s="126" t="s">
        <v>445</v>
      </c>
      <c r="C50" s="127" t="s">
        <v>446</v>
      </c>
      <c r="D50" s="128" t="s">
        <v>440</v>
      </c>
      <c r="E50" s="128" t="s">
        <v>441</v>
      </c>
      <c r="F50" s="129" t="s">
        <v>952</v>
      </c>
      <c r="G50" s="130" t="s">
        <v>442</v>
      </c>
      <c r="H50" s="131" t="s">
        <v>443</v>
      </c>
      <c r="I50" s="132">
        <v>6037452051</v>
      </c>
      <c r="J50" s="133" t="s">
        <v>1</v>
      </c>
      <c r="K50" s="134" t="s">
        <v>140</v>
      </c>
      <c r="L50" s="76" t="s">
        <v>98</v>
      </c>
      <c r="M50" s="100">
        <v>369.93</v>
      </c>
      <c r="N50" s="77" t="s">
        <v>97</v>
      </c>
      <c r="O50" s="135">
        <v>6.887052341597796</v>
      </c>
      <c r="P50" s="136" t="s">
        <v>0</v>
      </c>
      <c r="Q50" s="78">
        <v>22.67235252309879</v>
      </c>
      <c r="R50" s="78" t="s">
        <v>140</v>
      </c>
      <c r="S50" s="137" t="s">
        <v>140</v>
      </c>
      <c r="T50" s="94">
        <v>28371.31</v>
      </c>
      <c r="U50" s="79" t="s">
        <v>97</v>
      </c>
      <c r="V50" s="79">
        <v>2319.01</v>
      </c>
      <c r="W50" s="109">
        <v>670.79</v>
      </c>
      <c r="X50" s="80" t="s">
        <v>918</v>
      </c>
      <c r="Y50" s="81" t="s">
        <v>918</v>
      </c>
      <c r="Z50" s="127">
        <f t="shared" si="10"/>
        <v>1</v>
      </c>
      <c r="AA50" s="128">
        <f t="shared" si="11"/>
        <v>1</v>
      </c>
      <c r="AB50" s="128">
        <f t="shared" si="12"/>
        <v>0</v>
      </c>
      <c r="AC50" s="128">
        <f t="shared" si="13"/>
        <v>0</v>
      </c>
      <c r="AD50" s="126" t="str">
        <f t="shared" si="14"/>
        <v>SRSA</v>
      </c>
      <c r="AE50" s="127">
        <f t="shared" si="15"/>
        <v>1</v>
      </c>
      <c r="AF50" s="128">
        <f t="shared" si="16"/>
        <v>1</v>
      </c>
      <c r="AG50" s="128" t="str">
        <f t="shared" si="17"/>
        <v>Initial</v>
      </c>
      <c r="AH50" s="126" t="str">
        <f t="shared" si="18"/>
        <v>-</v>
      </c>
      <c r="AI50" s="127" t="str">
        <f t="shared" si="19"/>
        <v>SRSA</v>
      </c>
      <c r="AJ50" s="55" t="s">
        <v>444</v>
      </c>
    </row>
    <row r="51" spans="1:36" s="55" customFormat="1" ht="12.75" customHeight="1">
      <c r="A51" s="125" t="s">
        <v>447</v>
      </c>
      <c r="B51" s="126" t="s">
        <v>448</v>
      </c>
      <c r="C51" s="127" t="s">
        <v>449</v>
      </c>
      <c r="D51" s="128" t="s">
        <v>127</v>
      </c>
      <c r="E51" s="128" t="s">
        <v>816</v>
      </c>
      <c r="F51" s="129" t="s">
        <v>952</v>
      </c>
      <c r="G51" s="138" t="s">
        <v>817</v>
      </c>
      <c r="H51" s="131"/>
      <c r="I51" s="139">
        <v>6034443925</v>
      </c>
      <c r="J51" s="133" t="s">
        <v>1</v>
      </c>
      <c r="K51" s="134" t="s">
        <v>140</v>
      </c>
      <c r="L51" s="76" t="s">
        <v>98</v>
      </c>
      <c r="M51" s="100">
        <v>404.76</v>
      </c>
      <c r="N51" s="77" t="s">
        <v>97</v>
      </c>
      <c r="O51" s="135">
        <v>9.749303621169917</v>
      </c>
      <c r="P51" s="136" t="s">
        <v>0</v>
      </c>
      <c r="Q51" s="78">
        <v>25.18720217835262</v>
      </c>
      <c r="R51" s="78" t="s">
        <v>140</v>
      </c>
      <c r="S51" s="137" t="s">
        <v>140</v>
      </c>
      <c r="T51" s="94">
        <v>32131.17</v>
      </c>
      <c r="U51" s="79" t="s">
        <v>97</v>
      </c>
      <c r="V51" s="79">
        <v>3590.09</v>
      </c>
      <c r="W51" s="109">
        <v>808.54</v>
      </c>
      <c r="X51" s="80" t="s">
        <v>918</v>
      </c>
      <c r="Y51" s="81" t="s">
        <v>918</v>
      </c>
      <c r="Z51" s="127">
        <f t="shared" si="10"/>
        <v>1</v>
      </c>
      <c r="AA51" s="128">
        <f t="shared" si="11"/>
        <v>1</v>
      </c>
      <c r="AB51" s="128">
        <f t="shared" si="12"/>
        <v>0</v>
      </c>
      <c r="AC51" s="128">
        <f t="shared" si="13"/>
        <v>0</v>
      </c>
      <c r="AD51" s="126" t="str">
        <f t="shared" si="14"/>
        <v>SRSA</v>
      </c>
      <c r="AE51" s="127">
        <f t="shared" si="15"/>
        <v>1</v>
      </c>
      <c r="AF51" s="128">
        <f t="shared" si="16"/>
        <v>1</v>
      </c>
      <c r="AG51" s="128" t="str">
        <f t="shared" si="17"/>
        <v>Initial</v>
      </c>
      <c r="AH51" s="126" t="str">
        <f t="shared" si="18"/>
        <v>-</v>
      </c>
      <c r="AI51" s="127" t="str">
        <f t="shared" si="19"/>
        <v>SRSA</v>
      </c>
      <c r="AJ51" s="55" t="s">
        <v>447</v>
      </c>
    </row>
    <row r="52" spans="1:36" s="55" customFormat="1" ht="12.75" customHeight="1">
      <c r="A52" s="125" t="s">
        <v>473</v>
      </c>
      <c r="B52" s="126" t="s">
        <v>474</v>
      </c>
      <c r="C52" s="127" t="s">
        <v>475</v>
      </c>
      <c r="D52" s="128" t="s">
        <v>476</v>
      </c>
      <c r="E52" s="128" t="s">
        <v>477</v>
      </c>
      <c r="F52" s="129" t="s">
        <v>952</v>
      </c>
      <c r="G52" s="130" t="s">
        <v>478</v>
      </c>
      <c r="H52" s="131"/>
      <c r="I52" s="132">
        <v>6038788100</v>
      </c>
      <c r="J52" s="133" t="s">
        <v>139</v>
      </c>
      <c r="K52" s="134" t="s">
        <v>140</v>
      </c>
      <c r="L52" s="76" t="s">
        <v>98</v>
      </c>
      <c r="M52" s="100">
        <v>81.22</v>
      </c>
      <c r="N52" s="77" t="s">
        <v>97</v>
      </c>
      <c r="O52" s="135">
        <v>2.631578947368421</v>
      </c>
      <c r="P52" s="136" t="s">
        <v>0</v>
      </c>
      <c r="Q52" s="78">
        <v>11.547344110854503</v>
      </c>
      <c r="R52" s="78" t="s">
        <v>0</v>
      </c>
      <c r="S52" s="137" t="s">
        <v>140</v>
      </c>
      <c r="T52" s="94">
        <v>10868.78</v>
      </c>
      <c r="U52" s="79" t="s">
        <v>97</v>
      </c>
      <c r="V52" s="79">
        <v>190.76</v>
      </c>
      <c r="W52" s="109">
        <v>282.66</v>
      </c>
      <c r="X52" s="80" t="s">
        <v>918</v>
      </c>
      <c r="Y52" s="81" t="s">
        <v>98</v>
      </c>
      <c r="Z52" s="127">
        <f t="shared" si="10"/>
        <v>1</v>
      </c>
      <c r="AA52" s="128">
        <f t="shared" si="11"/>
        <v>1</v>
      </c>
      <c r="AB52" s="128">
        <f t="shared" si="12"/>
        <v>0</v>
      </c>
      <c r="AC52" s="128">
        <f t="shared" si="13"/>
        <v>0</v>
      </c>
      <c r="AD52" s="126" t="str">
        <f t="shared" si="14"/>
        <v>SRSA</v>
      </c>
      <c r="AE52" s="127">
        <f t="shared" si="15"/>
        <v>1</v>
      </c>
      <c r="AF52" s="128">
        <f t="shared" si="16"/>
        <v>0</v>
      </c>
      <c r="AG52" s="128">
        <f t="shared" si="17"/>
        <v>0</v>
      </c>
      <c r="AH52" s="126" t="str">
        <f t="shared" si="18"/>
        <v>-</v>
      </c>
      <c r="AI52" s="127">
        <f t="shared" si="19"/>
        <v>0</v>
      </c>
      <c r="AJ52" s="55" t="s">
        <v>473</v>
      </c>
    </row>
    <row r="53" spans="1:36" s="55" customFormat="1" ht="12.75" customHeight="1">
      <c r="A53" s="125" t="s">
        <v>479</v>
      </c>
      <c r="B53" s="126" t="s">
        <v>480</v>
      </c>
      <c r="C53" s="127" t="s">
        <v>481</v>
      </c>
      <c r="D53" s="128" t="s">
        <v>758</v>
      </c>
      <c r="E53" s="128" t="s">
        <v>759</v>
      </c>
      <c r="F53" s="129" t="s">
        <v>952</v>
      </c>
      <c r="G53" s="130" t="s">
        <v>760</v>
      </c>
      <c r="H53" s="131" t="s">
        <v>761</v>
      </c>
      <c r="I53" s="132">
        <v>6035392610</v>
      </c>
      <c r="J53" s="133" t="s">
        <v>1</v>
      </c>
      <c r="K53" s="134" t="s">
        <v>140</v>
      </c>
      <c r="L53" s="76" t="s">
        <v>98</v>
      </c>
      <c r="M53" s="100">
        <v>164.29</v>
      </c>
      <c r="N53" s="77" t="s">
        <v>97</v>
      </c>
      <c r="O53" s="135">
        <v>6.702412868632708</v>
      </c>
      <c r="P53" s="136" t="s">
        <v>0</v>
      </c>
      <c r="Q53" s="78">
        <v>22.15422276621787</v>
      </c>
      <c r="R53" s="78" t="s">
        <v>140</v>
      </c>
      <c r="S53" s="137" t="s">
        <v>140</v>
      </c>
      <c r="T53" s="94">
        <v>13688.34</v>
      </c>
      <c r="U53" s="79" t="s">
        <v>97</v>
      </c>
      <c r="V53" s="79">
        <v>1441.99</v>
      </c>
      <c r="W53" s="109">
        <v>481.83</v>
      </c>
      <c r="X53" s="80" t="s">
        <v>918</v>
      </c>
      <c r="Y53" s="81" t="s">
        <v>918</v>
      </c>
      <c r="Z53" s="127">
        <f t="shared" si="10"/>
        <v>1</v>
      </c>
      <c r="AA53" s="128">
        <f t="shared" si="11"/>
        <v>1</v>
      </c>
      <c r="AB53" s="128">
        <f t="shared" si="12"/>
        <v>0</v>
      </c>
      <c r="AC53" s="128">
        <f t="shared" si="13"/>
        <v>0</v>
      </c>
      <c r="AD53" s="126" t="str">
        <f t="shared" si="14"/>
        <v>SRSA</v>
      </c>
      <c r="AE53" s="127">
        <f t="shared" si="15"/>
        <v>1</v>
      </c>
      <c r="AF53" s="128">
        <f t="shared" si="16"/>
        <v>1</v>
      </c>
      <c r="AG53" s="128" t="str">
        <f t="shared" si="17"/>
        <v>Initial</v>
      </c>
      <c r="AH53" s="126" t="str">
        <f t="shared" si="18"/>
        <v>-</v>
      </c>
      <c r="AI53" s="127" t="str">
        <f t="shared" si="19"/>
        <v>SRSA</v>
      </c>
      <c r="AJ53" s="55" t="s">
        <v>479</v>
      </c>
    </row>
    <row r="54" spans="1:36" s="55" customFormat="1" ht="12.75" customHeight="1">
      <c r="A54" s="125" t="s">
        <v>488</v>
      </c>
      <c r="B54" s="126" t="s">
        <v>489</v>
      </c>
      <c r="C54" s="127" t="s">
        <v>490</v>
      </c>
      <c r="D54" s="128" t="s">
        <v>861</v>
      </c>
      <c r="E54" s="128" t="s">
        <v>862</v>
      </c>
      <c r="F54" s="129" t="s">
        <v>952</v>
      </c>
      <c r="G54" s="130" t="s">
        <v>863</v>
      </c>
      <c r="H54" s="131" t="s">
        <v>864</v>
      </c>
      <c r="I54" s="132">
        <v>6033579002</v>
      </c>
      <c r="J54" s="133" t="s">
        <v>1</v>
      </c>
      <c r="K54" s="134" t="s">
        <v>140</v>
      </c>
      <c r="L54" s="76" t="s">
        <v>98</v>
      </c>
      <c r="M54" s="100">
        <v>200.36</v>
      </c>
      <c r="N54" s="77" t="s">
        <v>97</v>
      </c>
      <c r="O54" s="135">
        <v>6.666666666666667</v>
      </c>
      <c r="P54" s="136" t="s">
        <v>0</v>
      </c>
      <c r="Q54" s="78">
        <v>21.11111111111111</v>
      </c>
      <c r="R54" s="78" t="s">
        <v>140</v>
      </c>
      <c r="S54" s="137" t="s">
        <v>140</v>
      </c>
      <c r="T54" s="94">
        <v>15172.01</v>
      </c>
      <c r="U54" s="79" t="s">
        <v>97</v>
      </c>
      <c r="V54" s="79">
        <v>1007.2</v>
      </c>
      <c r="W54" s="109">
        <v>435.86</v>
      </c>
      <c r="X54" s="80" t="s">
        <v>918</v>
      </c>
      <c r="Y54" s="81" t="s">
        <v>98</v>
      </c>
      <c r="Z54" s="127">
        <f t="shared" si="10"/>
        <v>1</v>
      </c>
      <c r="AA54" s="128">
        <f t="shared" si="11"/>
        <v>1</v>
      </c>
      <c r="AB54" s="128">
        <f t="shared" si="12"/>
        <v>0</v>
      </c>
      <c r="AC54" s="128">
        <f t="shared" si="13"/>
        <v>0</v>
      </c>
      <c r="AD54" s="126" t="str">
        <f t="shared" si="14"/>
        <v>SRSA</v>
      </c>
      <c r="AE54" s="127">
        <f t="shared" si="15"/>
        <v>1</v>
      </c>
      <c r="AF54" s="128">
        <f t="shared" si="16"/>
        <v>1</v>
      </c>
      <c r="AG54" s="128" t="str">
        <f t="shared" si="17"/>
        <v>Initial</v>
      </c>
      <c r="AH54" s="126" t="str">
        <f t="shared" si="18"/>
        <v>-</v>
      </c>
      <c r="AI54" s="127" t="str">
        <f t="shared" si="19"/>
        <v>SRSA</v>
      </c>
      <c r="AJ54" s="55" t="s">
        <v>488</v>
      </c>
    </row>
    <row r="55" spans="1:36" s="55" customFormat="1" ht="12.75" customHeight="1">
      <c r="A55" s="125" t="s">
        <v>491</v>
      </c>
      <c r="B55" s="126" t="s">
        <v>492</v>
      </c>
      <c r="C55" s="127" t="s">
        <v>493</v>
      </c>
      <c r="D55" s="128" t="s">
        <v>861</v>
      </c>
      <c r="E55" s="128" t="s">
        <v>862</v>
      </c>
      <c r="F55" s="129" t="s">
        <v>952</v>
      </c>
      <c r="G55" s="130" t="s">
        <v>863</v>
      </c>
      <c r="H55" s="131" t="s">
        <v>864</v>
      </c>
      <c r="I55" s="132">
        <v>6033579002</v>
      </c>
      <c r="J55" s="133" t="s">
        <v>1</v>
      </c>
      <c r="K55" s="134" t="s">
        <v>140</v>
      </c>
      <c r="L55" s="76" t="s">
        <v>98</v>
      </c>
      <c r="M55" s="100">
        <v>45.58</v>
      </c>
      <c r="N55" s="77" t="s">
        <v>97</v>
      </c>
      <c r="O55" s="135">
        <v>5.737704918032787</v>
      </c>
      <c r="P55" s="136" t="s">
        <v>0</v>
      </c>
      <c r="Q55" s="78">
        <v>14.592274678111588</v>
      </c>
      <c r="R55" s="78" t="s">
        <v>0</v>
      </c>
      <c r="S55" s="137" t="s">
        <v>140</v>
      </c>
      <c r="T55" s="94">
        <v>9485.27</v>
      </c>
      <c r="U55" s="79" t="s">
        <v>97</v>
      </c>
      <c r="V55" s="79">
        <v>156.82</v>
      </c>
      <c r="W55" s="109">
        <v>240.52</v>
      </c>
      <c r="X55" s="80" t="s">
        <v>918</v>
      </c>
      <c r="Y55" s="81" t="s">
        <v>918</v>
      </c>
      <c r="Z55" s="127">
        <f t="shared" si="10"/>
        <v>1</v>
      </c>
      <c r="AA55" s="128">
        <f t="shared" si="11"/>
        <v>1</v>
      </c>
      <c r="AB55" s="128">
        <f t="shared" si="12"/>
        <v>0</v>
      </c>
      <c r="AC55" s="128">
        <f t="shared" si="13"/>
        <v>0</v>
      </c>
      <c r="AD55" s="126" t="str">
        <f t="shared" si="14"/>
        <v>SRSA</v>
      </c>
      <c r="AE55" s="127">
        <f t="shared" si="15"/>
        <v>1</v>
      </c>
      <c r="AF55" s="128">
        <f t="shared" si="16"/>
        <v>0</v>
      </c>
      <c r="AG55" s="128">
        <f t="shared" si="17"/>
        <v>0</v>
      </c>
      <c r="AH55" s="126" t="str">
        <f t="shared" si="18"/>
        <v>-</v>
      </c>
      <c r="AI55" s="127">
        <f t="shared" si="19"/>
        <v>0</v>
      </c>
      <c r="AJ55" s="55" t="s">
        <v>491</v>
      </c>
    </row>
    <row r="56" spans="1:36" s="55" customFormat="1" ht="12.75" customHeight="1">
      <c r="A56" s="125" t="s">
        <v>517</v>
      </c>
      <c r="B56" s="126" t="s">
        <v>518</v>
      </c>
      <c r="C56" s="127" t="s">
        <v>519</v>
      </c>
      <c r="D56" s="128" t="s">
        <v>692</v>
      </c>
      <c r="E56" s="128" t="s">
        <v>693</v>
      </c>
      <c r="F56" s="129" t="s">
        <v>952</v>
      </c>
      <c r="G56" s="130" t="s">
        <v>694</v>
      </c>
      <c r="H56" s="131" t="s">
        <v>695</v>
      </c>
      <c r="I56" s="132">
        <v>6034663632</v>
      </c>
      <c r="J56" s="133" t="s">
        <v>1</v>
      </c>
      <c r="K56" s="134" t="s">
        <v>140</v>
      </c>
      <c r="L56" s="76" t="s">
        <v>98</v>
      </c>
      <c r="M56" s="100">
        <v>109.72</v>
      </c>
      <c r="N56" s="77" t="s">
        <v>97</v>
      </c>
      <c r="O56" s="135">
        <v>11.20331950207469</v>
      </c>
      <c r="P56" s="136" t="s">
        <v>0</v>
      </c>
      <c r="Q56" s="78">
        <v>18.250950570342205</v>
      </c>
      <c r="R56" s="78" t="s">
        <v>0</v>
      </c>
      <c r="S56" s="137" t="s">
        <v>140</v>
      </c>
      <c r="T56" s="94">
        <v>25660.49</v>
      </c>
      <c r="U56" s="79" t="s">
        <v>97</v>
      </c>
      <c r="V56" s="79">
        <v>1268.3</v>
      </c>
      <c r="W56" s="109">
        <v>318.4</v>
      </c>
      <c r="X56" s="80" t="s">
        <v>98</v>
      </c>
      <c r="Y56" s="81" t="s">
        <v>918</v>
      </c>
      <c r="Z56" s="127">
        <f t="shared" si="10"/>
        <v>1</v>
      </c>
      <c r="AA56" s="128">
        <f t="shared" si="11"/>
        <v>1</v>
      </c>
      <c r="AB56" s="128">
        <f t="shared" si="12"/>
        <v>0</v>
      </c>
      <c r="AC56" s="128">
        <f t="shared" si="13"/>
        <v>0</v>
      </c>
      <c r="AD56" s="126" t="str">
        <f t="shared" si="14"/>
        <v>SRSA</v>
      </c>
      <c r="AE56" s="127">
        <f t="shared" si="15"/>
        <v>1</v>
      </c>
      <c r="AF56" s="128">
        <f t="shared" si="16"/>
        <v>0</v>
      </c>
      <c r="AG56" s="128">
        <f t="shared" si="17"/>
        <v>0</v>
      </c>
      <c r="AH56" s="126" t="str">
        <f t="shared" si="18"/>
        <v>-</v>
      </c>
      <c r="AI56" s="127">
        <f t="shared" si="19"/>
        <v>0</v>
      </c>
      <c r="AJ56" s="55" t="s">
        <v>517</v>
      </c>
    </row>
    <row r="57" spans="1:36" s="55" customFormat="1" ht="12.75" customHeight="1">
      <c r="A57" s="125" t="s">
        <v>284</v>
      </c>
      <c r="B57" s="126" t="s">
        <v>285</v>
      </c>
      <c r="C57" s="127" t="s">
        <v>286</v>
      </c>
      <c r="D57" s="128" t="s">
        <v>280</v>
      </c>
      <c r="E57" s="128" t="s">
        <v>281</v>
      </c>
      <c r="F57" s="129" t="s">
        <v>952</v>
      </c>
      <c r="G57" s="130" t="s">
        <v>282</v>
      </c>
      <c r="H57" s="131" t="s">
        <v>283</v>
      </c>
      <c r="I57" s="132">
        <v>6036382800</v>
      </c>
      <c r="J57" s="133" t="s">
        <v>1</v>
      </c>
      <c r="K57" s="134" t="s">
        <v>140</v>
      </c>
      <c r="L57" s="76" t="s">
        <v>98</v>
      </c>
      <c r="M57" s="100">
        <v>69.58</v>
      </c>
      <c r="N57" s="77" t="s">
        <v>97</v>
      </c>
      <c r="O57" s="135">
        <v>7.352941176470589</v>
      </c>
      <c r="P57" s="136" t="s">
        <v>0</v>
      </c>
      <c r="Q57" s="78">
        <v>18.429003021148034</v>
      </c>
      <c r="R57" s="78" t="s">
        <v>0</v>
      </c>
      <c r="S57" s="137" t="s">
        <v>140</v>
      </c>
      <c r="T57" s="94">
        <v>4934.69</v>
      </c>
      <c r="U57" s="79" t="s">
        <v>97</v>
      </c>
      <c r="V57" s="79">
        <v>158.59</v>
      </c>
      <c r="W57" s="109">
        <v>264.78</v>
      </c>
      <c r="X57" s="80" t="s">
        <v>918</v>
      </c>
      <c r="Y57" s="81" t="s">
        <v>98</v>
      </c>
      <c r="Z57" s="127">
        <f t="shared" si="10"/>
        <v>1</v>
      </c>
      <c r="AA57" s="128">
        <f t="shared" si="11"/>
        <v>1</v>
      </c>
      <c r="AB57" s="128">
        <f t="shared" si="12"/>
        <v>0</v>
      </c>
      <c r="AC57" s="128">
        <f t="shared" si="13"/>
        <v>0</v>
      </c>
      <c r="AD57" s="126" t="str">
        <f t="shared" si="14"/>
        <v>SRSA</v>
      </c>
      <c r="AE57" s="127">
        <f t="shared" si="15"/>
        <v>1</v>
      </c>
      <c r="AF57" s="128">
        <f t="shared" si="16"/>
        <v>0</v>
      </c>
      <c r="AG57" s="128">
        <f t="shared" si="17"/>
        <v>0</v>
      </c>
      <c r="AH57" s="126" t="str">
        <f t="shared" si="18"/>
        <v>-</v>
      </c>
      <c r="AI57" s="127">
        <f t="shared" si="19"/>
        <v>0</v>
      </c>
      <c r="AJ57" s="55" t="s">
        <v>284</v>
      </c>
    </row>
    <row r="58" spans="1:36" s="55" customFormat="1" ht="12.75" customHeight="1">
      <c r="A58" s="125" t="s">
        <v>287</v>
      </c>
      <c r="B58" s="126" t="s">
        <v>288</v>
      </c>
      <c r="C58" s="127" t="s">
        <v>289</v>
      </c>
      <c r="D58" s="128" t="s">
        <v>975</v>
      </c>
      <c r="E58" s="128" t="s">
        <v>976</v>
      </c>
      <c r="F58" s="129" t="s">
        <v>952</v>
      </c>
      <c r="G58" s="130" t="s">
        <v>977</v>
      </c>
      <c r="H58" s="131" t="s">
        <v>978</v>
      </c>
      <c r="I58" s="132">
        <v>6036732690</v>
      </c>
      <c r="J58" s="133" t="s">
        <v>139</v>
      </c>
      <c r="K58" s="134" t="s">
        <v>140</v>
      </c>
      <c r="L58" s="76" t="s">
        <v>98</v>
      </c>
      <c r="M58" s="100">
        <v>234.32</v>
      </c>
      <c r="N58" s="77" t="s">
        <v>97</v>
      </c>
      <c r="O58" s="135">
        <v>3.0054644808743167</v>
      </c>
      <c r="P58" s="136" t="s">
        <v>0</v>
      </c>
      <c r="Q58" s="78">
        <v>6.513409961685824</v>
      </c>
      <c r="R58" s="78" t="s">
        <v>0</v>
      </c>
      <c r="S58" s="137" t="s">
        <v>140</v>
      </c>
      <c r="T58" s="94">
        <v>26015.38</v>
      </c>
      <c r="U58" s="79" t="s">
        <v>97</v>
      </c>
      <c r="V58" s="79">
        <v>1208.68</v>
      </c>
      <c r="W58" s="109">
        <v>316.63</v>
      </c>
      <c r="X58" s="80" t="s">
        <v>918</v>
      </c>
      <c r="Y58" s="81" t="s">
        <v>98</v>
      </c>
      <c r="Z58" s="127">
        <f t="shared" si="10"/>
        <v>1</v>
      </c>
      <c r="AA58" s="128">
        <f t="shared" si="11"/>
        <v>1</v>
      </c>
      <c r="AB58" s="128">
        <f t="shared" si="12"/>
        <v>0</v>
      </c>
      <c r="AC58" s="128">
        <f t="shared" si="13"/>
        <v>0</v>
      </c>
      <c r="AD58" s="126" t="str">
        <f t="shared" si="14"/>
        <v>SRSA</v>
      </c>
      <c r="AE58" s="127">
        <f t="shared" si="15"/>
        <v>1</v>
      </c>
      <c r="AF58" s="128">
        <f t="shared" si="16"/>
        <v>0</v>
      </c>
      <c r="AG58" s="128">
        <f t="shared" si="17"/>
        <v>0</v>
      </c>
      <c r="AH58" s="126" t="str">
        <f t="shared" si="18"/>
        <v>-</v>
      </c>
      <c r="AI58" s="127">
        <f t="shared" si="19"/>
        <v>0</v>
      </c>
      <c r="AJ58" s="55" t="s">
        <v>287</v>
      </c>
    </row>
    <row r="59" spans="1:36" s="55" customFormat="1" ht="12.75" customHeight="1">
      <c r="A59" s="125" t="s">
        <v>304</v>
      </c>
      <c r="B59" s="126" t="s">
        <v>305</v>
      </c>
      <c r="C59" s="127" t="s">
        <v>306</v>
      </c>
      <c r="D59" s="128" t="s">
        <v>861</v>
      </c>
      <c r="E59" s="128" t="s">
        <v>862</v>
      </c>
      <c r="F59" s="129" t="s">
        <v>952</v>
      </c>
      <c r="G59" s="130" t="s">
        <v>863</v>
      </c>
      <c r="H59" s="131" t="s">
        <v>864</v>
      </c>
      <c r="I59" s="132">
        <v>6033579002</v>
      </c>
      <c r="J59" s="133" t="s">
        <v>1</v>
      </c>
      <c r="K59" s="134" t="s">
        <v>140</v>
      </c>
      <c r="L59" s="76" t="s">
        <v>98</v>
      </c>
      <c r="M59" s="100">
        <v>51.85</v>
      </c>
      <c r="N59" s="77" t="s">
        <v>97</v>
      </c>
      <c r="O59" s="135">
        <v>8.620689655172415</v>
      </c>
      <c r="P59" s="136" t="s">
        <v>0</v>
      </c>
      <c r="Q59" s="78">
        <v>22.727272727272727</v>
      </c>
      <c r="R59" s="78" t="s">
        <v>140</v>
      </c>
      <c r="S59" s="137" t="s">
        <v>140</v>
      </c>
      <c r="T59" s="94">
        <v>5925.28</v>
      </c>
      <c r="U59" s="79" t="s">
        <v>97</v>
      </c>
      <c r="V59" s="79">
        <v>521.51</v>
      </c>
      <c r="W59" s="109">
        <v>244.35</v>
      </c>
      <c r="X59" s="80" t="s">
        <v>918</v>
      </c>
      <c r="Y59" s="81" t="s">
        <v>918</v>
      </c>
      <c r="Z59" s="127">
        <f t="shared" si="10"/>
        <v>1</v>
      </c>
      <c r="AA59" s="128">
        <f t="shared" si="11"/>
        <v>1</v>
      </c>
      <c r="AB59" s="128">
        <f t="shared" si="12"/>
        <v>0</v>
      </c>
      <c r="AC59" s="128">
        <f t="shared" si="13"/>
        <v>0</v>
      </c>
      <c r="AD59" s="126" t="str">
        <f t="shared" si="14"/>
        <v>SRSA</v>
      </c>
      <c r="AE59" s="127">
        <f t="shared" si="15"/>
        <v>1</v>
      </c>
      <c r="AF59" s="128">
        <f t="shared" si="16"/>
        <v>1</v>
      </c>
      <c r="AG59" s="128" t="str">
        <f t="shared" si="17"/>
        <v>Initial</v>
      </c>
      <c r="AH59" s="126" t="str">
        <f t="shared" si="18"/>
        <v>-</v>
      </c>
      <c r="AI59" s="127" t="str">
        <f t="shared" si="19"/>
        <v>SRSA</v>
      </c>
      <c r="AJ59" s="55" t="s">
        <v>304</v>
      </c>
    </row>
    <row r="60" spans="1:36" s="55" customFormat="1" ht="12.75" customHeight="1">
      <c r="A60" s="125" t="s">
        <v>307</v>
      </c>
      <c r="B60" s="126" t="s">
        <v>308</v>
      </c>
      <c r="C60" s="127" t="s">
        <v>309</v>
      </c>
      <c r="D60" s="128" t="s">
        <v>699</v>
      </c>
      <c r="E60" s="128" t="s">
        <v>700</v>
      </c>
      <c r="F60" s="129" t="s">
        <v>952</v>
      </c>
      <c r="G60" s="130" t="s">
        <v>701</v>
      </c>
      <c r="H60" s="131" t="s">
        <v>702</v>
      </c>
      <c r="I60" s="132">
        <v>6034974818</v>
      </c>
      <c r="J60" s="133" t="s">
        <v>139</v>
      </c>
      <c r="K60" s="134" t="s">
        <v>140</v>
      </c>
      <c r="L60" s="76" t="s">
        <v>98</v>
      </c>
      <c r="M60" s="100">
        <v>472.65</v>
      </c>
      <c r="N60" s="77" t="s">
        <v>97</v>
      </c>
      <c r="O60" s="135">
        <v>7.43099787685775</v>
      </c>
      <c r="P60" s="136" t="s">
        <v>0</v>
      </c>
      <c r="Q60" s="78">
        <v>6.770159551530833</v>
      </c>
      <c r="R60" s="78" t="s">
        <v>0</v>
      </c>
      <c r="S60" s="137" t="s">
        <v>140</v>
      </c>
      <c r="T60" s="94">
        <v>38265.26</v>
      </c>
      <c r="U60" s="79" t="s">
        <v>97</v>
      </c>
      <c r="V60" s="79">
        <v>2864.34</v>
      </c>
      <c r="W60" s="109">
        <v>756.97</v>
      </c>
      <c r="X60" s="80" t="s">
        <v>98</v>
      </c>
      <c r="Y60" s="81" t="s">
        <v>918</v>
      </c>
      <c r="Z60" s="127">
        <f t="shared" si="10"/>
        <v>1</v>
      </c>
      <c r="AA60" s="128">
        <f t="shared" si="11"/>
        <v>1</v>
      </c>
      <c r="AB60" s="128">
        <f t="shared" si="12"/>
        <v>0</v>
      </c>
      <c r="AC60" s="128">
        <f t="shared" si="13"/>
        <v>0</v>
      </c>
      <c r="AD60" s="126" t="str">
        <f t="shared" si="14"/>
        <v>SRSA</v>
      </c>
      <c r="AE60" s="127">
        <f t="shared" si="15"/>
        <v>1</v>
      </c>
      <c r="AF60" s="128">
        <f t="shared" si="16"/>
        <v>0</v>
      </c>
      <c r="AG60" s="128">
        <f t="shared" si="17"/>
        <v>0</v>
      </c>
      <c r="AH60" s="126" t="str">
        <f t="shared" si="18"/>
        <v>-</v>
      </c>
      <c r="AI60" s="127">
        <f t="shared" si="19"/>
        <v>0</v>
      </c>
      <c r="AJ60" s="55" t="s">
        <v>307</v>
      </c>
    </row>
    <row r="61" spans="1:36" s="55" customFormat="1" ht="12.75" customHeight="1">
      <c r="A61" s="140" t="s">
        <v>313</v>
      </c>
      <c r="B61" s="141" t="s">
        <v>314</v>
      </c>
      <c r="C61" s="142" t="s">
        <v>315</v>
      </c>
      <c r="D61" s="143" t="s">
        <v>111</v>
      </c>
      <c r="E61" s="143" t="s">
        <v>185</v>
      </c>
      <c r="F61" s="144" t="s">
        <v>952</v>
      </c>
      <c r="G61" s="162" t="s">
        <v>186</v>
      </c>
      <c r="H61" s="146" t="s">
        <v>133</v>
      </c>
      <c r="I61" s="163" t="s">
        <v>112</v>
      </c>
      <c r="J61" s="148" t="s">
        <v>139</v>
      </c>
      <c r="K61" s="149" t="s">
        <v>140</v>
      </c>
      <c r="L61" s="150" t="s">
        <v>98</v>
      </c>
      <c r="M61" s="151">
        <v>22.75</v>
      </c>
      <c r="N61" s="152" t="s">
        <v>97</v>
      </c>
      <c r="O61" s="153" t="s">
        <v>954</v>
      </c>
      <c r="P61" s="154" t="s">
        <v>954</v>
      </c>
      <c r="Q61" s="155">
        <v>2.38</v>
      </c>
      <c r="R61" s="155" t="s">
        <v>0</v>
      </c>
      <c r="S61" s="156" t="s">
        <v>140</v>
      </c>
      <c r="T61" s="157">
        <v>0</v>
      </c>
      <c r="U61" s="158" t="s">
        <v>97</v>
      </c>
      <c r="V61" s="158">
        <v>0</v>
      </c>
      <c r="W61" s="159">
        <v>0</v>
      </c>
      <c r="X61" s="160" t="s">
        <v>97</v>
      </c>
      <c r="Y61" s="161" t="s">
        <v>97</v>
      </c>
      <c r="Z61" s="142">
        <f t="shared" si="10"/>
        <v>1</v>
      </c>
      <c r="AA61" s="143">
        <f t="shared" si="11"/>
        <v>1</v>
      </c>
      <c r="AB61" s="143">
        <f t="shared" si="12"/>
        <v>0</v>
      </c>
      <c r="AC61" s="143">
        <f t="shared" si="13"/>
        <v>0</v>
      </c>
      <c r="AD61" s="141" t="str">
        <f t="shared" si="14"/>
        <v>SRSA</v>
      </c>
      <c r="AE61" s="142">
        <f t="shared" si="15"/>
        <v>1</v>
      </c>
      <c r="AF61" s="143">
        <f t="shared" si="16"/>
        <v>0</v>
      </c>
      <c r="AG61" s="143">
        <f t="shared" si="17"/>
        <v>0</v>
      </c>
      <c r="AH61" s="141" t="str">
        <f t="shared" si="18"/>
        <v>-</v>
      </c>
      <c r="AI61" s="142">
        <f t="shared" si="19"/>
        <v>0</v>
      </c>
      <c r="AJ61" s="55" t="e">
        <v>#N/A</v>
      </c>
    </row>
    <row r="62" spans="1:36" s="55" customFormat="1" ht="12.75" customHeight="1">
      <c r="A62" s="140" t="s">
        <v>316</v>
      </c>
      <c r="B62" s="141" t="s">
        <v>317</v>
      </c>
      <c r="C62" s="142" t="s">
        <v>318</v>
      </c>
      <c r="D62" s="143" t="s">
        <v>950</v>
      </c>
      <c r="E62" s="143" t="s">
        <v>951</v>
      </c>
      <c r="F62" s="144" t="s">
        <v>952</v>
      </c>
      <c r="G62" s="145" t="s">
        <v>953</v>
      </c>
      <c r="H62" s="146"/>
      <c r="I62" s="147">
        <v>6032713582</v>
      </c>
      <c r="J62" s="148" t="s">
        <v>139</v>
      </c>
      <c r="K62" s="149" t="s">
        <v>140</v>
      </c>
      <c r="L62" s="150" t="s">
        <v>98</v>
      </c>
      <c r="M62" s="151">
        <v>3.96</v>
      </c>
      <c r="N62" s="152" t="s">
        <v>97</v>
      </c>
      <c r="O62" s="153" t="s">
        <v>954</v>
      </c>
      <c r="P62" s="154" t="s">
        <v>954</v>
      </c>
      <c r="Q62" s="155">
        <v>0</v>
      </c>
      <c r="R62" s="155" t="s">
        <v>0</v>
      </c>
      <c r="S62" s="156" t="s">
        <v>140</v>
      </c>
      <c r="T62" s="157">
        <v>0</v>
      </c>
      <c r="U62" s="158" t="s">
        <v>97</v>
      </c>
      <c r="V62" s="158">
        <v>0</v>
      </c>
      <c r="W62" s="159">
        <v>0</v>
      </c>
      <c r="X62" s="160" t="s">
        <v>918</v>
      </c>
      <c r="Y62" s="161" t="s">
        <v>97</v>
      </c>
      <c r="Z62" s="142">
        <f t="shared" si="10"/>
        <v>1</v>
      </c>
      <c r="AA62" s="143">
        <f t="shared" si="11"/>
        <v>1</v>
      </c>
      <c r="AB62" s="143">
        <f t="shared" si="12"/>
        <v>0</v>
      </c>
      <c r="AC62" s="143">
        <f t="shared" si="13"/>
        <v>0</v>
      </c>
      <c r="AD62" s="141" t="str">
        <f t="shared" si="14"/>
        <v>SRSA</v>
      </c>
      <c r="AE62" s="142">
        <f t="shared" si="15"/>
        <v>1</v>
      </c>
      <c r="AF62" s="143">
        <f t="shared" si="16"/>
        <v>0</v>
      </c>
      <c r="AG62" s="143">
        <f t="shared" si="17"/>
        <v>0</v>
      </c>
      <c r="AH62" s="141" t="str">
        <f t="shared" si="18"/>
        <v>-</v>
      </c>
      <c r="AI62" s="142">
        <f t="shared" si="19"/>
        <v>0</v>
      </c>
      <c r="AJ62" s="55" t="e">
        <v>#N/A</v>
      </c>
    </row>
    <row r="63" spans="1:36" s="55" customFormat="1" ht="12.75" customHeight="1">
      <c r="A63" s="125" t="s">
        <v>329</v>
      </c>
      <c r="B63" s="126" t="s">
        <v>330</v>
      </c>
      <c r="C63" s="127" t="s">
        <v>331</v>
      </c>
      <c r="D63" s="128" t="s">
        <v>556</v>
      </c>
      <c r="E63" s="128" t="s">
        <v>557</v>
      </c>
      <c r="F63" s="129" t="s">
        <v>952</v>
      </c>
      <c r="G63" s="130" t="s">
        <v>558</v>
      </c>
      <c r="H63" s="131" t="s">
        <v>559</v>
      </c>
      <c r="I63" s="132">
        <v>6034229572</v>
      </c>
      <c r="J63" s="133" t="s">
        <v>139</v>
      </c>
      <c r="K63" s="134" t="s">
        <v>140</v>
      </c>
      <c r="L63" s="76" t="s">
        <v>98</v>
      </c>
      <c r="M63" s="100">
        <v>37.09</v>
      </c>
      <c r="N63" s="77" t="s">
        <v>97</v>
      </c>
      <c r="O63" s="135">
        <v>7.857142857142857</v>
      </c>
      <c r="P63" s="136" t="s">
        <v>0</v>
      </c>
      <c r="Q63" s="78">
        <v>11.284046692607005</v>
      </c>
      <c r="R63" s="78" t="s">
        <v>0</v>
      </c>
      <c r="S63" s="137" t="s">
        <v>140</v>
      </c>
      <c r="T63" s="94">
        <v>3697.57</v>
      </c>
      <c r="U63" s="79" t="s">
        <v>97</v>
      </c>
      <c r="V63" s="79">
        <v>85.04</v>
      </c>
      <c r="W63" s="109">
        <v>223.93</v>
      </c>
      <c r="X63" s="80" t="s">
        <v>918</v>
      </c>
      <c r="Y63" s="81" t="s">
        <v>98</v>
      </c>
      <c r="Z63" s="127">
        <f t="shared" si="10"/>
        <v>1</v>
      </c>
      <c r="AA63" s="128">
        <f t="shared" si="11"/>
        <v>1</v>
      </c>
      <c r="AB63" s="128">
        <f t="shared" si="12"/>
        <v>0</v>
      </c>
      <c r="AC63" s="128">
        <f t="shared" si="13"/>
        <v>0</v>
      </c>
      <c r="AD63" s="126" t="str">
        <f t="shared" si="14"/>
        <v>SRSA</v>
      </c>
      <c r="AE63" s="127">
        <f t="shared" si="15"/>
        <v>1</v>
      </c>
      <c r="AF63" s="128">
        <f t="shared" si="16"/>
        <v>0</v>
      </c>
      <c r="AG63" s="128">
        <f t="shared" si="17"/>
        <v>0</v>
      </c>
      <c r="AH63" s="126" t="str">
        <f t="shared" si="18"/>
        <v>-</v>
      </c>
      <c r="AI63" s="127">
        <f t="shared" si="19"/>
        <v>0</v>
      </c>
      <c r="AJ63" s="55" t="s">
        <v>329</v>
      </c>
    </row>
    <row r="64" spans="1:36" s="55" customFormat="1" ht="12.75" customHeight="1">
      <c r="A64" s="140" t="s">
        <v>342</v>
      </c>
      <c r="B64" s="141" t="s">
        <v>343</v>
      </c>
      <c r="C64" s="142" t="s">
        <v>344</v>
      </c>
      <c r="D64" s="143" t="s">
        <v>113</v>
      </c>
      <c r="E64" s="143" t="s">
        <v>816</v>
      </c>
      <c r="F64" s="144" t="s">
        <v>952</v>
      </c>
      <c r="G64" s="162" t="s">
        <v>817</v>
      </c>
      <c r="H64" s="146" t="s">
        <v>132</v>
      </c>
      <c r="I64" s="163" t="s">
        <v>114</v>
      </c>
      <c r="J64" s="148" t="s">
        <v>1</v>
      </c>
      <c r="K64" s="149" t="s">
        <v>140</v>
      </c>
      <c r="L64" s="150" t="s">
        <v>98</v>
      </c>
      <c r="M64" s="151">
        <v>49.94</v>
      </c>
      <c r="N64" s="152" t="s">
        <v>97</v>
      </c>
      <c r="O64" s="153" t="s">
        <v>954</v>
      </c>
      <c r="P64" s="154" t="s">
        <v>954</v>
      </c>
      <c r="Q64" s="155">
        <v>3.18</v>
      </c>
      <c r="R64" s="155" t="s">
        <v>0</v>
      </c>
      <c r="S64" s="156" t="s">
        <v>140</v>
      </c>
      <c r="T64" s="157">
        <v>0</v>
      </c>
      <c r="U64" s="158" t="s">
        <v>97</v>
      </c>
      <c r="V64" s="158">
        <v>0</v>
      </c>
      <c r="W64" s="159">
        <v>0</v>
      </c>
      <c r="X64" s="160" t="s">
        <v>918</v>
      </c>
      <c r="Y64" s="161" t="s">
        <v>97</v>
      </c>
      <c r="Z64" s="142">
        <f t="shared" si="10"/>
        <v>1</v>
      </c>
      <c r="AA64" s="143">
        <f t="shared" si="11"/>
        <v>1</v>
      </c>
      <c r="AB64" s="143">
        <f t="shared" si="12"/>
        <v>0</v>
      </c>
      <c r="AC64" s="143">
        <f t="shared" si="13"/>
        <v>0</v>
      </c>
      <c r="AD64" s="141" t="str">
        <f t="shared" si="14"/>
        <v>SRSA</v>
      </c>
      <c r="AE64" s="142">
        <f t="shared" si="15"/>
        <v>1</v>
      </c>
      <c r="AF64" s="143">
        <f t="shared" si="16"/>
        <v>0</v>
      </c>
      <c r="AG64" s="143">
        <f t="shared" si="17"/>
        <v>0</v>
      </c>
      <c r="AH64" s="141" t="str">
        <f t="shared" si="18"/>
        <v>-</v>
      </c>
      <c r="AI64" s="142">
        <f t="shared" si="19"/>
        <v>0</v>
      </c>
      <c r="AJ64" s="55" t="e">
        <v>#N/A</v>
      </c>
    </row>
    <row r="65" spans="1:36" s="55" customFormat="1" ht="12.75" customHeight="1">
      <c r="A65" s="125" t="s">
        <v>345</v>
      </c>
      <c r="B65" s="126" t="s">
        <v>346</v>
      </c>
      <c r="C65" s="127" t="s">
        <v>347</v>
      </c>
      <c r="D65" s="128" t="s">
        <v>573</v>
      </c>
      <c r="E65" s="128" t="s">
        <v>574</v>
      </c>
      <c r="F65" s="129" t="s">
        <v>952</v>
      </c>
      <c r="G65" s="130" t="s">
        <v>575</v>
      </c>
      <c r="H65" s="131" t="s">
        <v>576</v>
      </c>
      <c r="I65" s="132">
        <v>6039268992</v>
      </c>
      <c r="J65" s="133" t="s">
        <v>139</v>
      </c>
      <c r="K65" s="134" t="s">
        <v>140</v>
      </c>
      <c r="L65" s="76" t="s">
        <v>98</v>
      </c>
      <c r="M65" s="100">
        <v>437.73</v>
      </c>
      <c r="N65" s="77" t="s">
        <v>97</v>
      </c>
      <c r="O65" s="135">
        <v>3.125</v>
      </c>
      <c r="P65" s="136" t="s">
        <v>0</v>
      </c>
      <c r="Q65" s="78">
        <v>5.2854122621564485</v>
      </c>
      <c r="R65" s="78" t="s">
        <v>0</v>
      </c>
      <c r="S65" s="137" t="s">
        <v>140</v>
      </c>
      <c r="T65" s="94">
        <v>24493.55</v>
      </c>
      <c r="U65" s="79" t="s">
        <v>97</v>
      </c>
      <c r="V65" s="79">
        <v>1373.58</v>
      </c>
      <c r="W65" s="109">
        <v>625.54</v>
      </c>
      <c r="X65" s="80" t="s">
        <v>98</v>
      </c>
      <c r="Y65" s="81" t="s">
        <v>918</v>
      </c>
      <c r="Z65" s="127">
        <f t="shared" si="10"/>
        <v>1</v>
      </c>
      <c r="AA65" s="128">
        <f t="shared" si="11"/>
        <v>1</v>
      </c>
      <c r="AB65" s="128">
        <f t="shared" si="12"/>
        <v>0</v>
      </c>
      <c r="AC65" s="128">
        <f t="shared" si="13"/>
        <v>0</v>
      </c>
      <c r="AD65" s="126" t="str">
        <f t="shared" si="14"/>
        <v>SRSA</v>
      </c>
      <c r="AE65" s="127">
        <f t="shared" si="15"/>
        <v>1</v>
      </c>
      <c r="AF65" s="128">
        <f t="shared" si="16"/>
        <v>0</v>
      </c>
      <c r="AG65" s="128">
        <f t="shared" si="17"/>
        <v>0</v>
      </c>
      <c r="AH65" s="126" t="str">
        <f t="shared" si="18"/>
        <v>-</v>
      </c>
      <c r="AI65" s="127">
        <f t="shared" si="19"/>
        <v>0</v>
      </c>
      <c r="AJ65" s="55" t="s">
        <v>345</v>
      </c>
    </row>
    <row r="66" spans="1:36" s="55" customFormat="1" ht="12.75" customHeight="1">
      <c r="A66" s="125" t="s">
        <v>351</v>
      </c>
      <c r="B66" s="126" t="s">
        <v>352</v>
      </c>
      <c r="C66" s="127" t="s">
        <v>353</v>
      </c>
      <c r="D66" s="128" t="s">
        <v>354</v>
      </c>
      <c r="E66" s="128" t="s">
        <v>348</v>
      </c>
      <c r="F66" s="129" t="s">
        <v>952</v>
      </c>
      <c r="G66" s="130" t="s">
        <v>349</v>
      </c>
      <c r="H66" s="131" t="s">
        <v>350</v>
      </c>
      <c r="I66" s="132">
        <v>6036361437</v>
      </c>
      <c r="J66" s="133" t="s">
        <v>1</v>
      </c>
      <c r="K66" s="134" t="s">
        <v>140</v>
      </c>
      <c r="L66" s="76" t="s">
        <v>98</v>
      </c>
      <c r="M66" s="100">
        <v>449.87</v>
      </c>
      <c r="N66" s="77" t="s">
        <v>97</v>
      </c>
      <c r="O66" s="135">
        <v>17.903930131004365</v>
      </c>
      <c r="P66" s="136" t="s">
        <v>0</v>
      </c>
      <c r="Q66" s="78">
        <v>29.888432178508513</v>
      </c>
      <c r="R66" s="78" t="s">
        <v>140</v>
      </c>
      <c r="S66" s="137" t="s">
        <v>140</v>
      </c>
      <c r="T66" s="94">
        <v>41544.12</v>
      </c>
      <c r="U66" s="79" t="s">
        <v>97</v>
      </c>
      <c r="V66" s="79">
        <v>4806.49</v>
      </c>
      <c r="W66" s="109">
        <v>651.07</v>
      </c>
      <c r="X66" s="80" t="s">
        <v>918</v>
      </c>
      <c r="Y66" s="81" t="s">
        <v>918</v>
      </c>
      <c r="Z66" s="127">
        <f t="shared" si="10"/>
        <v>1</v>
      </c>
      <c r="AA66" s="128">
        <f t="shared" si="11"/>
        <v>1</v>
      </c>
      <c r="AB66" s="128">
        <f t="shared" si="12"/>
        <v>0</v>
      </c>
      <c r="AC66" s="128">
        <f t="shared" si="13"/>
        <v>0</v>
      </c>
      <c r="AD66" s="126" t="str">
        <f t="shared" si="14"/>
        <v>SRSA</v>
      </c>
      <c r="AE66" s="127">
        <f t="shared" si="15"/>
        <v>1</v>
      </c>
      <c r="AF66" s="128">
        <f t="shared" si="16"/>
        <v>1</v>
      </c>
      <c r="AG66" s="128" t="str">
        <f t="shared" si="17"/>
        <v>Initial</v>
      </c>
      <c r="AH66" s="126" t="str">
        <f t="shared" si="18"/>
        <v>-</v>
      </c>
      <c r="AI66" s="127" t="str">
        <f t="shared" si="19"/>
        <v>SRSA</v>
      </c>
      <c r="AJ66" s="55" t="s">
        <v>351</v>
      </c>
    </row>
    <row r="67" spans="1:36" s="55" customFormat="1" ht="12.75" customHeight="1">
      <c r="A67" s="125" t="s">
        <v>357</v>
      </c>
      <c r="B67" s="126" t="s">
        <v>358</v>
      </c>
      <c r="C67" s="127" t="s">
        <v>359</v>
      </c>
      <c r="D67" s="128" t="s">
        <v>355</v>
      </c>
      <c r="E67" s="128" t="s">
        <v>889</v>
      </c>
      <c r="F67" s="129" t="s">
        <v>952</v>
      </c>
      <c r="G67" s="130" t="s">
        <v>890</v>
      </c>
      <c r="H67" s="131" t="s">
        <v>356</v>
      </c>
      <c r="I67" s="132">
        <v>6039421290</v>
      </c>
      <c r="J67" s="133" t="s">
        <v>139</v>
      </c>
      <c r="K67" s="134" t="s">
        <v>140</v>
      </c>
      <c r="L67" s="76" t="s">
        <v>98</v>
      </c>
      <c r="M67" s="100">
        <v>436.47</v>
      </c>
      <c r="N67" s="77" t="s">
        <v>97</v>
      </c>
      <c r="O67" s="135">
        <v>4.249667994687915</v>
      </c>
      <c r="P67" s="136" t="s">
        <v>0</v>
      </c>
      <c r="Q67" s="78">
        <v>12.03299369238234</v>
      </c>
      <c r="R67" s="78" t="s">
        <v>0</v>
      </c>
      <c r="S67" s="137" t="s">
        <v>140</v>
      </c>
      <c r="T67" s="94">
        <v>33762.89</v>
      </c>
      <c r="U67" s="79" t="s">
        <v>97</v>
      </c>
      <c r="V67" s="79">
        <v>3996.39</v>
      </c>
      <c r="W67" s="109">
        <v>1466.98</v>
      </c>
      <c r="X67" s="80" t="s">
        <v>98</v>
      </c>
      <c r="Y67" s="81" t="s">
        <v>918</v>
      </c>
      <c r="Z67" s="127">
        <f t="shared" si="10"/>
        <v>1</v>
      </c>
      <c r="AA67" s="128">
        <f t="shared" si="11"/>
        <v>1</v>
      </c>
      <c r="AB67" s="128">
        <f t="shared" si="12"/>
        <v>0</v>
      </c>
      <c r="AC67" s="128">
        <f t="shared" si="13"/>
        <v>0</v>
      </c>
      <c r="AD67" s="126" t="str">
        <f t="shared" si="14"/>
        <v>SRSA</v>
      </c>
      <c r="AE67" s="127">
        <f t="shared" si="15"/>
        <v>1</v>
      </c>
      <c r="AF67" s="128">
        <f t="shared" si="16"/>
        <v>0</v>
      </c>
      <c r="AG67" s="128">
        <f t="shared" si="17"/>
        <v>0</v>
      </c>
      <c r="AH67" s="126" t="str">
        <f t="shared" si="18"/>
        <v>-</v>
      </c>
      <c r="AI67" s="127">
        <f t="shared" si="19"/>
        <v>0</v>
      </c>
      <c r="AJ67" s="55" t="s">
        <v>357</v>
      </c>
    </row>
    <row r="68" spans="1:36" s="55" customFormat="1" ht="12.75" customHeight="1">
      <c r="A68" s="125" t="s">
        <v>360</v>
      </c>
      <c r="B68" s="126" t="s">
        <v>361</v>
      </c>
      <c r="C68" s="127" t="s">
        <v>362</v>
      </c>
      <c r="D68" s="128" t="s">
        <v>355</v>
      </c>
      <c r="E68" s="128" t="s">
        <v>889</v>
      </c>
      <c r="F68" s="129" t="s">
        <v>952</v>
      </c>
      <c r="G68" s="130" t="s">
        <v>890</v>
      </c>
      <c r="H68" s="131" t="s">
        <v>356</v>
      </c>
      <c r="I68" s="132">
        <v>6039421290</v>
      </c>
      <c r="J68" s="133" t="s">
        <v>139</v>
      </c>
      <c r="K68" s="134" t="s">
        <v>140</v>
      </c>
      <c r="L68" s="76" t="s">
        <v>98</v>
      </c>
      <c r="M68" s="100">
        <v>486.71</v>
      </c>
      <c r="N68" s="77" t="s">
        <v>97</v>
      </c>
      <c r="O68" s="135">
        <v>2.967741935483871</v>
      </c>
      <c r="P68" s="136" t="s">
        <v>0</v>
      </c>
      <c r="Q68" s="78">
        <v>7.738646895273401</v>
      </c>
      <c r="R68" s="78" t="s">
        <v>0</v>
      </c>
      <c r="S68" s="137" t="s">
        <v>140</v>
      </c>
      <c r="T68" s="94">
        <v>29006.41</v>
      </c>
      <c r="U68" s="79" t="s">
        <v>97</v>
      </c>
      <c r="V68" s="79">
        <v>2058.97</v>
      </c>
      <c r="W68" s="109">
        <v>774.85</v>
      </c>
      <c r="X68" s="80" t="s">
        <v>98</v>
      </c>
      <c r="Y68" s="81" t="s">
        <v>98</v>
      </c>
      <c r="Z68" s="127">
        <f t="shared" si="10"/>
        <v>1</v>
      </c>
      <c r="AA68" s="128">
        <f t="shared" si="11"/>
        <v>1</v>
      </c>
      <c r="AB68" s="128">
        <f t="shared" si="12"/>
        <v>0</v>
      </c>
      <c r="AC68" s="128">
        <f t="shared" si="13"/>
        <v>0</v>
      </c>
      <c r="AD68" s="126" t="str">
        <f t="shared" si="14"/>
        <v>SRSA</v>
      </c>
      <c r="AE68" s="127">
        <f t="shared" si="15"/>
        <v>1</v>
      </c>
      <c r="AF68" s="128">
        <f t="shared" si="16"/>
        <v>0</v>
      </c>
      <c r="AG68" s="128">
        <f t="shared" si="17"/>
        <v>0</v>
      </c>
      <c r="AH68" s="126" t="str">
        <f t="shared" si="18"/>
        <v>-</v>
      </c>
      <c r="AI68" s="127">
        <f t="shared" si="19"/>
        <v>0</v>
      </c>
      <c r="AJ68" s="55" t="s">
        <v>360</v>
      </c>
    </row>
    <row r="69" spans="1:36" s="55" customFormat="1" ht="12.75" customHeight="1">
      <c r="A69" s="125" t="s">
        <v>383</v>
      </c>
      <c r="B69" s="126" t="s">
        <v>384</v>
      </c>
      <c r="C69" s="127" t="s">
        <v>385</v>
      </c>
      <c r="D69" s="128" t="s">
        <v>792</v>
      </c>
      <c r="E69" s="128" t="s">
        <v>793</v>
      </c>
      <c r="F69" s="129" t="s">
        <v>952</v>
      </c>
      <c r="G69" s="130" t="s">
        <v>794</v>
      </c>
      <c r="H69" s="131" t="s">
        <v>795</v>
      </c>
      <c r="I69" s="132">
        <v>6037872113</v>
      </c>
      <c r="J69" s="133" t="s">
        <v>1</v>
      </c>
      <c r="K69" s="134" t="s">
        <v>140</v>
      </c>
      <c r="L69" s="76" t="s">
        <v>98</v>
      </c>
      <c r="M69" s="100">
        <v>72.02</v>
      </c>
      <c r="N69" s="77" t="s">
        <v>97</v>
      </c>
      <c r="O69" s="135">
        <v>7.079646017699115</v>
      </c>
      <c r="P69" s="136" t="s">
        <v>0</v>
      </c>
      <c r="Q69" s="78">
        <v>13.622291021671826</v>
      </c>
      <c r="R69" s="78" t="s">
        <v>0</v>
      </c>
      <c r="S69" s="137" t="s">
        <v>140</v>
      </c>
      <c r="T69" s="94">
        <v>6642.62</v>
      </c>
      <c r="U69" s="79" t="s">
        <v>97</v>
      </c>
      <c r="V69" s="79">
        <v>595.3</v>
      </c>
      <c r="W69" s="109">
        <v>276.27</v>
      </c>
      <c r="X69" s="80" t="s">
        <v>918</v>
      </c>
      <c r="Y69" s="81" t="s">
        <v>918</v>
      </c>
      <c r="Z69" s="127">
        <f t="shared" si="10"/>
        <v>1</v>
      </c>
      <c r="AA69" s="128">
        <f t="shared" si="11"/>
        <v>1</v>
      </c>
      <c r="AB69" s="128">
        <f t="shared" si="12"/>
        <v>0</v>
      </c>
      <c r="AC69" s="128">
        <f t="shared" si="13"/>
        <v>0</v>
      </c>
      <c r="AD69" s="126" t="str">
        <f t="shared" si="14"/>
        <v>SRSA</v>
      </c>
      <c r="AE69" s="127">
        <f t="shared" si="15"/>
        <v>1</v>
      </c>
      <c r="AF69" s="128">
        <f t="shared" si="16"/>
        <v>0</v>
      </c>
      <c r="AG69" s="128">
        <f t="shared" si="17"/>
        <v>0</v>
      </c>
      <c r="AH69" s="126" t="str">
        <f t="shared" si="18"/>
        <v>-</v>
      </c>
      <c r="AI69" s="127">
        <f t="shared" si="19"/>
        <v>0</v>
      </c>
      <c r="AJ69" s="55" t="s">
        <v>383</v>
      </c>
    </row>
    <row r="70" spans="1:36" s="55" customFormat="1" ht="12.75" customHeight="1">
      <c r="A70" s="125" t="s">
        <v>391</v>
      </c>
      <c r="B70" s="126" t="s">
        <v>392</v>
      </c>
      <c r="C70" s="127" t="s">
        <v>393</v>
      </c>
      <c r="D70" s="128" t="s">
        <v>878</v>
      </c>
      <c r="E70" s="128" t="s">
        <v>879</v>
      </c>
      <c r="F70" s="129" t="s">
        <v>952</v>
      </c>
      <c r="G70" s="130" t="s">
        <v>880</v>
      </c>
      <c r="H70" s="131" t="s">
        <v>881</v>
      </c>
      <c r="I70" s="132">
        <v>6032375571</v>
      </c>
      <c r="J70" s="133" t="s">
        <v>1</v>
      </c>
      <c r="K70" s="134" t="s">
        <v>140</v>
      </c>
      <c r="L70" s="76" t="s">
        <v>98</v>
      </c>
      <c r="M70" s="100">
        <v>148.55</v>
      </c>
      <c r="N70" s="77" t="s">
        <v>97</v>
      </c>
      <c r="O70" s="135">
        <v>15.65217391304348</v>
      </c>
      <c r="P70" s="136" t="s">
        <v>0</v>
      </c>
      <c r="Q70" s="78">
        <v>28.433268858800776</v>
      </c>
      <c r="R70" s="78" t="s">
        <v>140</v>
      </c>
      <c r="S70" s="137" t="s">
        <v>140</v>
      </c>
      <c r="T70" s="94">
        <v>13174.67</v>
      </c>
      <c r="U70" s="79" t="s">
        <v>97</v>
      </c>
      <c r="V70" s="79">
        <v>1530.64</v>
      </c>
      <c r="W70" s="109">
        <v>374.58</v>
      </c>
      <c r="X70" s="80" t="s">
        <v>918</v>
      </c>
      <c r="Y70" s="81" t="s">
        <v>918</v>
      </c>
      <c r="Z70" s="127">
        <f t="shared" si="10"/>
        <v>1</v>
      </c>
      <c r="AA70" s="128">
        <f t="shared" si="11"/>
        <v>1</v>
      </c>
      <c r="AB70" s="128">
        <f t="shared" si="12"/>
        <v>0</v>
      </c>
      <c r="AC70" s="128">
        <f t="shared" si="13"/>
        <v>0</v>
      </c>
      <c r="AD70" s="126" t="str">
        <f t="shared" si="14"/>
        <v>SRSA</v>
      </c>
      <c r="AE70" s="127">
        <f t="shared" si="15"/>
        <v>1</v>
      </c>
      <c r="AF70" s="128">
        <f t="shared" si="16"/>
        <v>1</v>
      </c>
      <c r="AG70" s="128" t="str">
        <f t="shared" si="17"/>
        <v>Initial</v>
      </c>
      <c r="AH70" s="126" t="str">
        <f t="shared" si="18"/>
        <v>-</v>
      </c>
      <c r="AI70" s="127" t="str">
        <f t="shared" si="19"/>
        <v>SRSA</v>
      </c>
      <c r="AJ70" s="55" t="s">
        <v>391</v>
      </c>
    </row>
    <row r="71" spans="1:36" s="55" customFormat="1" ht="12.75" customHeight="1">
      <c r="A71" s="125" t="s">
        <v>147</v>
      </c>
      <c r="B71" s="126" t="s">
        <v>148</v>
      </c>
      <c r="C71" s="127" t="s">
        <v>149</v>
      </c>
      <c r="D71" s="128" t="s">
        <v>143</v>
      </c>
      <c r="E71" s="128" t="s">
        <v>144</v>
      </c>
      <c r="F71" s="129" t="s">
        <v>952</v>
      </c>
      <c r="G71" s="130" t="s">
        <v>145</v>
      </c>
      <c r="H71" s="131" t="s">
        <v>146</v>
      </c>
      <c r="I71" s="132">
        <v>6034693442</v>
      </c>
      <c r="J71" s="133" t="s">
        <v>1</v>
      </c>
      <c r="K71" s="134" t="s">
        <v>140</v>
      </c>
      <c r="L71" s="76" t="s">
        <v>98</v>
      </c>
      <c r="M71" s="100">
        <v>282.39</v>
      </c>
      <c r="N71" s="77" t="s">
        <v>97</v>
      </c>
      <c r="O71" s="135">
        <v>3.43980343980344</v>
      </c>
      <c r="P71" s="136" t="s">
        <v>0</v>
      </c>
      <c r="Q71" s="78">
        <v>5.816937553464499</v>
      </c>
      <c r="R71" s="78" t="s">
        <v>0</v>
      </c>
      <c r="S71" s="137" t="s">
        <v>140</v>
      </c>
      <c r="T71" s="94">
        <v>6129.81</v>
      </c>
      <c r="U71" s="79" t="s">
        <v>97</v>
      </c>
      <c r="V71" s="79">
        <v>1606.67</v>
      </c>
      <c r="W71" s="109">
        <v>768.6</v>
      </c>
      <c r="X71" s="80" t="s">
        <v>918</v>
      </c>
      <c r="Y71" s="81" t="s">
        <v>98</v>
      </c>
      <c r="Z71" s="127">
        <f t="shared" si="10"/>
        <v>1</v>
      </c>
      <c r="AA71" s="128">
        <f t="shared" si="11"/>
        <v>1</v>
      </c>
      <c r="AB71" s="128">
        <f t="shared" si="12"/>
        <v>0</v>
      </c>
      <c r="AC71" s="128">
        <f t="shared" si="13"/>
        <v>0</v>
      </c>
      <c r="AD71" s="126" t="str">
        <f t="shared" si="14"/>
        <v>SRSA</v>
      </c>
      <c r="AE71" s="127">
        <f t="shared" si="15"/>
        <v>1</v>
      </c>
      <c r="AF71" s="128">
        <f t="shared" si="16"/>
        <v>0</v>
      </c>
      <c r="AG71" s="128">
        <f t="shared" si="17"/>
        <v>0</v>
      </c>
      <c r="AH71" s="126" t="str">
        <f t="shared" si="18"/>
        <v>-</v>
      </c>
      <c r="AI71" s="127">
        <f t="shared" si="19"/>
        <v>0</v>
      </c>
      <c r="AJ71" s="55" t="s">
        <v>147</v>
      </c>
    </row>
    <row r="72" spans="1:36" s="55" customFormat="1" ht="12.75" customHeight="1">
      <c r="A72" s="125" t="s">
        <v>160</v>
      </c>
      <c r="B72" s="126" t="s">
        <v>161</v>
      </c>
      <c r="C72" s="127" t="s">
        <v>162</v>
      </c>
      <c r="D72" s="128" t="s">
        <v>127</v>
      </c>
      <c r="E72" s="128" t="s">
        <v>816</v>
      </c>
      <c r="F72" s="129" t="s">
        <v>952</v>
      </c>
      <c r="G72" s="138" t="s">
        <v>817</v>
      </c>
      <c r="H72" s="131"/>
      <c r="I72" s="139">
        <v>6034443925</v>
      </c>
      <c r="J72" s="133" t="s">
        <v>1</v>
      </c>
      <c r="K72" s="134" t="s">
        <v>140</v>
      </c>
      <c r="L72" s="76" t="s">
        <v>98</v>
      </c>
      <c r="M72" s="100">
        <v>284.01</v>
      </c>
      <c r="N72" s="77" t="s">
        <v>97</v>
      </c>
      <c r="O72" s="135">
        <v>15.483870967741936</v>
      </c>
      <c r="P72" s="136" t="s">
        <v>0</v>
      </c>
      <c r="Q72" s="78">
        <v>25.647668393782386</v>
      </c>
      <c r="R72" s="78" t="s">
        <v>140</v>
      </c>
      <c r="S72" s="137" t="s">
        <v>140</v>
      </c>
      <c r="T72" s="94">
        <v>14970.57</v>
      </c>
      <c r="U72" s="79" t="s">
        <v>97</v>
      </c>
      <c r="V72" s="79">
        <v>3250.43</v>
      </c>
      <c r="W72" s="109">
        <v>1374.72</v>
      </c>
      <c r="X72" s="80" t="s">
        <v>918</v>
      </c>
      <c r="Y72" s="81" t="s">
        <v>918</v>
      </c>
      <c r="Z72" s="127">
        <f t="shared" si="10"/>
        <v>1</v>
      </c>
      <c r="AA72" s="128">
        <f t="shared" si="11"/>
        <v>1</v>
      </c>
      <c r="AB72" s="128">
        <f t="shared" si="12"/>
        <v>0</v>
      </c>
      <c r="AC72" s="128">
        <f t="shared" si="13"/>
        <v>0</v>
      </c>
      <c r="AD72" s="126" t="str">
        <f t="shared" si="14"/>
        <v>SRSA</v>
      </c>
      <c r="AE72" s="127">
        <f t="shared" si="15"/>
        <v>1</v>
      </c>
      <c r="AF72" s="128">
        <f t="shared" si="16"/>
        <v>1</v>
      </c>
      <c r="AG72" s="128" t="str">
        <f t="shared" si="17"/>
        <v>Initial</v>
      </c>
      <c r="AH72" s="126" t="str">
        <f t="shared" si="18"/>
        <v>-</v>
      </c>
      <c r="AI72" s="127" t="str">
        <f t="shared" si="19"/>
        <v>SRSA</v>
      </c>
      <c r="AJ72" s="55" t="s">
        <v>160</v>
      </c>
    </row>
    <row r="73" spans="1:36" s="55" customFormat="1" ht="12.75" customHeight="1">
      <c r="A73" s="125" t="s">
        <v>198</v>
      </c>
      <c r="B73" s="126" t="s">
        <v>199</v>
      </c>
      <c r="C73" s="127" t="s">
        <v>200</v>
      </c>
      <c r="D73" s="128" t="s">
        <v>842</v>
      </c>
      <c r="E73" s="128" t="s">
        <v>843</v>
      </c>
      <c r="F73" s="129" t="s">
        <v>952</v>
      </c>
      <c r="G73" s="130" t="s">
        <v>844</v>
      </c>
      <c r="H73" s="131" t="s">
        <v>845</v>
      </c>
      <c r="I73" s="132">
        <v>6035361254</v>
      </c>
      <c r="J73" s="133" t="s">
        <v>1</v>
      </c>
      <c r="K73" s="134" t="s">
        <v>140</v>
      </c>
      <c r="L73" s="76" t="s">
        <v>98</v>
      </c>
      <c r="M73" s="100">
        <v>148.37</v>
      </c>
      <c r="N73" s="77" t="s">
        <v>97</v>
      </c>
      <c r="O73" s="135">
        <v>18.592964824120603</v>
      </c>
      <c r="P73" s="136" t="s">
        <v>0</v>
      </c>
      <c r="Q73" s="78">
        <v>46.203554119547654</v>
      </c>
      <c r="R73" s="78" t="s">
        <v>140</v>
      </c>
      <c r="S73" s="137" t="s">
        <v>140</v>
      </c>
      <c r="T73" s="94">
        <v>23800.3</v>
      </c>
      <c r="U73" s="79" t="s">
        <v>97</v>
      </c>
      <c r="V73" s="79">
        <v>3226.44</v>
      </c>
      <c r="W73" s="109">
        <v>695.98</v>
      </c>
      <c r="X73" s="80" t="s">
        <v>98</v>
      </c>
      <c r="Y73" s="81" t="s">
        <v>918</v>
      </c>
      <c r="Z73" s="127">
        <f t="shared" si="10"/>
        <v>1</v>
      </c>
      <c r="AA73" s="128">
        <f t="shared" si="11"/>
        <v>1</v>
      </c>
      <c r="AB73" s="128">
        <f t="shared" si="12"/>
        <v>0</v>
      </c>
      <c r="AC73" s="128">
        <f t="shared" si="13"/>
        <v>0</v>
      </c>
      <c r="AD73" s="126" t="str">
        <f t="shared" si="14"/>
        <v>SRSA</v>
      </c>
      <c r="AE73" s="127">
        <f t="shared" si="15"/>
        <v>1</v>
      </c>
      <c r="AF73" s="128">
        <f t="shared" si="16"/>
        <v>1</v>
      </c>
      <c r="AG73" s="128" t="str">
        <f t="shared" si="17"/>
        <v>Initial</v>
      </c>
      <c r="AH73" s="126" t="str">
        <f t="shared" si="18"/>
        <v>-</v>
      </c>
      <c r="AI73" s="127" t="str">
        <f t="shared" si="19"/>
        <v>SRSA</v>
      </c>
      <c r="AJ73" s="55" t="s">
        <v>198</v>
      </c>
    </row>
    <row r="74" spans="1:36" s="55" customFormat="1" ht="12.75" customHeight="1">
      <c r="A74" s="125" t="s">
        <v>240</v>
      </c>
      <c r="B74" s="126" t="s">
        <v>241</v>
      </c>
      <c r="C74" s="127" t="s">
        <v>242</v>
      </c>
      <c r="D74" s="128" t="s">
        <v>573</v>
      </c>
      <c r="E74" s="128" t="s">
        <v>574</v>
      </c>
      <c r="F74" s="129" t="s">
        <v>952</v>
      </c>
      <c r="G74" s="130" t="s">
        <v>575</v>
      </c>
      <c r="H74" s="131" t="s">
        <v>576</v>
      </c>
      <c r="I74" s="132">
        <v>6039268992</v>
      </c>
      <c r="J74" s="133" t="s">
        <v>139</v>
      </c>
      <c r="K74" s="134" t="s">
        <v>140</v>
      </c>
      <c r="L74" s="76" t="s">
        <v>98</v>
      </c>
      <c r="M74" s="100">
        <v>92.4</v>
      </c>
      <c r="N74" s="77" t="s">
        <v>97</v>
      </c>
      <c r="O74" s="135">
        <v>3.0864197530864197</v>
      </c>
      <c r="P74" s="136" t="s">
        <v>0</v>
      </c>
      <c r="Q74" s="78">
        <v>1.2919896640826873</v>
      </c>
      <c r="R74" s="78" t="s">
        <v>0</v>
      </c>
      <c r="S74" s="137" t="s">
        <v>140</v>
      </c>
      <c r="T74" s="94">
        <v>4095.24</v>
      </c>
      <c r="U74" s="79" t="s">
        <v>97</v>
      </c>
      <c r="V74" s="79">
        <v>218.35</v>
      </c>
      <c r="W74" s="109">
        <v>121.29</v>
      </c>
      <c r="X74" s="80" t="s">
        <v>918</v>
      </c>
      <c r="Y74" s="81" t="s">
        <v>98</v>
      </c>
      <c r="Z74" s="127">
        <f t="shared" si="10"/>
        <v>1</v>
      </c>
      <c r="AA74" s="128">
        <f t="shared" si="11"/>
        <v>1</v>
      </c>
      <c r="AB74" s="128">
        <f t="shared" si="12"/>
        <v>0</v>
      </c>
      <c r="AC74" s="128">
        <f t="shared" si="13"/>
        <v>0</v>
      </c>
      <c r="AD74" s="126" t="str">
        <f t="shared" si="14"/>
        <v>SRSA</v>
      </c>
      <c r="AE74" s="127">
        <f t="shared" si="15"/>
        <v>1</v>
      </c>
      <c r="AF74" s="128">
        <f t="shared" si="16"/>
        <v>0</v>
      </c>
      <c r="AG74" s="128">
        <f t="shared" si="17"/>
        <v>0</v>
      </c>
      <c r="AH74" s="126" t="str">
        <f t="shared" si="18"/>
        <v>-</v>
      </c>
      <c r="AI74" s="127">
        <f t="shared" si="19"/>
        <v>0</v>
      </c>
      <c r="AJ74" s="55" t="s">
        <v>240</v>
      </c>
    </row>
    <row r="75" spans="1:36" s="55" customFormat="1" ht="12.75" customHeight="1">
      <c r="A75" s="125" t="s">
        <v>243</v>
      </c>
      <c r="B75" s="126" t="s">
        <v>244</v>
      </c>
      <c r="C75" s="127" t="s">
        <v>245</v>
      </c>
      <c r="D75" s="128" t="s">
        <v>354</v>
      </c>
      <c r="E75" s="128" t="s">
        <v>348</v>
      </c>
      <c r="F75" s="129" t="s">
        <v>952</v>
      </c>
      <c r="G75" s="130" t="s">
        <v>349</v>
      </c>
      <c r="H75" s="131" t="s">
        <v>350</v>
      </c>
      <c r="I75" s="132">
        <v>6036361437</v>
      </c>
      <c r="J75" s="133" t="s">
        <v>1</v>
      </c>
      <c r="K75" s="134" t="s">
        <v>140</v>
      </c>
      <c r="L75" s="76" t="s">
        <v>98</v>
      </c>
      <c r="M75" s="100">
        <v>27.17</v>
      </c>
      <c r="N75" s="77" t="s">
        <v>97</v>
      </c>
      <c r="O75" s="135">
        <v>14.583333333333334</v>
      </c>
      <c r="P75" s="136" t="s">
        <v>0</v>
      </c>
      <c r="Q75" s="78">
        <v>30.303030303030305</v>
      </c>
      <c r="R75" s="78" t="s">
        <v>140</v>
      </c>
      <c r="S75" s="137" t="s">
        <v>140</v>
      </c>
      <c r="T75" s="94">
        <v>8956.73</v>
      </c>
      <c r="U75" s="79" t="s">
        <v>97</v>
      </c>
      <c r="V75" s="79">
        <v>387.74</v>
      </c>
      <c r="W75" s="109">
        <v>214.99</v>
      </c>
      <c r="X75" s="80" t="s">
        <v>98</v>
      </c>
      <c r="Y75" s="81" t="s">
        <v>918</v>
      </c>
      <c r="Z75" s="127">
        <f aca="true" t="shared" si="20" ref="Z75:Z92">IF(OR(K75="YES",TRIM(L75)="YES"),1,0)</f>
        <v>1</v>
      </c>
      <c r="AA75" s="128">
        <f aca="true" t="shared" si="21" ref="AA75:AA92">IF(OR(AND(ISNUMBER(M75),AND(M75&gt;0,M75&lt;600)),AND(ISNUMBER(M75),AND(M75&gt;0,N75="YES"))),1,0)</f>
        <v>1</v>
      </c>
      <c r="AB75" s="128">
        <f aca="true" t="shared" si="22" ref="AB75:AB92">IF(AND(OR(K75="YES",TRIM(L75)="YES"),(Z75=0)),"Trouble",0)</f>
        <v>0</v>
      </c>
      <c r="AC75" s="128">
        <f aca="true" t="shared" si="23" ref="AC75:AC92">IF(AND(OR(AND(ISNUMBER(M75),AND(M75&gt;0,M75&lt;600)),AND(ISNUMBER(M75),AND(M75&gt;0,N75="YES"))),(AA75=0)),"Trouble",0)</f>
        <v>0</v>
      </c>
      <c r="AD75" s="126" t="str">
        <f aca="true" t="shared" si="24" ref="AD75:AD92">IF(AND(Z75=1,AA75=1),"SRSA","-")</f>
        <v>SRSA</v>
      </c>
      <c r="AE75" s="127">
        <f aca="true" t="shared" si="25" ref="AE75:AE92">IF(S75="YES",1,0)</f>
        <v>1</v>
      </c>
      <c r="AF75" s="128">
        <f aca="true" t="shared" si="26" ref="AF75:AF92">IF(OR(AND(ISNUMBER(Q75),Q75&gt;=20),(AND(ISNUMBER(Q75)=FALSE,AND(ISNUMBER(O75),O75&gt;=20)))),1,0)</f>
        <v>1</v>
      </c>
      <c r="AG75" s="128" t="str">
        <f aca="true" t="shared" si="27" ref="AG75:AG92">IF(AND(AE75=1,AF75=1),"Initial",0)</f>
        <v>Initial</v>
      </c>
      <c r="AH75" s="126" t="str">
        <f aca="true" t="shared" si="28" ref="AH75:AH92">IF(AND(AND(AG75="Initial",AI75=0),AND(ISNUMBER(M75),M75&gt;0)),"RLIS","-")</f>
        <v>-</v>
      </c>
      <c r="AI75" s="127" t="str">
        <f aca="true" t="shared" si="29" ref="AI75:AI92">IF(AND(AD75="SRSA",AG75="Initial"),"SRSA",0)</f>
        <v>SRSA</v>
      </c>
      <c r="AJ75" s="55" t="s">
        <v>243</v>
      </c>
    </row>
    <row r="76" spans="1:36" s="55" customFormat="1" ht="12.75" customHeight="1">
      <c r="A76" s="125" t="s">
        <v>246</v>
      </c>
      <c r="B76" s="126" t="s">
        <v>247</v>
      </c>
      <c r="C76" s="127" t="s">
        <v>248</v>
      </c>
      <c r="D76" s="128" t="s">
        <v>878</v>
      </c>
      <c r="E76" s="128" t="s">
        <v>879</v>
      </c>
      <c r="F76" s="129" t="s">
        <v>952</v>
      </c>
      <c r="G76" s="130" t="s">
        <v>880</v>
      </c>
      <c r="H76" s="131" t="s">
        <v>881</v>
      </c>
      <c r="I76" s="132">
        <v>6032375571</v>
      </c>
      <c r="J76" s="133" t="s">
        <v>1</v>
      </c>
      <c r="K76" s="134" t="s">
        <v>140</v>
      </c>
      <c r="L76" s="76" t="s">
        <v>98</v>
      </c>
      <c r="M76" s="100">
        <v>86.46</v>
      </c>
      <c r="N76" s="77" t="s">
        <v>97</v>
      </c>
      <c r="O76" s="135">
        <v>8.860759493670885</v>
      </c>
      <c r="P76" s="136" t="s">
        <v>0</v>
      </c>
      <c r="Q76" s="78">
        <v>62.69430051813472</v>
      </c>
      <c r="R76" s="78" t="s">
        <v>140</v>
      </c>
      <c r="S76" s="137" t="s">
        <v>140</v>
      </c>
      <c r="T76" s="94">
        <v>30344.4</v>
      </c>
      <c r="U76" s="79" t="s">
        <v>97</v>
      </c>
      <c r="V76" s="79">
        <v>4440.28</v>
      </c>
      <c r="W76" s="109">
        <v>2454.47</v>
      </c>
      <c r="X76" s="80" t="s">
        <v>918</v>
      </c>
      <c r="Y76" s="81" t="s">
        <v>98</v>
      </c>
      <c r="Z76" s="127">
        <f t="shared" si="20"/>
        <v>1</v>
      </c>
      <c r="AA76" s="128">
        <f t="shared" si="21"/>
        <v>1</v>
      </c>
      <c r="AB76" s="128">
        <f t="shared" si="22"/>
        <v>0</v>
      </c>
      <c r="AC76" s="128">
        <f t="shared" si="23"/>
        <v>0</v>
      </c>
      <c r="AD76" s="126" t="str">
        <f t="shared" si="24"/>
        <v>SRSA</v>
      </c>
      <c r="AE76" s="127">
        <f t="shared" si="25"/>
        <v>1</v>
      </c>
      <c r="AF76" s="128">
        <f t="shared" si="26"/>
        <v>1</v>
      </c>
      <c r="AG76" s="128" t="str">
        <f t="shared" si="27"/>
        <v>Initial</v>
      </c>
      <c r="AH76" s="126" t="str">
        <f t="shared" si="28"/>
        <v>-</v>
      </c>
      <c r="AI76" s="127" t="str">
        <f t="shared" si="29"/>
        <v>SRSA</v>
      </c>
      <c r="AJ76" s="55" t="s">
        <v>246</v>
      </c>
    </row>
    <row r="77" spans="1:36" s="55" customFormat="1" ht="12.75" customHeight="1">
      <c r="A77" s="125" t="s">
        <v>249</v>
      </c>
      <c r="B77" s="126" t="s">
        <v>250</v>
      </c>
      <c r="C77" s="127" t="s">
        <v>251</v>
      </c>
      <c r="D77" s="128" t="s">
        <v>597</v>
      </c>
      <c r="E77" s="128" t="s">
        <v>592</v>
      </c>
      <c r="F77" s="129" t="s">
        <v>952</v>
      </c>
      <c r="G77" s="130" t="s">
        <v>593</v>
      </c>
      <c r="H77" s="131" t="s">
        <v>598</v>
      </c>
      <c r="I77" s="132">
        <v>6034283269</v>
      </c>
      <c r="J77" s="133" t="s">
        <v>1</v>
      </c>
      <c r="K77" s="134" t="s">
        <v>140</v>
      </c>
      <c r="L77" s="76" t="s">
        <v>98</v>
      </c>
      <c r="M77" s="100">
        <v>46.22</v>
      </c>
      <c r="N77" s="77" t="s">
        <v>97</v>
      </c>
      <c r="O77" s="135">
        <v>9.701492537313433</v>
      </c>
      <c r="P77" s="136" t="s">
        <v>0</v>
      </c>
      <c r="Q77" s="78">
        <v>14.396887159533073</v>
      </c>
      <c r="R77" s="78" t="s">
        <v>0</v>
      </c>
      <c r="S77" s="137" t="s">
        <v>140</v>
      </c>
      <c r="T77" s="94">
        <v>6029.47</v>
      </c>
      <c r="U77" s="79" t="s">
        <v>97</v>
      </c>
      <c r="V77" s="79">
        <v>117.26</v>
      </c>
      <c r="W77" s="109">
        <v>234.14</v>
      </c>
      <c r="X77" s="80" t="s">
        <v>918</v>
      </c>
      <c r="Y77" s="81" t="s">
        <v>918</v>
      </c>
      <c r="Z77" s="127">
        <f t="shared" si="20"/>
        <v>1</v>
      </c>
      <c r="AA77" s="128">
        <f t="shared" si="21"/>
        <v>1</v>
      </c>
      <c r="AB77" s="128">
        <f t="shared" si="22"/>
        <v>0</v>
      </c>
      <c r="AC77" s="128">
        <f t="shared" si="23"/>
        <v>0</v>
      </c>
      <c r="AD77" s="126" t="str">
        <f t="shared" si="24"/>
        <v>SRSA</v>
      </c>
      <c r="AE77" s="127">
        <f t="shared" si="25"/>
        <v>1</v>
      </c>
      <c r="AF77" s="128">
        <f t="shared" si="26"/>
        <v>0</v>
      </c>
      <c r="AG77" s="128">
        <f t="shared" si="27"/>
        <v>0</v>
      </c>
      <c r="AH77" s="126" t="str">
        <f t="shared" si="28"/>
        <v>-</v>
      </c>
      <c r="AI77" s="127">
        <f t="shared" si="29"/>
        <v>0</v>
      </c>
      <c r="AJ77" s="55" t="s">
        <v>249</v>
      </c>
    </row>
    <row r="78" spans="1:36" s="55" customFormat="1" ht="12.75" customHeight="1">
      <c r="A78" s="125" t="s">
        <v>252</v>
      </c>
      <c r="B78" s="126" t="s">
        <v>253</v>
      </c>
      <c r="C78" s="127" t="s">
        <v>254</v>
      </c>
      <c r="D78" s="128" t="s">
        <v>355</v>
      </c>
      <c r="E78" s="128" t="s">
        <v>889</v>
      </c>
      <c r="F78" s="129" t="s">
        <v>952</v>
      </c>
      <c r="G78" s="130" t="s">
        <v>890</v>
      </c>
      <c r="H78" s="131" t="s">
        <v>356</v>
      </c>
      <c r="I78" s="132">
        <v>6039421290</v>
      </c>
      <c r="J78" s="133" t="s">
        <v>139</v>
      </c>
      <c r="K78" s="134" t="s">
        <v>140</v>
      </c>
      <c r="L78" s="76" t="s">
        <v>98</v>
      </c>
      <c r="M78" s="100">
        <v>463.07</v>
      </c>
      <c r="N78" s="77" t="s">
        <v>97</v>
      </c>
      <c r="O78" s="135">
        <v>4.3478260869565215</v>
      </c>
      <c r="P78" s="136" t="s">
        <v>0</v>
      </c>
      <c r="Q78" s="78">
        <v>6.920575940548073</v>
      </c>
      <c r="R78" s="78" t="s">
        <v>0</v>
      </c>
      <c r="S78" s="137" t="s">
        <v>140</v>
      </c>
      <c r="T78" s="94">
        <v>27674.36</v>
      </c>
      <c r="U78" s="79" t="s">
        <v>97</v>
      </c>
      <c r="V78" s="79">
        <v>1854.97</v>
      </c>
      <c r="W78" s="109">
        <v>798.46</v>
      </c>
      <c r="X78" s="80" t="s">
        <v>918</v>
      </c>
      <c r="Y78" s="81" t="s">
        <v>98</v>
      </c>
      <c r="Z78" s="127">
        <f t="shared" si="20"/>
        <v>1</v>
      </c>
      <c r="AA78" s="128">
        <f t="shared" si="21"/>
        <v>1</v>
      </c>
      <c r="AB78" s="128">
        <f t="shared" si="22"/>
        <v>0</v>
      </c>
      <c r="AC78" s="128">
        <f t="shared" si="23"/>
        <v>0</v>
      </c>
      <c r="AD78" s="126" t="str">
        <f t="shared" si="24"/>
        <v>SRSA</v>
      </c>
      <c r="AE78" s="127">
        <f t="shared" si="25"/>
        <v>1</v>
      </c>
      <c r="AF78" s="128">
        <f t="shared" si="26"/>
        <v>0</v>
      </c>
      <c r="AG78" s="128">
        <f t="shared" si="27"/>
        <v>0</v>
      </c>
      <c r="AH78" s="126" t="str">
        <f t="shared" si="28"/>
        <v>-</v>
      </c>
      <c r="AI78" s="127">
        <f t="shared" si="29"/>
        <v>0</v>
      </c>
      <c r="AJ78" s="55" t="s">
        <v>252</v>
      </c>
    </row>
    <row r="79" spans="1:36" s="55" customFormat="1" ht="12.75" customHeight="1">
      <c r="A79" s="125" t="s">
        <v>255</v>
      </c>
      <c r="B79" s="126" t="s">
        <v>256</v>
      </c>
      <c r="C79" s="127" t="s">
        <v>257</v>
      </c>
      <c r="D79" s="128" t="s">
        <v>354</v>
      </c>
      <c r="E79" s="128" t="s">
        <v>348</v>
      </c>
      <c r="F79" s="129" t="s">
        <v>952</v>
      </c>
      <c r="G79" s="130" t="s">
        <v>349</v>
      </c>
      <c r="H79" s="131" t="s">
        <v>350</v>
      </c>
      <c r="I79" s="132">
        <v>6036361437</v>
      </c>
      <c r="J79" s="133" t="s">
        <v>1</v>
      </c>
      <c r="K79" s="134" t="s">
        <v>140</v>
      </c>
      <c r="L79" s="76" t="s">
        <v>98</v>
      </c>
      <c r="M79" s="100">
        <v>151.13</v>
      </c>
      <c r="N79" s="77" t="s">
        <v>97</v>
      </c>
      <c r="O79" s="135">
        <v>25.49019607843137</v>
      </c>
      <c r="P79" s="136" t="s">
        <v>140</v>
      </c>
      <c r="Q79" s="78">
        <v>47.42268041237113</v>
      </c>
      <c r="R79" s="78" t="s">
        <v>140</v>
      </c>
      <c r="S79" s="137" t="s">
        <v>140</v>
      </c>
      <c r="T79" s="94">
        <v>26838.02</v>
      </c>
      <c r="U79" s="79" t="s">
        <v>97</v>
      </c>
      <c r="V79" s="79">
        <v>3334.81</v>
      </c>
      <c r="W79" s="109">
        <v>374.58</v>
      </c>
      <c r="X79" s="80" t="s">
        <v>918</v>
      </c>
      <c r="Y79" s="81" t="s">
        <v>918</v>
      </c>
      <c r="Z79" s="127">
        <f t="shared" si="20"/>
        <v>1</v>
      </c>
      <c r="AA79" s="128">
        <f t="shared" si="21"/>
        <v>1</v>
      </c>
      <c r="AB79" s="128">
        <f t="shared" si="22"/>
        <v>0</v>
      </c>
      <c r="AC79" s="128">
        <f t="shared" si="23"/>
        <v>0</v>
      </c>
      <c r="AD79" s="126" t="str">
        <f t="shared" si="24"/>
        <v>SRSA</v>
      </c>
      <c r="AE79" s="127">
        <f t="shared" si="25"/>
        <v>1</v>
      </c>
      <c r="AF79" s="128">
        <f t="shared" si="26"/>
        <v>1</v>
      </c>
      <c r="AG79" s="128" t="str">
        <f t="shared" si="27"/>
        <v>Initial</v>
      </c>
      <c r="AH79" s="126" t="str">
        <f t="shared" si="28"/>
        <v>-</v>
      </c>
      <c r="AI79" s="127" t="str">
        <f t="shared" si="29"/>
        <v>SRSA</v>
      </c>
      <c r="AJ79" s="55" t="s">
        <v>255</v>
      </c>
    </row>
    <row r="80" spans="1:36" s="55" customFormat="1" ht="12.75" customHeight="1">
      <c r="A80" s="140" t="s">
        <v>264</v>
      </c>
      <c r="B80" s="141" t="s">
        <v>265</v>
      </c>
      <c r="C80" s="142" t="s">
        <v>266</v>
      </c>
      <c r="D80" s="143" t="s">
        <v>658</v>
      </c>
      <c r="E80" s="143" t="s">
        <v>659</v>
      </c>
      <c r="F80" s="144" t="s">
        <v>952</v>
      </c>
      <c r="G80" s="145" t="s">
        <v>660</v>
      </c>
      <c r="H80" s="146" t="s">
        <v>661</v>
      </c>
      <c r="I80" s="147">
        <v>6038633540</v>
      </c>
      <c r="J80" s="148" t="s">
        <v>1</v>
      </c>
      <c r="K80" s="149" t="s">
        <v>140</v>
      </c>
      <c r="L80" s="150" t="s">
        <v>98</v>
      </c>
      <c r="M80" s="151">
        <v>497.69</v>
      </c>
      <c r="N80" s="152" t="s">
        <v>97</v>
      </c>
      <c r="O80" s="153">
        <v>6.343283582089552</v>
      </c>
      <c r="P80" s="154" t="s">
        <v>0</v>
      </c>
      <c r="Q80" s="155">
        <v>16.036228023441662</v>
      </c>
      <c r="R80" s="155" t="s">
        <v>0</v>
      </c>
      <c r="S80" s="156" t="s">
        <v>140</v>
      </c>
      <c r="T80" s="157">
        <v>42739.19</v>
      </c>
      <c r="U80" s="158" t="s">
        <v>97</v>
      </c>
      <c r="V80" s="158">
        <v>2852.85</v>
      </c>
      <c r="W80" s="159">
        <v>824.64</v>
      </c>
      <c r="X80" s="160" t="s">
        <v>918</v>
      </c>
      <c r="Y80" s="161" t="s">
        <v>98</v>
      </c>
      <c r="Z80" s="142">
        <f t="shared" si="20"/>
        <v>1</v>
      </c>
      <c r="AA80" s="143">
        <f t="shared" si="21"/>
        <v>1</v>
      </c>
      <c r="AB80" s="143">
        <f t="shared" si="22"/>
        <v>0</v>
      </c>
      <c r="AC80" s="143">
        <f t="shared" si="23"/>
        <v>0</v>
      </c>
      <c r="AD80" s="141" t="str">
        <f t="shared" si="24"/>
        <v>SRSA</v>
      </c>
      <c r="AE80" s="142">
        <f t="shared" si="25"/>
        <v>1</v>
      </c>
      <c r="AF80" s="143">
        <f t="shared" si="26"/>
        <v>0</v>
      </c>
      <c r="AG80" s="143">
        <f t="shared" si="27"/>
        <v>0</v>
      </c>
      <c r="AH80" s="141" t="str">
        <f t="shared" si="28"/>
        <v>-</v>
      </c>
      <c r="AI80" s="142">
        <f t="shared" si="29"/>
        <v>0</v>
      </c>
      <c r="AJ80" s="55" t="e">
        <v>#N/A</v>
      </c>
    </row>
    <row r="81" spans="1:36" s="55" customFormat="1" ht="12.75" customHeight="1">
      <c r="A81" s="140" t="s">
        <v>267</v>
      </c>
      <c r="B81" s="141" t="s">
        <v>268</v>
      </c>
      <c r="C81" s="142" t="s">
        <v>31</v>
      </c>
      <c r="D81" s="143" t="s">
        <v>119</v>
      </c>
      <c r="E81" s="143" t="s">
        <v>120</v>
      </c>
      <c r="F81" s="144" t="s">
        <v>952</v>
      </c>
      <c r="G81" s="162" t="s">
        <v>863</v>
      </c>
      <c r="H81" s="146" t="s">
        <v>129</v>
      </c>
      <c r="I81" s="163" t="s">
        <v>121</v>
      </c>
      <c r="J81" s="148" t="s">
        <v>1</v>
      </c>
      <c r="K81" s="149" t="s">
        <v>140</v>
      </c>
      <c r="L81" s="150" t="s">
        <v>98</v>
      </c>
      <c r="M81" s="151">
        <v>28.13</v>
      </c>
      <c r="N81" s="152" t="s">
        <v>97</v>
      </c>
      <c r="O81" s="153" t="s">
        <v>954</v>
      </c>
      <c r="P81" s="154" t="s">
        <v>954</v>
      </c>
      <c r="Q81" s="155">
        <v>2.83</v>
      </c>
      <c r="R81" s="155" t="s">
        <v>0</v>
      </c>
      <c r="S81" s="156" t="s">
        <v>140</v>
      </c>
      <c r="T81" s="157">
        <v>0</v>
      </c>
      <c r="U81" s="158" t="s">
        <v>97</v>
      </c>
      <c r="V81" s="158">
        <v>0</v>
      </c>
      <c r="W81" s="159">
        <v>0</v>
      </c>
      <c r="X81" s="160" t="s">
        <v>918</v>
      </c>
      <c r="Y81" s="161" t="s">
        <v>97</v>
      </c>
      <c r="Z81" s="142">
        <f t="shared" si="20"/>
        <v>1</v>
      </c>
      <c r="AA81" s="143">
        <f t="shared" si="21"/>
        <v>1</v>
      </c>
      <c r="AB81" s="143">
        <f t="shared" si="22"/>
        <v>0</v>
      </c>
      <c r="AC81" s="143">
        <f t="shared" si="23"/>
        <v>0</v>
      </c>
      <c r="AD81" s="141" t="str">
        <f t="shared" si="24"/>
        <v>SRSA</v>
      </c>
      <c r="AE81" s="142">
        <f t="shared" si="25"/>
        <v>1</v>
      </c>
      <c r="AF81" s="143">
        <f t="shared" si="26"/>
        <v>0</v>
      </c>
      <c r="AG81" s="143">
        <f t="shared" si="27"/>
        <v>0</v>
      </c>
      <c r="AH81" s="141" t="str">
        <f t="shared" si="28"/>
        <v>-</v>
      </c>
      <c r="AI81" s="142">
        <f t="shared" si="29"/>
        <v>0</v>
      </c>
      <c r="AJ81" s="55" t="e">
        <v>#N/A</v>
      </c>
    </row>
    <row r="82" spans="1:36" s="55" customFormat="1" ht="12.75" customHeight="1">
      <c r="A82" s="125" t="s">
        <v>32</v>
      </c>
      <c r="B82" s="126" t="s">
        <v>33</v>
      </c>
      <c r="C82" s="127" t="s">
        <v>34</v>
      </c>
      <c r="D82" s="128" t="s">
        <v>758</v>
      </c>
      <c r="E82" s="128" t="s">
        <v>759</v>
      </c>
      <c r="F82" s="129" t="s">
        <v>952</v>
      </c>
      <c r="G82" s="130" t="s">
        <v>760</v>
      </c>
      <c r="H82" s="131" t="s">
        <v>761</v>
      </c>
      <c r="I82" s="132">
        <v>6035392610</v>
      </c>
      <c r="J82" s="133" t="s">
        <v>1</v>
      </c>
      <c r="K82" s="134" t="s">
        <v>140</v>
      </c>
      <c r="L82" s="76" t="s">
        <v>98</v>
      </c>
      <c r="M82" s="100">
        <v>223.34</v>
      </c>
      <c r="N82" s="77" t="s">
        <v>97</v>
      </c>
      <c r="O82" s="135">
        <v>6.161137440758294</v>
      </c>
      <c r="P82" s="136" t="s">
        <v>0</v>
      </c>
      <c r="Q82" s="78">
        <v>21.88715953307393</v>
      </c>
      <c r="R82" s="78" t="s">
        <v>140</v>
      </c>
      <c r="S82" s="137" t="s">
        <v>140</v>
      </c>
      <c r="T82" s="94">
        <v>26306.03</v>
      </c>
      <c r="U82" s="79" t="s">
        <v>97</v>
      </c>
      <c r="V82" s="79">
        <v>1813.63</v>
      </c>
      <c r="W82" s="109">
        <v>530.34</v>
      </c>
      <c r="X82" s="80" t="s">
        <v>918</v>
      </c>
      <c r="Y82" s="81" t="s">
        <v>918</v>
      </c>
      <c r="Z82" s="127">
        <f t="shared" si="20"/>
        <v>1</v>
      </c>
      <c r="AA82" s="128">
        <f t="shared" si="21"/>
        <v>1</v>
      </c>
      <c r="AB82" s="128">
        <f t="shared" si="22"/>
        <v>0</v>
      </c>
      <c r="AC82" s="128">
        <f t="shared" si="23"/>
        <v>0</v>
      </c>
      <c r="AD82" s="126" t="str">
        <f t="shared" si="24"/>
        <v>SRSA</v>
      </c>
      <c r="AE82" s="127">
        <f t="shared" si="25"/>
        <v>1</v>
      </c>
      <c r="AF82" s="128">
        <f t="shared" si="26"/>
        <v>1</v>
      </c>
      <c r="AG82" s="128" t="str">
        <f t="shared" si="27"/>
        <v>Initial</v>
      </c>
      <c r="AH82" s="126" t="str">
        <f t="shared" si="28"/>
        <v>-</v>
      </c>
      <c r="AI82" s="127" t="str">
        <f t="shared" si="29"/>
        <v>SRSA</v>
      </c>
      <c r="AJ82" s="55" t="s">
        <v>32</v>
      </c>
    </row>
    <row r="83" spans="1:36" s="55" customFormat="1" ht="12.75" customHeight="1">
      <c r="A83" s="125" t="s">
        <v>35</v>
      </c>
      <c r="B83" s="126" t="s">
        <v>36</v>
      </c>
      <c r="C83" s="127" t="s">
        <v>37</v>
      </c>
      <c r="D83" s="128" t="s">
        <v>842</v>
      </c>
      <c r="E83" s="128" t="s">
        <v>843</v>
      </c>
      <c r="F83" s="129" t="s">
        <v>952</v>
      </c>
      <c r="G83" s="130" t="s">
        <v>844</v>
      </c>
      <c r="H83" s="131" t="s">
        <v>845</v>
      </c>
      <c r="I83" s="132">
        <v>6035361254</v>
      </c>
      <c r="J83" s="133" t="s">
        <v>1</v>
      </c>
      <c r="K83" s="134" t="s">
        <v>140</v>
      </c>
      <c r="L83" s="76" t="s">
        <v>98</v>
      </c>
      <c r="M83" s="100">
        <v>187.2</v>
      </c>
      <c r="N83" s="77" t="s">
        <v>97</v>
      </c>
      <c r="O83" s="135">
        <v>12.037037037037036</v>
      </c>
      <c r="P83" s="136" t="s">
        <v>0</v>
      </c>
      <c r="Q83" s="78">
        <v>24.55418381344307</v>
      </c>
      <c r="R83" s="78" t="s">
        <v>140</v>
      </c>
      <c r="S83" s="137" t="s">
        <v>140</v>
      </c>
      <c r="T83" s="94">
        <v>9526.42</v>
      </c>
      <c r="U83" s="79" t="s">
        <v>97</v>
      </c>
      <c r="V83" s="79">
        <v>1315.46</v>
      </c>
      <c r="W83" s="109">
        <v>430.76</v>
      </c>
      <c r="X83" s="80" t="s">
        <v>918</v>
      </c>
      <c r="Y83" s="81" t="s">
        <v>918</v>
      </c>
      <c r="Z83" s="127">
        <f t="shared" si="20"/>
        <v>1</v>
      </c>
      <c r="AA83" s="128">
        <f t="shared" si="21"/>
        <v>1</v>
      </c>
      <c r="AB83" s="128">
        <f t="shared" si="22"/>
        <v>0</v>
      </c>
      <c r="AC83" s="128">
        <f t="shared" si="23"/>
        <v>0</v>
      </c>
      <c r="AD83" s="126" t="str">
        <f t="shared" si="24"/>
        <v>SRSA</v>
      </c>
      <c r="AE83" s="127">
        <f t="shared" si="25"/>
        <v>1</v>
      </c>
      <c r="AF83" s="128">
        <f t="shared" si="26"/>
        <v>1</v>
      </c>
      <c r="AG83" s="128" t="str">
        <f t="shared" si="27"/>
        <v>Initial</v>
      </c>
      <c r="AH83" s="126" t="str">
        <f t="shared" si="28"/>
        <v>-</v>
      </c>
      <c r="AI83" s="127" t="str">
        <f t="shared" si="29"/>
        <v>SRSA</v>
      </c>
      <c r="AJ83" s="55" t="s">
        <v>35</v>
      </c>
    </row>
    <row r="84" spans="1:36" s="55" customFormat="1" ht="12.75" customHeight="1">
      <c r="A84" s="125" t="s">
        <v>41</v>
      </c>
      <c r="B84" s="126" t="s">
        <v>42</v>
      </c>
      <c r="C84" s="127" t="s">
        <v>43</v>
      </c>
      <c r="D84" s="128" t="s">
        <v>868</v>
      </c>
      <c r="E84" s="128" t="s">
        <v>869</v>
      </c>
      <c r="F84" s="129" t="s">
        <v>952</v>
      </c>
      <c r="G84" s="130" t="s">
        <v>870</v>
      </c>
      <c r="H84" s="131" t="s">
        <v>871</v>
      </c>
      <c r="I84" s="132">
        <v>6035434200</v>
      </c>
      <c r="J84" s="133" t="s">
        <v>1</v>
      </c>
      <c r="K84" s="134" t="s">
        <v>140</v>
      </c>
      <c r="L84" s="76" t="s">
        <v>98</v>
      </c>
      <c r="M84" s="100">
        <v>110.04</v>
      </c>
      <c r="N84" s="77" t="s">
        <v>97</v>
      </c>
      <c r="O84" s="135">
        <v>16.27906976744186</v>
      </c>
      <c r="P84" s="136" t="s">
        <v>0</v>
      </c>
      <c r="Q84" s="78">
        <v>16.603053435114504</v>
      </c>
      <c r="R84" s="78" t="s">
        <v>0</v>
      </c>
      <c r="S84" s="137" t="s">
        <v>140</v>
      </c>
      <c r="T84" s="94">
        <v>17678.46</v>
      </c>
      <c r="U84" s="79" t="s">
        <v>97</v>
      </c>
      <c r="V84" s="79">
        <v>1175.63</v>
      </c>
      <c r="W84" s="109">
        <v>374.51</v>
      </c>
      <c r="X84" s="80" t="s">
        <v>918</v>
      </c>
      <c r="Y84" s="81" t="s">
        <v>98</v>
      </c>
      <c r="Z84" s="127">
        <f t="shared" si="20"/>
        <v>1</v>
      </c>
      <c r="AA84" s="128">
        <f t="shared" si="21"/>
        <v>1</v>
      </c>
      <c r="AB84" s="128">
        <f t="shared" si="22"/>
        <v>0</v>
      </c>
      <c r="AC84" s="128">
        <f t="shared" si="23"/>
        <v>0</v>
      </c>
      <c r="AD84" s="126" t="str">
        <f t="shared" si="24"/>
        <v>SRSA</v>
      </c>
      <c r="AE84" s="127">
        <f t="shared" si="25"/>
        <v>1</v>
      </c>
      <c r="AF84" s="128">
        <f t="shared" si="26"/>
        <v>0</v>
      </c>
      <c r="AG84" s="128">
        <f t="shared" si="27"/>
        <v>0</v>
      </c>
      <c r="AH84" s="126" t="str">
        <f t="shared" si="28"/>
        <v>-</v>
      </c>
      <c r="AI84" s="127">
        <f t="shared" si="29"/>
        <v>0</v>
      </c>
      <c r="AJ84" s="55" t="s">
        <v>41</v>
      </c>
    </row>
    <row r="85" spans="1:36" s="55" customFormat="1" ht="12.75" customHeight="1">
      <c r="A85" s="125" t="s">
        <v>44</v>
      </c>
      <c r="B85" s="126" t="s">
        <v>45</v>
      </c>
      <c r="C85" s="127" t="s">
        <v>46</v>
      </c>
      <c r="D85" s="128" t="s">
        <v>273</v>
      </c>
      <c r="E85" s="128" t="s">
        <v>274</v>
      </c>
      <c r="F85" s="129" t="s">
        <v>952</v>
      </c>
      <c r="G85" s="130" t="s">
        <v>275</v>
      </c>
      <c r="H85" s="131" t="s">
        <v>276</v>
      </c>
      <c r="I85" s="132">
        <v>6034732326</v>
      </c>
      <c r="J85" s="133" t="s">
        <v>1</v>
      </c>
      <c r="K85" s="134" t="s">
        <v>140</v>
      </c>
      <c r="L85" s="76" t="s">
        <v>98</v>
      </c>
      <c r="M85" s="100">
        <v>499.43</v>
      </c>
      <c r="N85" s="77" t="s">
        <v>97</v>
      </c>
      <c r="O85" s="135">
        <v>9.75609756097561</v>
      </c>
      <c r="P85" s="136" t="s">
        <v>0</v>
      </c>
      <c r="Q85" s="78">
        <v>26.79156908665105</v>
      </c>
      <c r="R85" s="78" t="s">
        <v>140</v>
      </c>
      <c r="S85" s="137" t="s">
        <v>140</v>
      </c>
      <c r="T85" s="94">
        <v>72228.85</v>
      </c>
      <c r="U85" s="79" t="s">
        <v>97</v>
      </c>
      <c r="V85" s="79">
        <v>4952.53</v>
      </c>
      <c r="W85" s="109">
        <v>901.11</v>
      </c>
      <c r="X85" s="80" t="s">
        <v>98</v>
      </c>
      <c r="Y85" s="81" t="s">
        <v>98</v>
      </c>
      <c r="Z85" s="127">
        <f t="shared" si="20"/>
        <v>1</v>
      </c>
      <c r="AA85" s="128">
        <f t="shared" si="21"/>
        <v>1</v>
      </c>
      <c r="AB85" s="128">
        <f t="shared" si="22"/>
        <v>0</v>
      </c>
      <c r="AC85" s="128">
        <f t="shared" si="23"/>
        <v>0</v>
      </c>
      <c r="AD85" s="126" t="str">
        <f t="shared" si="24"/>
        <v>SRSA</v>
      </c>
      <c r="AE85" s="127">
        <f t="shared" si="25"/>
        <v>1</v>
      </c>
      <c r="AF85" s="128">
        <f t="shared" si="26"/>
        <v>1</v>
      </c>
      <c r="AG85" s="128" t="str">
        <f t="shared" si="27"/>
        <v>Initial</v>
      </c>
      <c r="AH85" s="126" t="str">
        <f t="shared" si="28"/>
        <v>-</v>
      </c>
      <c r="AI85" s="127" t="str">
        <f t="shared" si="29"/>
        <v>SRSA</v>
      </c>
      <c r="AJ85" s="55" t="s">
        <v>44</v>
      </c>
    </row>
    <row r="86" spans="1:36" s="55" customFormat="1" ht="12.75" customHeight="1">
      <c r="A86" s="125" t="s">
        <v>47</v>
      </c>
      <c r="B86" s="126" t="s">
        <v>48</v>
      </c>
      <c r="C86" s="127" t="s">
        <v>49</v>
      </c>
      <c r="D86" s="128" t="s">
        <v>792</v>
      </c>
      <c r="E86" s="128" t="s">
        <v>793</v>
      </c>
      <c r="F86" s="129" t="s">
        <v>952</v>
      </c>
      <c r="G86" s="130" t="s">
        <v>794</v>
      </c>
      <c r="H86" s="131" t="s">
        <v>795</v>
      </c>
      <c r="I86" s="132">
        <v>6037872113</v>
      </c>
      <c r="J86" s="133" t="s">
        <v>1</v>
      </c>
      <c r="K86" s="134" t="s">
        <v>140</v>
      </c>
      <c r="L86" s="76" t="s">
        <v>98</v>
      </c>
      <c r="M86" s="100">
        <v>78.02</v>
      </c>
      <c r="N86" s="77" t="s">
        <v>97</v>
      </c>
      <c r="O86" s="135">
        <v>14.838709677419354</v>
      </c>
      <c r="P86" s="136" t="s">
        <v>0</v>
      </c>
      <c r="Q86" s="78">
        <v>26.512968299711815</v>
      </c>
      <c r="R86" s="78" t="s">
        <v>140</v>
      </c>
      <c r="S86" s="137" t="s">
        <v>140</v>
      </c>
      <c r="T86" s="94">
        <v>13661.18</v>
      </c>
      <c r="U86" s="79" t="s">
        <v>97</v>
      </c>
      <c r="V86" s="79">
        <v>981.71</v>
      </c>
      <c r="W86" s="109">
        <v>273.72</v>
      </c>
      <c r="X86" s="80" t="s">
        <v>918</v>
      </c>
      <c r="Y86" s="81" t="s">
        <v>918</v>
      </c>
      <c r="Z86" s="127">
        <f t="shared" si="20"/>
        <v>1</v>
      </c>
      <c r="AA86" s="128">
        <f t="shared" si="21"/>
        <v>1</v>
      </c>
      <c r="AB86" s="128">
        <f t="shared" si="22"/>
        <v>0</v>
      </c>
      <c r="AC86" s="128">
        <f t="shared" si="23"/>
        <v>0</v>
      </c>
      <c r="AD86" s="126" t="str">
        <f t="shared" si="24"/>
        <v>SRSA</v>
      </c>
      <c r="AE86" s="127">
        <f t="shared" si="25"/>
        <v>1</v>
      </c>
      <c r="AF86" s="128">
        <f t="shared" si="26"/>
        <v>1</v>
      </c>
      <c r="AG86" s="128" t="str">
        <f t="shared" si="27"/>
        <v>Initial</v>
      </c>
      <c r="AH86" s="126" t="str">
        <f t="shared" si="28"/>
        <v>-</v>
      </c>
      <c r="AI86" s="127" t="str">
        <f t="shared" si="29"/>
        <v>SRSA</v>
      </c>
      <c r="AJ86" s="55" t="s">
        <v>47</v>
      </c>
    </row>
    <row r="87" spans="1:36" s="55" customFormat="1" ht="12.75" customHeight="1">
      <c r="A87" s="125" t="s">
        <v>50</v>
      </c>
      <c r="B87" s="126" t="s">
        <v>51</v>
      </c>
      <c r="C87" s="127" t="s">
        <v>52</v>
      </c>
      <c r="D87" s="128" t="s">
        <v>605</v>
      </c>
      <c r="E87" s="128" t="s">
        <v>606</v>
      </c>
      <c r="F87" s="129" t="s">
        <v>952</v>
      </c>
      <c r="G87" s="130" t="s">
        <v>607</v>
      </c>
      <c r="H87" s="131" t="s">
        <v>608</v>
      </c>
      <c r="I87" s="132">
        <v>6034644466</v>
      </c>
      <c r="J87" s="133" t="s">
        <v>1</v>
      </c>
      <c r="K87" s="134" t="s">
        <v>140</v>
      </c>
      <c r="L87" s="76" t="s">
        <v>98</v>
      </c>
      <c r="M87" s="100">
        <v>74.96</v>
      </c>
      <c r="N87" s="77" t="s">
        <v>97</v>
      </c>
      <c r="O87" s="135">
        <v>11.11111111111111</v>
      </c>
      <c r="P87" s="136" t="s">
        <v>0</v>
      </c>
      <c r="Q87" s="78">
        <v>23.36182336182336</v>
      </c>
      <c r="R87" s="78" t="s">
        <v>140</v>
      </c>
      <c r="S87" s="137" t="s">
        <v>140</v>
      </c>
      <c r="T87" s="94">
        <v>10688.02</v>
      </c>
      <c r="U87" s="79" t="s">
        <v>97</v>
      </c>
      <c r="V87" s="79">
        <v>662.69</v>
      </c>
      <c r="W87" s="109">
        <v>276.27</v>
      </c>
      <c r="X87" s="80" t="s">
        <v>918</v>
      </c>
      <c r="Y87" s="81" t="s">
        <v>918</v>
      </c>
      <c r="Z87" s="127">
        <f t="shared" si="20"/>
        <v>1</v>
      </c>
      <c r="AA87" s="128">
        <f t="shared" si="21"/>
        <v>1</v>
      </c>
      <c r="AB87" s="128">
        <f t="shared" si="22"/>
        <v>0</v>
      </c>
      <c r="AC87" s="128">
        <f t="shared" si="23"/>
        <v>0</v>
      </c>
      <c r="AD87" s="126" t="str">
        <f t="shared" si="24"/>
        <v>SRSA</v>
      </c>
      <c r="AE87" s="127">
        <f t="shared" si="25"/>
        <v>1</v>
      </c>
      <c r="AF87" s="128">
        <f t="shared" si="26"/>
        <v>1</v>
      </c>
      <c r="AG87" s="128" t="str">
        <f t="shared" si="27"/>
        <v>Initial</v>
      </c>
      <c r="AH87" s="126" t="str">
        <f t="shared" si="28"/>
        <v>-</v>
      </c>
      <c r="AI87" s="127" t="str">
        <f t="shared" si="29"/>
        <v>SRSA</v>
      </c>
      <c r="AJ87" s="55" t="s">
        <v>50</v>
      </c>
    </row>
    <row r="88" spans="1:36" s="55" customFormat="1" ht="12.75" customHeight="1">
      <c r="A88" s="125" t="s">
        <v>53</v>
      </c>
      <c r="B88" s="126" t="s">
        <v>54</v>
      </c>
      <c r="C88" s="127" t="s">
        <v>55</v>
      </c>
      <c r="D88" s="128" t="s">
        <v>842</v>
      </c>
      <c r="E88" s="128" t="s">
        <v>843</v>
      </c>
      <c r="F88" s="129" t="s">
        <v>952</v>
      </c>
      <c r="G88" s="130" t="s">
        <v>844</v>
      </c>
      <c r="H88" s="131" t="s">
        <v>845</v>
      </c>
      <c r="I88" s="132">
        <v>6035361254</v>
      </c>
      <c r="J88" s="133" t="s">
        <v>1</v>
      </c>
      <c r="K88" s="134" t="s">
        <v>140</v>
      </c>
      <c r="L88" s="76" t="s">
        <v>98</v>
      </c>
      <c r="M88" s="100">
        <v>33.62</v>
      </c>
      <c r="N88" s="77" t="s">
        <v>97</v>
      </c>
      <c r="O88" s="135">
        <v>10</v>
      </c>
      <c r="P88" s="136" t="s">
        <v>0</v>
      </c>
      <c r="Q88" s="78">
        <v>9.774436090225564</v>
      </c>
      <c r="R88" s="78" t="s">
        <v>0</v>
      </c>
      <c r="S88" s="137" t="s">
        <v>140</v>
      </c>
      <c r="T88" s="94">
        <v>1528.73</v>
      </c>
      <c r="U88" s="79" t="s">
        <v>97</v>
      </c>
      <c r="V88" s="79">
        <v>82.74</v>
      </c>
      <c r="W88" s="109">
        <v>222.65</v>
      </c>
      <c r="X88" s="80" t="s">
        <v>918</v>
      </c>
      <c r="Y88" s="81" t="s">
        <v>918</v>
      </c>
      <c r="Z88" s="127">
        <f t="shared" si="20"/>
        <v>1</v>
      </c>
      <c r="AA88" s="128">
        <f t="shared" si="21"/>
        <v>1</v>
      </c>
      <c r="AB88" s="128">
        <f t="shared" si="22"/>
        <v>0</v>
      </c>
      <c r="AC88" s="128">
        <f t="shared" si="23"/>
        <v>0</v>
      </c>
      <c r="AD88" s="126" t="str">
        <f t="shared" si="24"/>
        <v>SRSA</v>
      </c>
      <c r="AE88" s="127">
        <f t="shared" si="25"/>
        <v>1</v>
      </c>
      <c r="AF88" s="128">
        <f t="shared" si="26"/>
        <v>0</v>
      </c>
      <c r="AG88" s="128">
        <f t="shared" si="27"/>
        <v>0</v>
      </c>
      <c r="AH88" s="126" t="str">
        <f t="shared" si="28"/>
        <v>-</v>
      </c>
      <c r="AI88" s="127">
        <f t="shared" si="29"/>
        <v>0</v>
      </c>
      <c r="AJ88" s="55" t="s">
        <v>53</v>
      </c>
    </row>
    <row r="89" spans="1:36" s="55" customFormat="1" ht="12.75" customHeight="1">
      <c r="A89" s="125" t="s">
        <v>59</v>
      </c>
      <c r="B89" s="126" t="s">
        <v>60</v>
      </c>
      <c r="C89" s="127" t="s">
        <v>61</v>
      </c>
      <c r="D89" s="128" t="s">
        <v>842</v>
      </c>
      <c r="E89" s="128" t="s">
        <v>843</v>
      </c>
      <c r="F89" s="129" t="s">
        <v>952</v>
      </c>
      <c r="G89" s="130" t="s">
        <v>844</v>
      </c>
      <c r="H89" s="131" t="s">
        <v>845</v>
      </c>
      <c r="I89" s="132">
        <v>6035361254</v>
      </c>
      <c r="J89" s="133" t="s">
        <v>1</v>
      </c>
      <c r="K89" s="134" t="s">
        <v>140</v>
      </c>
      <c r="L89" s="76" t="s">
        <v>98</v>
      </c>
      <c r="M89" s="100">
        <v>54.85</v>
      </c>
      <c r="N89" s="77" t="s">
        <v>97</v>
      </c>
      <c r="O89" s="135">
        <v>12.82051282051282</v>
      </c>
      <c r="P89" s="136" t="s">
        <v>0</v>
      </c>
      <c r="Q89" s="78">
        <v>22.093023255813954</v>
      </c>
      <c r="R89" s="78" t="s">
        <v>140</v>
      </c>
      <c r="S89" s="137" t="s">
        <v>140</v>
      </c>
      <c r="T89" s="94">
        <v>11990.91</v>
      </c>
      <c r="U89" s="79" t="s">
        <v>97</v>
      </c>
      <c r="V89" s="79">
        <v>724.79</v>
      </c>
      <c r="W89" s="109">
        <v>249.46</v>
      </c>
      <c r="X89" s="80" t="s">
        <v>918</v>
      </c>
      <c r="Y89" s="81" t="s">
        <v>918</v>
      </c>
      <c r="Z89" s="127">
        <f t="shared" si="20"/>
        <v>1</v>
      </c>
      <c r="AA89" s="128">
        <f t="shared" si="21"/>
        <v>1</v>
      </c>
      <c r="AB89" s="128">
        <f t="shared" si="22"/>
        <v>0</v>
      </c>
      <c r="AC89" s="128">
        <f t="shared" si="23"/>
        <v>0</v>
      </c>
      <c r="AD89" s="126" t="str">
        <f t="shared" si="24"/>
        <v>SRSA</v>
      </c>
      <c r="AE89" s="127">
        <f t="shared" si="25"/>
        <v>1</v>
      </c>
      <c r="AF89" s="128">
        <f t="shared" si="26"/>
        <v>1</v>
      </c>
      <c r="AG89" s="128" t="str">
        <f t="shared" si="27"/>
        <v>Initial</v>
      </c>
      <c r="AH89" s="126" t="str">
        <f t="shared" si="28"/>
        <v>-</v>
      </c>
      <c r="AI89" s="127" t="str">
        <f t="shared" si="29"/>
        <v>SRSA</v>
      </c>
      <c r="AJ89" s="55" t="s">
        <v>59</v>
      </c>
    </row>
    <row r="90" spans="1:36" s="55" customFormat="1" ht="12.75" customHeight="1">
      <c r="A90" s="125" t="s">
        <v>62</v>
      </c>
      <c r="B90" s="126" t="s">
        <v>63</v>
      </c>
      <c r="C90" s="127" t="s">
        <v>64</v>
      </c>
      <c r="D90" s="128" t="s">
        <v>861</v>
      </c>
      <c r="E90" s="128" t="s">
        <v>862</v>
      </c>
      <c r="F90" s="129" t="s">
        <v>952</v>
      </c>
      <c r="G90" s="130" t="s">
        <v>863</v>
      </c>
      <c r="H90" s="131" t="s">
        <v>864</v>
      </c>
      <c r="I90" s="132">
        <v>6033579002</v>
      </c>
      <c r="J90" s="133" t="s">
        <v>1</v>
      </c>
      <c r="K90" s="134" t="s">
        <v>140</v>
      </c>
      <c r="L90" s="76" t="s">
        <v>98</v>
      </c>
      <c r="M90" s="100">
        <v>154.1</v>
      </c>
      <c r="N90" s="77" t="s">
        <v>97</v>
      </c>
      <c r="O90" s="135">
        <v>2.7450980392156863</v>
      </c>
      <c r="P90" s="136" t="s">
        <v>0</v>
      </c>
      <c r="Q90" s="78">
        <v>11.11111111111111</v>
      </c>
      <c r="R90" s="78" t="s">
        <v>0</v>
      </c>
      <c r="S90" s="137" t="s">
        <v>140</v>
      </c>
      <c r="T90" s="94">
        <v>10930.98</v>
      </c>
      <c r="U90" s="79" t="s">
        <v>97</v>
      </c>
      <c r="V90" s="79">
        <v>686.17</v>
      </c>
      <c r="W90" s="109">
        <v>387.35</v>
      </c>
      <c r="X90" s="80" t="s">
        <v>918</v>
      </c>
      <c r="Y90" s="81" t="s">
        <v>98</v>
      </c>
      <c r="Z90" s="127">
        <f t="shared" si="20"/>
        <v>1</v>
      </c>
      <c r="AA90" s="128">
        <f t="shared" si="21"/>
        <v>1</v>
      </c>
      <c r="AB90" s="128">
        <f t="shared" si="22"/>
        <v>0</v>
      </c>
      <c r="AC90" s="128">
        <f t="shared" si="23"/>
        <v>0</v>
      </c>
      <c r="AD90" s="126" t="str">
        <f t="shared" si="24"/>
        <v>SRSA</v>
      </c>
      <c r="AE90" s="127">
        <f t="shared" si="25"/>
        <v>1</v>
      </c>
      <c r="AF90" s="128">
        <f t="shared" si="26"/>
        <v>0</v>
      </c>
      <c r="AG90" s="128">
        <f t="shared" si="27"/>
        <v>0</v>
      </c>
      <c r="AH90" s="126" t="str">
        <f t="shared" si="28"/>
        <v>-</v>
      </c>
      <c r="AI90" s="127">
        <f t="shared" si="29"/>
        <v>0</v>
      </c>
      <c r="AJ90" s="55" t="s">
        <v>62</v>
      </c>
    </row>
    <row r="91" spans="1:36" s="55" customFormat="1" ht="12.75" customHeight="1">
      <c r="A91" s="125" t="s">
        <v>72</v>
      </c>
      <c r="B91" s="126" t="s">
        <v>73</v>
      </c>
      <c r="C91" s="127" t="s">
        <v>74</v>
      </c>
      <c r="D91" s="128" t="s">
        <v>476</v>
      </c>
      <c r="E91" s="128" t="s">
        <v>477</v>
      </c>
      <c r="F91" s="129" t="s">
        <v>952</v>
      </c>
      <c r="G91" s="130" t="s">
        <v>478</v>
      </c>
      <c r="H91" s="131"/>
      <c r="I91" s="132">
        <v>6038788100</v>
      </c>
      <c r="J91" s="133" t="s">
        <v>139</v>
      </c>
      <c r="K91" s="134" t="s">
        <v>140</v>
      </c>
      <c r="L91" s="76" t="s">
        <v>98</v>
      </c>
      <c r="M91" s="100">
        <v>286.08</v>
      </c>
      <c r="N91" s="77" t="s">
        <v>97</v>
      </c>
      <c r="O91" s="135">
        <v>5.591397849462366</v>
      </c>
      <c r="P91" s="136" t="s">
        <v>0</v>
      </c>
      <c r="Q91" s="78">
        <v>11.732711732711733</v>
      </c>
      <c r="R91" s="78" t="s">
        <v>0</v>
      </c>
      <c r="S91" s="137" t="s">
        <v>140</v>
      </c>
      <c r="T91" s="94">
        <v>24652.87</v>
      </c>
      <c r="U91" s="79" t="s">
        <v>97</v>
      </c>
      <c r="V91" s="79">
        <v>1788.2</v>
      </c>
      <c r="W91" s="109">
        <v>730.16</v>
      </c>
      <c r="X91" s="80" t="s">
        <v>918</v>
      </c>
      <c r="Y91" s="81" t="s">
        <v>98</v>
      </c>
      <c r="Z91" s="127">
        <f t="shared" si="20"/>
        <v>1</v>
      </c>
      <c r="AA91" s="128">
        <f t="shared" si="21"/>
        <v>1</v>
      </c>
      <c r="AB91" s="128">
        <f t="shared" si="22"/>
        <v>0</v>
      </c>
      <c r="AC91" s="128">
        <f t="shared" si="23"/>
        <v>0</v>
      </c>
      <c r="AD91" s="126" t="str">
        <f t="shared" si="24"/>
        <v>SRSA</v>
      </c>
      <c r="AE91" s="127">
        <f t="shared" si="25"/>
        <v>1</v>
      </c>
      <c r="AF91" s="128">
        <f t="shared" si="26"/>
        <v>0</v>
      </c>
      <c r="AG91" s="128">
        <f t="shared" si="27"/>
        <v>0</v>
      </c>
      <c r="AH91" s="126" t="str">
        <f t="shared" si="28"/>
        <v>-</v>
      </c>
      <c r="AI91" s="127">
        <f t="shared" si="29"/>
        <v>0</v>
      </c>
      <c r="AJ91" s="55" t="s">
        <v>72</v>
      </c>
    </row>
    <row r="92" spans="1:36" s="55" customFormat="1" ht="12.75" customHeight="1">
      <c r="A92" s="125" t="s">
        <v>78</v>
      </c>
      <c r="B92" s="126" t="s">
        <v>79</v>
      </c>
      <c r="C92" s="127" t="s">
        <v>80</v>
      </c>
      <c r="D92" s="128" t="s">
        <v>612</v>
      </c>
      <c r="E92" s="128" t="s">
        <v>613</v>
      </c>
      <c r="F92" s="129" t="s">
        <v>952</v>
      </c>
      <c r="G92" s="130" t="s">
        <v>614</v>
      </c>
      <c r="H92" s="131" t="s">
        <v>615</v>
      </c>
      <c r="I92" s="132">
        <v>6033526955</v>
      </c>
      <c r="J92" s="133" t="s">
        <v>1</v>
      </c>
      <c r="K92" s="134" t="s">
        <v>140</v>
      </c>
      <c r="L92" s="76" t="s">
        <v>98</v>
      </c>
      <c r="M92" s="100">
        <v>454.32</v>
      </c>
      <c r="N92" s="77" t="s">
        <v>97</v>
      </c>
      <c r="O92" s="135">
        <v>13.950276243093922</v>
      </c>
      <c r="P92" s="136" t="s">
        <v>0</v>
      </c>
      <c r="Q92" s="78">
        <v>35.76759061833689</v>
      </c>
      <c r="R92" s="78" t="s">
        <v>140</v>
      </c>
      <c r="S92" s="137" t="s">
        <v>140</v>
      </c>
      <c r="T92" s="94">
        <v>82307.87</v>
      </c>
      <c r="U92" s="79" t="s">
        <v>97</v>
      </c>
      <c r="V92" s="79">
        <v>6340.61</v>
      </c>
      <c r="W92" s="109">
        <v>918.27</v>
      </c>
      <c r="X92" s="80" t="s">
        <v>98</v>
      </c>
      <c r="Y92" s="81" t="s">
        <v>918</v>
      </c>
      <c r="Z92" s="127">
        <f t="shared" si="20"/>
        <v>1</v>
      </c>
      <c r="AA92" s="128">
        <f t="shared" si="21"/>
        <v>1</v>
      </c>
      <c r="AB92" s="128">
        <f t="shared" si="22"/>
        <v>0</v>
      </c>
      <c r="AC92" s="128">
        <f t="shared" si="23"/>
        <v>0</v>
      </c>
      <c r="AD92" s="126" t="str">
        <f t="shared" si="24"/>
        <v>SRSA</v>
      </c>
      <c r="AE92" s="127">
        <f t="shared" si="25"/>
        <v>1</v>
      </c>
      <c r="AF92" s="128">
        <f t="shared" si="26"/>
        <v>1</v>
      </c>
      <c r="AG92" s="128" t="str">
        <f t="shared" si="27"/>
        <v>Initial</v>
      </c>
      <c r="AH92" s="126" t="str">
        <f t="shared" si="28"/>
        <v>-</v>
      </c>
      <c r="AI92" s="127" t="str">
        <f t="shared" si="29"/>
        <v>SRSA</v>
      </c>
      <c r="AJ92" s="55" t="s">
        <v>78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2008&amp;C&amp;P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198"/>
  <sheetViews>
    <sheetView zoomScale="75" zoomScaleNormal="75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61.7109375" style="0" bestFit="1" customWidth="1"/>
    <col min="4" max="4" width="56.421875" style="0" bestFit="1" customWidth="1"/>
    <col min="5" max="5" width="20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4.140625" style="0" bestFit="1" customWidth="1"/>
    <col min="10" max="12" width="6.421875" style="0" bestFit="1" customWidth="1"/>
    <col min="13" max="13" width="8.8515625" style="0" customWidth="1"/>
    <col min="14" max="17" width="6.421875" style="0" bestFit="1" customWidth="1"/>
    <col min="18" max="18" width="8.8515625" style="0" customWidth="1"/>
    <col min="19" max="19" width="6.421875" style="0" bestFit="1" customWidth="1"/>
    <col min="20" max="20" width="10.28125" style="0" bestFit="1" customWidth="1"/>
    <col min="21" max="21" width="6.421875" style="0" bestFit="1" customWidth="1"/>
    <col min="22" max="22" width="8.421875" style="0" bestFit="1" customWidth="1"/>
    <col min="23" max="23" width="7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919</v>
      </c>
      <c r="B1" s="2"/>
      <c r="C1" s="3"/>
      <c r="D1" s="3"/>
      <c r="E1" s="3"/>
      <c r="F1" s="27"/>
      <c r="G1" s="3"/>
      <c r="H1" s="31"/>
      <c r="I1" s="3"/>
      <c r="J1" s="39"/>
      <c r="K1" s="40"/>
      <c r="L1" s="3"/>
      <c r="M1" s="38"/>
      <c r="N1" s="3"/>
      <c r="O1" s="3"/>
      <c r="Q1" s="31"/>
      <c r="R1" s="31"/>
      <c r="S1" s="5"/>
      <c r="T1" s="4"/>
      <c r="U1" s="37"/>
      <c r="V1" s="37"/>
      <c r="W1" s="37"/>
      <c r="X1" s="37"/>
      <c r="Y1" s="37"/>
    </row>
    <row r="2" spans="1:25" ht="16.5">
      <c r="A2" s="6" t="s">
        <v>96</v>
      </c>
      <c r="B2" s="2"/>
      <c r="C2" s="3"/>
      <c r="D2" s="3"/>
      <c r="E2" s="3"/>
      <c r="F2" s="28"/>
      <c r="G2" s="3"/>
      <c r="H2" s="31"/>
      <c r="I2" s="3"/>
      <c r="J2" s="39"/>
      <c r="K2" s="40"/>
      <c r="L2" s="3"/>
      <c r="M2" s="38"/>
      <c r="N2" s="3"/>
      <c r="O2" s="3"/>
      <c r="P2" s="7"/>
      <c r="Q2" s="31"/>
      <c r="R2" s="31"/>
      <c r="S2" s="8"/>
      <c r="T2" s="4"/>
      <c r="U2" s="37"/>
      <c r="V2" s="37"/>
      <c r="W2" s="37"/>
      <c r="X2" s="37"/>
      <c r="Y2" s="37"/>
    </row>
    <row r="3" spans="1:35" s="55" customFormat="1" ht="159.75" customHeight="1" thickBot="1">
      <c r="A3" s="9" t="s">
        <v>920</v>
      </c>
      <c r="B3" s="10" t="s">
        <v>921</v>
      </c>
      <c r="C3" s="11" t="s">
        <v>922</v>
      </c>
      <c r="D3" s="11" t="s">
        <v>923</v>
      </c>
      <c r="E3" s="11" t="s">
        <v>924</v>
      </c>
      <c r="F3" s="29" t="s">
        <v>925</v>
      </c>
      <c r="G3" s="12" t="s">
        <v>926</v>
      </c>
      <c r="H3" s="29" t="s">
        <v>927</v>
      </c>
      <c r="I3" s="11" t="s">
        <v>928</v>
      </c>
      <c r="J3" s="41" t="s">
        <v>929</v>
      </c>
      <c r="K3" s="42" t="s">
        <v>930</v>
      </c>
      <c r="L3" s="13" t="s">
        <v>931</v>
      </c>
      <c r="M3" s="43" t="s">
        <v>932</v>
      </c>
      <c r="N3" s="14" t="s">
        <v>933</v>
      </c>
      <c r="O3" s="15" t="s">
        <v>934</v>
      </c>
      <c r="P3" s="16" t="s">
        <v>935</v>
      </c>
      <c r="Q3" s="33" t="s">
        <v>936</v>
      </c>
      <c r="R3" s="34" t="s">
        <v>937</v>
      </c>
      <c r="S3" s="105" t="s">
        <v>938</v>
      </c>
      <c r="T3" s="44" t="s">
        <v>939</v>
      </c>
      <c r="U3" s="45" t="s">
        <v>940</v>
      </c>
      <c r="V3" s="45" t="s">
        <v>941</v>
      </c>
      <c r="W3" s="46" t="s">
        <v>942</v>
      </c>
      <c r="X3" s="47" t="s">
        <v>943</v>
      </c>
      <c r="Y3" s="48" t="s">
        <v>944</v>
      </c>
      <c r="Z3" s="49" t="s">
        <v>13</v>
      </c>
      <c r="AA3" s="50" t="s">
        <v>14</v>
      </c>
      <c r="AB3" s="50" t="s">
        <v>15</v>
      </c>
      <c r="AC3" s="51" t="s">
        <v>16</v>
      </c>
      <c r="AD3" s="52" t="s">
        <v>17</v>
      </c>
      <c r="AE3" s="49" t="s">
        <v>18</v>
      </c>
      <c r="AF3" s="50" t="s">
        <v>19</v>
      </c>
      <c r="AG3" s="51" t="s">
        <v>20</v>
      </c>
      <c r="AH3" s="53" t="s">
        <v>21</v>
      </c>
      <c r="AI3" s="54" t="s">
        <v>22</v>
      </c>
    </row>
    <row r="4" spans="1:35" s="5" customFormat="1" ht="12.75" thickBot="1">
      <c r="A4" s="17">
        <v>1</v>
      </c>
      <c r="B4" s="17">
        <v>2</v>
      </c>
      <c r="C4" s="18">
        <v>3</v>
      </c>
      <c r="D4" s="19">
        <v>4</v>
      </c>
      <c r="E4" s="19">
        <v>5</v>
      </c>
      <c r="F4" s="30"/>
      <c r="G4" s="96">
        <v>6</v>
      </c>
      <c r="H4" s="32"/>
      <c r="I4" s="20">
        <v>7</v>
      </c>
      <c r="J4" s="56">
        <v>8</v>
      </c>
      <c r="K4" s="19">
        <v>9</v>
      </c>
      <c r="L4" s="21">
        <v>10</v>
      </c>
      <c r="M4" s="57">
        <v>11</v>
      </c>
      <c r="N4" s="22">
        <v>12</v>
      </c>
      <c r="O4" s="23">
        <v>13</v>
      </c>
      <c r="P4" s="24">
        <v>14</v>
      </c>
      <c r="Q4" s="35" t="s">
        <v>945</v>
      </c>
      <c r="R4" s="36" t="s">
        <v>946</v>
      </c>
      <c r="S4" s="58">
        <v>15</v>
      </c>
      <c r="T4" s="26">
        <v>16</v>
      </c>
      <c r="U4" s="25">
        <v>17</v>
      </c>
      <c r="V4" s="25">
        <v>18</v>
      </c>
      <c r="W4" s="21">
        <v>19</v>
      </c>
      <c r="X4" s="59">
        <v>20</v>
      </c>
      <c r="Y4" s="60">
        <v>21</v>
      </c>
      <c r="Z4" s="18"/>
      <c r="AA4" s="18"/>
      <c r="AB4" s="18"/>
      <c r="AC4" s="61"/>
      <c r="AD4" s="62">
        <v>22</v>
      </c>
      <c r="AE4" s="18"/>
      <c r="AF4" s="18"/>
      <c r="AG4" s="61"/>
      <c r="AH4" s="62">
        <v>23</v>
      </c>
      <c r="AI4" s="18" t="s">
        <v>23</v>
      </c>
    </row>
    <row r="5" spans="1:35" ht="12.75" customHeight="1">
      <c r="A5" s="102" t="s">
        <v>947</v>
      </c>
      <c r="B5" s="73" t="s">
        <v>948</v>
      </c>
      <c r="C5" s="71" t="s">
        <v>949</v>
      </c>
      <c r="D5" s="72" t="s">
        <v>99</v>
      </c>
      <c r="E5" s="72" t="s">
        <v>505</v>
      </c>
      <c r="F5" s="103" t="s">
        <v>952</v>
      </c>
      <c r="G5" s="165" t="s">
        <v>506</v>
      </c>
      <c r="H5" s="86" t="s">
        <v>137</v>
      </c>
      <c r="I5" s="166" t="s">
        <v>100</v>
      </c>
      <c r="J5" s="92"/>
      <c r="K5" s="87"/>
      <c r="L5" s="104" t="s">
        <v>98</v>
      </c>
      <c r="M5" s="99">
        <v>0</v>
      </c>
      <c r="N5" s="88" t="s">
        <v>97</v>
      </c>
      <c r="O5" s="91" t="s">
        <v>954</v>
      </c>
      <c r="P5" s="70" t="s">
        <v>954</v>
      </c>
      <c r="Q5" s="89">
        <v>1.56</v>
      </c>
      <c r="R5" s="89" t="s">
        <v>0</v>
      </c>
      <c r="S5" s="106"/>
      <c r="T5" s="93">
        <v>0</v>
      </c>
      <c r="U5" s="90" t="s">
        <v>97</v>
      </c>
      <c r="V5" s="90">
        <v>0</v>
      </c>
      <c r="W5" s="108">
        <v>0</v>
      </c>
      <c r="X5" s="95" t="s">
        <v>97</v>
      </c>
      <c r="Y5" s="110" t="s">
        <v>97</v>
      </c>
      <c r="Z5" s="71">
        <f aca="true" t="shared" si="0" ref="Z5:Z36">IF(OR(K5="YES",TRIM(L5)="YES"),1,0)</f>
        <v>0</v>
      </c>
      <c r="AA5" s="72">
        <f aca="true" t="shared" si="1" ref="AA5:AA36">IF(OR(AND(ISNUMBER(M5),AND(M5&gt;0,M5&lt;600)),AND(ISNUMBER(M5),AND(M5&gt;0,N5="YES"))),1,0)</f>
        <v>0</v>
      </c>
      <c r="AB5" s="72">
        <f aca="true" t="shared" si="2" ref="AB5:AB36">IF(AND(OR(K5="YES",TRIM(L5)="YES"),(Z5=0)),"Trouble",0)</f>
        <v>0</v>
      </c>
      <c r="AC5" s="72">
        <f aca="true" t="shared" si="3" ref="AC5:AC36">IF(AND(OR(AND(ISNUMBER(M5),AND(M5&gt;0,M5&lt;600)),AND(ISNUMBER(M5),AND(M5&gt;0,N5="YES"))),(AA5=0)),"Trouble",0)</f>
        <v>0</v>
      </c>
      <c r="AD5" s="73" t="str">
        <f aca="true" t="shared" si="4" ref="AD5:AD36">IF(AND(Z5=1,AA5=1),"SRSA","-")</f>
        <v>-</v>
      </c>
      <c r="AE5" s="71">
        <f aca="true" t="shared" si="5" ref="AE5:AE36">IF(S5="YES",1,0)</f>
        <v>0</v>
      </c>
      <c r="AF5" s="72">
        <f aca="true" t="shared" si="6" ref="AF5:AF36">IF(OR(AND(ISNUMBER(Q5),Q5&gt;=20),(AND(ISNUMBER(Q5)=FALSE,AND(ISNUMBER(O5),O5&gt;=20)))),1,0)</f>
        <v>0</v>
      </c>
      <c r="AG5" s="72">
        <f aca="true" t="shared" si="7" ref="AG5:AG36">IF(AND(AE5=1,AF5=1),"Initial",0)</f>
        <v>0</v>
      </c>
      <c r="AH5" s="73" t="str">
        <f aca="true" t="shared" si="8" ref="AH5:AH36">IF(AND(AND(AG5="Initial",AI5=0),AND(ISNUMBER(M5),M5&gt;0)),"RLIS","-")</f>
        <v>-</v>
      </c>
      <c r="AI5" s="71">
        <f aca="true" t="shared" si="9" ref="AI5:AI36">IF(AND(AD5="SRSA",AG5="Initial"),"SRSA",0)</f>
        <v>0</v>
      </c>
    </row>
    <row r="6" spans="1:35" ht="12.75" customHeight="1">
      <c r="A6" s="63" t="s">
        <v>955</v>
      </c>
      <c r="B6" s="64" t="s">
        <v>956</v>
      </c>
      <c r="C6" s="83" t="s">
        <v>957</v>
      </c>
      <c r="D6" s="65" t="s">
        <v>958</v>
      </c>
      <c r="E6" s="65" t="s">
        <v>959</v>
      </c>
      <c r="F6" s="75" t="s">
        <v>952</v>
      </c>
      <c r="G6" s="97" t="s">
        <v>960</v>
      </c>
      <c r="H6" s="66" t="s">
        <v>961</v>
      </c>
      <c r="I6" s="84">
        <v>6033565533</v>
      </c>
      <c r="J6" s="67"/>
      <c r="K6" s="68"/>
      <c r="L6" s="76" t="s">
        <v>98</v>
      </c>
      <c r="M6" s="100">
        <v>0</v>
      </c>
      <c r="N6" s="77" t="s">
        <v>97</v>
      </c>
      <c r="O6" s="69">
        <v>17.24137931034483</v>
      </c>
      <c r="P6" s="74" t="s">
        <v>0</v>
      </c>
      <c r="Q6" s="78">
        <v>17.24</v>
      </c>
      <c r="R6" s="78" t="s">
        <v>0</v>
      </c>
      <c r="S6" s="107"/>
      <c r="T6" s="94">
        <v>0</v>
      </c>
      <c r="U6" s="79" t="s">
        <v>97</v>
      </c>
      <c r="V6" s="79">
        <v>0</v>
      </c>
      <c r="W6" s="109">
        <v>0</v>
      </c>
      <c r="X6" s="80" t="s">
        <v>97</v>
      </c>
      <c r="Y6" s="81" t="s">
        <v>97</v>
      </c>
      <c r="Z6" s="83">
        <f t="shared" si="0"/>
        <v>0</v>
      </c>
      <c r="AA6" s="65">
        <f t="shared" si="1"/>
        <v>0</v>
      </c>
      <c r="AB6" s="65">
        <f t="shared" si="2"/>
        <v>0</v>
      </c>
      <c r="AC6" s="65">
        <f t="shared" si="3"/>
        <v>0</v>
      </c>
      <c r="AD6" s="64" t="str">
        <f t="shared" si="4"/>
        <v>-</v>
      </c>
      <c r="AE6" s="83">
        <f t="shared" si="5"/>
        <v>0</v>
      </c>
      <c r="AF6" s="65">
        <f t="shared" si="6"/>
        <v>0</v>
      </c>
      <c r="AG6" s="65">
        <f t="shared" si="7"/>
        <v>0</v>
      </c>
      <c r="AH6" s="64" t="str">
        <f t="shared" si="8"/>
        <v>-</v>
      </c>
      <c r="AI6" s="83">
        <f t="shared" si="9"/>
        <v>0</v>
      </c>
    </row>
    <row r="7" spans="1:35" ht="12.75" customHeight="1">
      <c r="A7" s="63" t="s">
        <v>962</v>
      </c>
      <c r="B7" s="64" t="s">
        <v>963</v>
      </c>
      <c r="C7" s="83" t="s">
        <v>964</v>
      </c>
      <c r="D7" s="65" t="s">
        <v>122</v>
      </c>
      <c r="E7" s="65" t="s">
        <v>965</v>
      </c>
      <c r="F7" s="75" t="s">
        <v>952</v>
      </c>
      <c r="G7" s="98" t="s">
        <v>966</v>
      </c>
      <c r="H7" s="66" t="s">
        <v>967</v>
      </c>
      <c r="I7" s="85">
        <v>6034855188</v>
      </c>
      <c r="J7" s="67" t="s">
        <v>8</v>
      </c>
      <c r="K7" s="68" t="s">
        <v>0</v>
      </c>
      <c r="L7" s="76" t="s">
        <v>98</v>
      </c>
      <c r="M7" s="101">
        <v>448.11</v>
      </c>
      <c r="N7" s="77" t="s">
        <v>97</v>
      </c>
      <c r="O7" s="69">
        <v>6.857727737973388</v>
      </c>
      <c r="P7" s="74" t="s">
        <v>0</v>
      </c>
      <c r="Q7" s="78">
        <v>23.826879271070613</v>
      </c>
      <c r="R7" s="78" t="s">
        <v>140</v>
      </c>
      <c r="S7" s="107" t="s">
        <v>140</v>
      </c>
      <c r="T7" s="94">
        <v>38193.26</v>
      </c>
      <c r="U7" s="79" t="s">
        <v>97</v>
      </c>
      <c r="V7" s="79">
        <v>4509.74</v>
      </c>
      <c r="W7" s="109">
        <v>1682.78</v>
      </c>
      <c r="X7" s="80" t="s">
        <v>98</v>
      </c>
      <c r="Y7" s="81" t="s">
        <v>98</v>
      </c>
      <c r="Z7" s="83">
        <f t="shared" si="0"/>
        <v>0</v>
      </c>
      <c r="AA7" s="65">
        <f t="shared" si="1"/>
        <v>1</v>
      </c>
      <c r="AB7" s="65">
        <f t="shared" si="2"/>
        <v>0</v>
      </c>
      <c r="AC7" s="65">
        <f t="shared" si="3"/>
        <v>0</v>
      </c>
      <c r="AD7" s="64" t="str">
        <f t="shared" si="4"/>
        <v>-</v>
      </c>
      <c r="AE7" s="83">
        <f t="shared" si="5"/>
        <v>1</v>
      </c>
      <c r="AF7" s="65">
        <f t="shared" si="6"/>
        <v>1</v>
      </c>
      <c r="AG7" s="65" t="str">
        <f t="shared" si="7"/>
        <v>Initial</v>
      </c>
      <c r="AH7" s="64" t="str">
        <f t="shared" si="8"/>
        <v>RLIS</v>
      </c>
      <c r="AI7" s="83">
        <f t="shared" si="9"/>
        <v>0</v>
      </c>
    </row>
    <row r="8" spans="1:35" ht="12.75" customHeight="1">
      <c r="A8" s="63" t="s">
        <v>971</v>
      </c>
      <c r="B8" s="64" t="s">
        <v>972</v>
      </c>
      <c r="C8" s="83" t="s">
        <v>973</v>
      </c>
      <c r="D8" s="65" t="s">
        <v>968</v>
      </c>
      <c r="E8" s="65" t="s">
        <v>969</v>
      </c>
      <c r="F8" s="75" t="s">
        <v>952</v>
      </c>
      <c r="G8" s="97" t="s">
        <v>970</v>
      </c>
      <c r="H8" s="66" t="s">
        <v>974</v>
      </c>
      <c r="I8" s="84">
        <v>6038757890</v>
      </c>
      <c r="J8" s="67" t="s">
        <v>1</v>
      </c>
      <c r="K8" s="68" t="s">
        <v>140</v>
      </c>
      <c r="L8" s="76" t="s">
        <v>98</v>
      </c>
      <c r="M8" s="101">
        <v>569.36</v>
      </c>
      <c r="N8" s="77" t="s">
        <v>97</v>
      </c>
      <c r="O8" s="69">
        <v>10.498687664041995</v>
      </c>
      <c r="P8" s="74" t="s">
        <v>0</v>
      </c>
      <c r="Q8" s="78">
        <v>14.650283553875237</v>
      </c>
      <c r="R8" s="78" t="s">
        <v>0</v>
      </c>
      <c r="S8" s="107" t="s">
        <v>140</v>
      </c>
      <c r="T8" s="94">
        <v>27591.02</v>
      </c>
      <c r="U8" s="79" t="s">
        <v>97</v>
      </c>
      <c r="V8" s="79">
        <v>3646.95</v>
      </c>
      <c r="W8" s="109">
        <v>984.8</v>
      </c>
      <c r="X8" s="80" t="s">
        <v>918</v>
      </c>
      <c r="Y8" s="81" t="s">
        <v>98</v>
      </c>
      <c r="Z8" s="83">
        <f t="shared" si="0"/>
        <v>1</v>
      </c>
      <c r="AA8" s="65">
        <f t="shared" si="1"/>
        <v>1</v>
      </c>
      <c r="AB8" s="65">
        <f t="shared" si="2"/>
        <v>0</v>
      </c>
      <c r="AC8" s="65">
        <f t="shared" si="3"/>
        <v>0</v>
      </c>
      <c r="AD8" s="64" t="str">
        <f t="shared" si="4"/>
        <v>SRSA</v>
      </c>
      <c r="AE8" s="83">
        <f t="shared" si="5"/>
        <v>1</v>
      </c>
      <c r="AF8" s="65">
        <f t="shared" si="6"/>
        <v>0</v>
      </c>
      <c r="AG8" s="65">
        <f t="shared" si="7"/>
        <v>0</v>
      </c>
      <c r="AH8" s="64" t="str">
        <f t="shared" si="8"/>
        <v>-</v>
      </c>
      <c r="AI8" s="83">
        <f t="shared" si="9"/>
        <v>0</v>
      </c>
    </row>
    <row r="9" spans="1:35" ht="12.75" customHeight="1">
      <c r="A9" s="63" t="s">
        <v>979</v>
      </c>
      <c r="B9" s="64" t="s">
        <v>980</v>
      </c>
      <c r="C9" s="83" t="s">
        <v>981</v>
      </c>
      <c r="D9" s="65" t="s">
        <v>975</v>
      </c>
      <c r="E9" s="65" t="s">
        <v>976</v>
      </c>
      <c r="F9" s="75" t="s">
        <v>952</v>
      </c>
      <c r="G9" s="97" t="s">
        <v>977</v>
      </c>
      <c r="H9" s="66" t="s">
        <v>978</v>
      </c>
      <c r="I9" s="84">
        <v>6036732690</v>
      </c>
      <c r="J9" s="67" t="s">
        <v>3</v>
      </c>
      <c r="K9" s="68" t="s">
        <v>0</v>
      </c>
      <c r="L9" s="76" t="s">
        <v>98</v>
      </c>
      <c r="M9" s="101">
        <v>1589.03</v>
      </c>
      <c r="N9" s="77" t="s">
        <v>97</v>
      </c>
      <c r="O9" s="69">
        <v>2.9442148760330578</v>
      </c>
      <c r="P9" s="74" t="s">
        <v>0</v>
      </c>
      <c r="Q9" s="78">
        <v>2.6253733689671437</v>
      </c>
      <c r="R9" s="78" t="s">
        <v>0</v>
      </c>
      <c r="S9" s="107" t="s">
        <v>0</v>
      </c>
      <c r="T9" s="94">
        <v>57970.94</v>
      </c>
      <c r="U9" s="79" t="s">
        <v>97</v>
      </c>
      <c r="V9" s="79">
        <v>3868.16</v>
      </c>
      <c r="W9" s="109">
        <v>2207.42</v>
      </c>
      <c r="X9" s="80" t="s">
        <v>98</v>
      </c>
      <c r="Y9" s="81" t="s">
        <v>98</v>
      </c>
      <c r="Z9" s="83">
        <f t="shared" si="0"/>
        <v>0</v>
      </c>
      <c r="AA9" s="65">
        <f t="shared" si="1"/>
        <v>0</v>
      </c>
      <c r="AB9" s="65">
        <f t="shared" si="2"/>
        <v>0</v>
      </c>
      <c r="AC9" s="65">
        <f t="shared" si="3"/>
        <v>0</v>
      </c>
      <c r="AD9" s="64" t="str">
        <f t="shared" si="4"/>
        <v>-</v>
      </c>
      <c r="AE9" s="83">
        <f t="shared" si="5"/>
        <v>0</v>
      </c>
      <c r="AF9" s="65">
        <f t="shared" si="6"/>
        <v>0</v>
      </c>
      <c r="AG9" s="65">
        <f t="shared" si="7"/>
        <v>0</v>
      </c>
      <c r="AH9" s="64" t="str">
        <f t="shared" si="8"/>
        <v>-</v>
      </c>
      <c r="AI9" s="83">
        <f t="shared" si="9"/>
        <v>0</v>
      </c>
    </row>
    <row r="10" spans="1:35" ht="12.75" customHeight="1">
      <c r="A10" s="63" t="s">
        <v>982</v>
      </c>
      <c r="B10" s="64" t="s">
        <v>983</v>
      </c>
      <c r="C10" s="83" t="s">
        <v>984</v>
      </c>
      <c r="D10" s="65" t="s">
        <v>985</v>
      </c>
      <c r="E10" s="65" t="s">
        <v>986</v>
      </c>
      <c r="F10" s="75" t="s">
        <v>952</v>
      </c>
      <c r="G10" s="97" t="s">
        <v>987</v>
      </c>
      <c r="H10" s="66" t="s">
        <v>988</v>
      </c>
      <c r="I10" s="84">
        <v>6037536561</v>
      </c>
      <c r="J10" s="67" t="s">
        <v>1</v>
      </c>
      <c r="K10" s="68" t="s">
        <v>140</v>
      </c>
      <c r="L10" s="76" t="s">
        <v>98</v>
      </c>
      <c r="M10" s="101">
        <v>232.42</v>
      </c>
      <c r="N10" s="77" t="s">
        <v>97</v>
      </c>
      <c r="O10" s="69">
        <v>9.67741935483871</v>
      </c>
      <c r="P10" s="74" t="s">
        <v>0</v>
      </c>
      <c r="Q10" s="78">
        <v>12.42603550295858</v>
      </c>
      <c r="R10" s="78" t="s">
        <v>0</v>
      </c>
      <c r="S10" s="107" t="s">
        <v>140</v>
      </c>
      <c r="T10" s="94">
        <v>31761.09</v>
      </c>
      <c r="U10" s="79" t="s">
        <v>97</v>
      </c>
      <c r="V10" s="79">
        <v>2455.37</v>
      </c>
      <c r="W10" s="109">
        <v>757.11</v>
      </c>
      <c r="X10" s="80" t="s">
        <v>918</v>
      </c>
      <c r="Y10" s="81" t="s">
        <v>98</v>
      </c>
      <c r="Z10" s="83">
        <f t="shared" si="0"/>
        <v>1</v>
      </c>
      <c r="AA10" s="65">
        <f t="shared" si="1"/>
        <v>1</v>
      </c>
      <c r="AB10" s="65">
        <f t="shared" si="2"/>
        <v>0</v>
      </c>
      <c r="AC10" s="65">
        <f t="shared" si="3"/>
        <v>0</v>
      </c>
      <c r="AD10" s="64" t="str">
        <f t="shared" si="4"/>
        <v>SRSA</v>
      </c>
      <c r="AE10" s="83">
        <f t="shared" si="5"/>
        <v>1</v>
      </c>
      <c r="AF10" s="65">
        <f t="shared" si="6"/>
        <v>0</v>
      </c>
      <c r="AG10" s="65">
        <f t="shared" si="7"/>
        <v>0</v>
      </c>
      <c r="AH10" s="64" t="str">
        <f t="shared" si="8"/>
        <v>-</v>
      </c>
      <c r="AI10" s="83">
        <f t="shared" si="9"/>
        <v>0</v>
      </c>
    </row>
    <row r="11" spans="1:35" ht="12.75" customHeight="1">
      <c r="A11" s="63" t="s">
        <v>989</v>
      </c>
      <c r="B11" s="64" t="s">
        <v>990</v>
      </c>
      <c r="C11" s="83" t="s">
        <v>991</v>
      </c>
      <c r="D11" s="65" t="s">
        <v>992</v>
      </c>
      <c r="E11" s="65" t="s">
        <v>993</v>
      </c>
      <c r="F11" s="75" t="s">
        <v>952</v>
      </c>
      <c r="G11" s="97" t="s">
        <v>994</v>
      </c>
      <c r="H11" s="66" t="s">
        <v>995</v>
      </c>
      <c r="I11" s="84">
        <v>6032797947</v>
      </c>
      <c r="J11" s="67" t="s">
        <v>1</v>
      </c>
      <c r="K11" s="68" t="s">
        <v>140</v>
      </c>
      <c r="L11" s="76" t="s">
        <v>98</v>
      </c>
      <c r="M11" s="101">
        <v>154.87</v>
      </c>
      <c r="N11" s="77" t="s">
        <v>97</v>
      </c>
      <c r="O11" s="69">
        <v>10.476190476190476</v>
      </c>
      <c r="P11" s="74" t="s">
        <v>0</v>
      </c>
      <c r="Q11" s="78">
        <v>32.847896440129446</v>
      </c>
      <c r="R11" s="78" t="s">
        <v>140</v>
      </c>
      <c r="S11" s="107" t="s">
        <v>140</v>
      </c>
      <c r="T11" s="94">
        <v>22283.32</v>
      </c>
      <c r="U11" s="79" t="s">
        <v>97</v>
      </c>
      <c r="V11" s="79">
        <v>1548.63</v>
      </c>
      <c r="W11" s="109">
        <v>264.22</v>
      </c>
      <c r="X11" s="80" t="s">
        <v>918</v>
      </c>
      <c r="Y11" s="81" t="s">
        <v>918</v>
      </c>
      <c r="Z11" s="83">
        <f t="shared" si="0"/>
        <v>1</v>
      </c>
      <c r="AA11" s="65">
        <f t="shared" si="1"/>
        <v>1</v>
      </c>
      <c r="AB11" s="65">
        <f t="shared" si="2"/>
        <v>0</v>
      </c>
      <c r="AC11" s="65">
        <f t="shared" si="3"/>
        <v>0</v>
      </c>
      <c r="AD11" s="64" t="str">
        <f t="shared" si="4"/>
        <v>SRSA</v>
      </c>
      <c r="AE11" s="83">
        <f t="shared" si="5"/>
        <v>1</v>
      </c>
      <c r="AF11" s="65">
        <f t="shared" si="6"/>
        <v>1</v>
      </c>
      <c r="AG11" s="65" t="str">
        <f t="shared" si="7"/>
        <v>Initial</v>
      </c>
      <c r="AH11" s="64" t="str">
        <f t="shared" si="8"/>
        <v>-</v>
      </c>
      <c r="AI11" s="83" t="str">
        <f t="shared" si="9"/>
        <v>SRSA</v>
      </c>
    </row>
    <row r="12" spans="1:35" ht="12.75" customHeight="1">
      <c r="A12" s="63" t="s">
        <v>996</v>
      </c>
      <c r="B12" s="64" t="s">
        <v>997</v>
      </c>
      <c r="C12" s="83" t="s">
        <v>998</v>
      </c>
      <c r="D12" s="65" t="s">
        <v>999</v>
      </c>
      <c r="E12" s="65" t="s">
        <v>1000</v>
      </c>
      <c r="F12" s="75" t="s">
        <v>952</v>
      </c>
      <c r="G12" s="97" t="s">
        <v>1001</v>
      </c>
      <c r="H12" s="66" t="s">
        <v>1002</v>
      </c>
      <c r="I12" s="84">
        <v>6036223731</v>
      </c>
      <c r="J12" s="67" t="s">
        <v>139</v>
      </c>
      <c r="K12" s="68" t="s">
        <v>140</v>
      </c>
      <c r="L12" s="76" t="s">
        <v>98</v>
      </c>
      <c r="M12" s="101">
        <v>595.19</v>
      </c>
      <c r="N12" s="77" t="s">
        <v>97</v>
      </c>
      <c r="O12" s="69">
        <v>3.054187192118227</v>
      </c>
      <c r="P12" s="74" t="s">
        <v>0</v>
      </c>
      <c r="Q12" s="78">
        <v>5.830258302583026</v>
      </c>
      <c r="R12" s="78" t="s">
        <v>0</v>
      </c>
      <c r="S12" s="107" t="s">
        <v>140</v>
      </c>
      <c r="T12" s="94">
        <v>24406.74</v>
      </c>
      <c r="U12" s="79" t="s">
        <v>97</v>
      </c>
      <c r="V12" s="79">
        <v>1855.69</v>
      </c>
      <c r="W12" s="109">
        <v>883.37</v>
      </c>
      <c r="X12" s="80" t="s">
        <v>918</v>
      </c>
      <c r="Y12" s="81" t="s">
        <v>98</v>
      </c>
      <c r="Z12" s="83">
        <f t="shared" si="0"/>
        <v>1</v>
      </c>
      <c r="AA12" s="65">
        <f t="shared" si="1"/>
        <v>1</v>
      </c>
      <c r="AB12" s="65">
        <f t="shared" si="2"/>
        <v>0</v>
      </c>
      <c r="AC12" s="65">
        <f t="shared" si="3"/>
        <v>0</v>
      </c>
      <c r="AD12" s="64" t="str">
        <f t="shared" si="4"/>
        <v>SRSA</v>
      </c>
      <c r="AE12" s="83">
        <f t="shared" si="5"/>
        <v>1</v>
      </c>
      <c r="AF12" s="65">
        <f t="shared" si="6"/>
        <v>0</v>
      </c>
      <c r="AG12" s="65">
        <f t="shared" si="7"/>
        <v>0</v>
      </c>
      <c r="AH12" s="64" t="str">
        <f t="shared" si="8"/>
        <v>-</v>
      </c>
      <c r="AI12" s="83">
        <f t="shared" si="9"/>
        <v>0</v>
      </c>
    </row>
    <row r="13" spans="1:35" ht="12.75" customHeight="1">
      <c r="A13" s="63" t="s">
        <v>1003</v>
      </c>
      <c r="B13" s="64" t="s">
        <v>1004</v>
      </c>
      <c r="C13" s="83" t="s">
        <v>1005</v>
      </c>
      <c r="D13" s="65" t="s">
        <v>123</v>
      </c>
      <c r="E13" s="65" t="s">
        <v>1006</v>
      </c>
      <c r="F13" s="75" t="s">
        <v>952</v>
      </c>
      <c r="G13" s="98" t="s">
        <v>1007</v>
      </c>
      <c r="H13" s="66"/>
      <c r="I13" s="85">
        <v>6034355526</v>
      </c>
      <c r="J13" s="67" t="s">
        <v>1</v>
      </c>
      <c r="K13" s="68" t="s">
        <v>140</v>
      </c>
      <c r="L13" s="76" t="s">
        <v>98</v>
      </c>
      <c r="M13" s="100">
        <v>538.39</v>
      </c>
      <c r="N13" s="77" t="s">
        <v>97</v>
      </c>
      <c r="O13" s="69">
        <v>9.772423025435073</v>
      </c>
      <c r="P13" s="74" t="s">
        <v>0</v>
      </c>
      <c r="Q13" s="78">
        <v>21.509824198552224</v>
      </c>
      <c r="R13" s="78" t="s">
        <v>140</v>
      </c>
      <c r="S13" s="107" t="s">
        <v>140</v>
      </c>
      <c r="T13" s="94">
        <v>48470.4</v>
      </c>
      <c r="U13" s="79" t="s">
        <v>97</v>
      </c>
      <c r="V13" s="79">
        <v>3948.87</v>
      </c>
      <c r="W13" s="109">
        <v>1049.07</v>
      </c>
      <c r="X13" s="80" t="s">
        <v>98</v>
      </c>
      <c r="Y13" s="81" t="s">
        <v>98</v>
      </c>
      <c r="Z13" s="83">
        <f t="shared" si="0"/>
        <v>1</v>
      </c>
      <c r="AA13" s="65">
        <f t="shared" si="1"/>
        <v>1</v>
      </c>
      <c r="AB13" s="65">
        <f t="shared" si="2"/>
        <v>0</v>
      </c>
      <c r="AC13" s="65">
        <f t="shared" si="3"/>
        <v>0</v>
      </c>
      <c r="AD13" s="64" t="str">
        <f t="shared" si="4"/>
        <v>SRSA</v>
      </c>
      <c r="AE13" s="83">
        <f t="shared" si="5"/>
        <v>1</v>
      </c>
      <c r="AF13" s="65">
        <f t="shared" si="6"/>
        <v>1</v>
      </c>
      <c r="AG13" s="65" t="str">
        <f t="shared" si="7"/>
        <v>Initial</v>
      </c>
      <c r="AH13" s="64" t="str">
        <f t="shared" si="8"/>
        <v>-</v>
      </c>
      <c r="AI13" s="83" t="str">
        <f t="shared" si="9"/>
        <v>SRSA</v>
      </c>
    </row>
    <row r="14" spans="1:35" ht="12.75" customHeight="1">
      <c r="A14" s="63" t="s">
        <v>1012</v>
      </c>
      <c r="B14" s="64" t="s">
        <v>1013</v>
      </c>
      <c r="C14" s="83" t="s">
        <v>785</v>
      </c>
      <c r="D14" s="65" t="s">
        <v>1008</v>
      </c>
      <c r="E14" s="65" t="s">
        <v>1009</v>
      </c>
      <c r="F14" s="75" t="s">
        <v>952</v>
      </c>
      <c r="G14" s="97" t="s">
        <v>1010</v>
      </c>
      <c r="H14" s="66" t="s">
        <v>1011</v>
      </c>
      <c r="I14" s="84">
        <v>6036642715</v>
      </c>
      <c r="J14" s="67" t="s">
        <v>139</v>
      </c>
      <c r="K14" s="68" t="s">
        <v>140</v>
      </c>
      <c r="L14" s="76" t="s">
        <v>98</v>
      </c>
      <c r="M14" s="100">
        <v>894.8</v>
      </c>
      <c r="N14" s="77" t="s">
        <v>97</v>
      </c>
      <c r="O14" s="69">
        <v>10.123296560674886</v>
      </c>
      <c r="P14" s="74" t="s">
        <v>0</v>
      </c>
      <c r="Q14" s="78">
        <v>12.978617603182496</v>
      </c>
      <c r="R14" s="78" t="s">
        <v>0</v>
      </c>
      <c r="S14" s="107" t="s">
        <v>140</v>
      </c>
      <c r="T14" s="94">
        <v>34323.41</v>
      </c>
      <c r="U14" s="79" t="s">
        <v>97</v>
      </c>
      <c r="V14" s="79">
        <v>2619.85</v>
      </c>
      <c r="W14" s="109">
        <v>572.48</v>
      </c>
      <c r="X14" s="80" t="s">
        <v>98</v>
      </c>
      <c r="Y14" s="81" t="s">
        <v>98</v>
      </c>
      <c r="Z14" s="83">
        <f t="shared" si="0"/>
        <v>1</v>
      </c>
      <c r="AA14" s="65">
        <f t="shared" si="1"/>
        <v>0</v>
      </c>
      <c r="AB14" s="65">
        <f t="shared" si="2"/>
        <v>0</v>
      </c>
      <c r="AC14" s="65">
        <f t="shared" si="3"/>
        <v>0</v>
      </c>
      <c r="AD14" s="64" t="str">
        <f t="shared" si="4"/>
        <v>-</v>
      </c>
      <c r="AE14" s="83">
        <f t="shared" si="5"/>
        <v>1</v>
      </c>
      <c r="AF14" s="65">
        <f t="shared" si="6"/>
        <v>0</v>
      </c>
      <c r="AG14" s="65">
        <f t="shared" si="7"/>
        <v>0</v>
      </c>
      <c r="AH14" s="64" t="str">
        <f t="shared" si="8"/>
        <v>-</v>
      </c>
      <c r="AI14" s="83">
        <f t="shared" si="9"/>
        <v>0</v>
      </c>
    </row>
    <row r="15" spans="1:35" ht="12.75" customHeight="1">
      <c r="A15" s="63" t="s">
        <v>786</v>
      </c>
      <c r="B15" s="64" t="s">
        <v>787</v>
      </c>
      <c r="C15" s="83" t="s">
        <v>788</v>
      </c>
      <c r="D15" s="65" t="s">
        <v>124</v>
      </c>
      <c r="E15" s="65" t="s">
        <v>125</v>
      </c>
      <c r="F15" s="75" t="s">
        <v>952</v>
      </c>
      <c r="G15" s="98" t="s">
        <v>138</v>
      </c>
      <c r="H15" s="66"/>
      <c r="I15" s="85" t="s">
        <v>126</v>
      </c>
      <c r="J15" s="67" t="s">
        <v>1</v>
      </c>
      <c r="K15" s="68" t="s">
        <v>140</v>
      </c>
      <c r="L15" s="76" t="s">
        <v>98</v>
      </c>
      <c r="M15" s="100">
        <v>312.01</v>
      </c>
      <c r="N15" s="77" t="s">
        <v>97</v>
      </c>
      <c r="O15" s="69">
        <v>12.705882352941176</v>
      </c>
      <c r="P15" s="74" t="s">
        <v>0</v>
      </c>
      <c r="Q15" s="78">
        <v>17.688130333591932</v>
      </c>
      <c r="R15" s="78" t="s">
        <v>0</v>
      </c>
      <c r="S15" s="107" t="s">
        <v>140</v>
      </c>
      <c r="T15" s="94">
        <v>16261.81</v>
      </c>
      <c r="U15" s="79" t="s">
        <v>97</v>
      </c>
      <c r="V15" s="79">
        <v>604.82</v>
      </c>
      <c r="W15" s="109">
        <v>250.74</v>
      </c>
      <c r="X15" s="80" t="s">
        <v>918</v>
      </c>
      <c r="Y15" s="81" t="s">
        <v>918</v>
      </c>
      <c r="Z15" s="83">
        <f t="shared" si="0"/>
        <v>1</v>
      </c>
      <c r="AA15" s="65">
        <f t="shared" si="1"/>
        <v>1</v>
      </c>
      <c r="AB15" s="65">
        <f t="shared" si="2"/>
        <v>0</v>
      </c>
      <c r="AC15" s="65">
        <f t="shared" si="3"/>
        <v>0</v>
      </c>
      <c r="AD15" s="64" t="str">
        <f t="shared" si="4"/>
        <v>SRSA</v>
      </c>
      <c r="AE15" s="83">
        <f t="shared" si="5"/>
        <v>1</v>
      </c>
      <c r="AF15" s="65">
        <f t="shared" si="6"/>
        <v>0</v>
      </c>
      <c r="AG15" s="65">
        <f t="shared" si="7"/>
        <v>0</v>
      </c>
      <c r="AH15" s="64" t="str">
        <f t="shared" si="8"/>
        <v>-</v>
      </c>
      <c r="AI15" s="83">
        <f t="shared" si="9"/>
        <v>0</v>
      </c>
    </row>
    <row r="16" spans="1:35" ht="12.75" customHeight="1">
      <c r="A16" s="63" t="s">
        <v>789</v>
      </c>
      <c r="B16" s="64" t="s">
        <v>790</v>
      </c>
      <c r="C16" s="83" t="s">
        <v>791</v>
      </c>
      <c r="D16" s="65" t="s">
        <v>792</v>
      </c>
      <c r="E16" s="65" t="s">
        <v>793</v>
      </c>
      <c r="F16" s="75" t="s">
        <v>952</v>
      </c>
      <c r="G16" s="97" t="s">
        <v>794</v>
      </c>
      <c r="H16" s="66" t="s">
        <v>795</v>
      </c>
      <c r="I16" s="84">
        <v>6037872113</v>
      </c>
      <c r="J16" s="67" t="s">
        <v>1</v>
      </c>
      <c r="K16" s="68" t="s">
        <v>140</v>
      </c>
      <c r="L16" s="76" t="s">
        <v>98</v>
      </c>
      <c r="M16" s="100">
        <v>58.91</v>
      </c>
      <c r="N16" s="77" t="s">
        <v>97</v>
      </c>
      <c r="O16" s="69">
        <v>3.614457831325301</v>
      </c>
      <c r="P16" s="74" t="s">
        <v>0</v>
      </c>
      <c r="Q16" s="78">
        <v>20.923076923076923</v>
      </c>
      <c r="R16" s="78" t="s">
        <v>140</v>
      </c>
      <c r="S16" s="107" t="s">
        <v>140</v>
      </c>
      <c r="T16" s="94">
        <v>0</v>
      </c>
      <c r="U16" s="79" t="s">
        <v>97</v>
      </c>
      <c r="V16" s="79">
        <v>0</v>
      </c>
      <c r="W16" s="109">
        <v>0</v>
      </c>
      <c r="X16" s="80" t="s">
        <v>918</v>
      </c>
      <c r="Y16" s="81" t="s">
        <v>918</v>
      </c>
      <c r="Z16" s="83">
        <f t="shared" si="0"/>
        <v>1</v>
      </c>
      <c r="AA16" s="65">
        <f t="shared" si="1"/>
        <v>1</v>
      </c>
      <c r="AB16" s="65">
        <f t="shared" si="2"/>
        <v>0</v>
      </c>
      <c r="AC16" s="65">
        <f t="shared" si="3"/>
        <v>0</v>
      </c>
      <c r="AD16" s="64" t="str">
        <f t="shared" si="4"/>
        <v>SRSA</v>
      </c>
      <c r="AE16" s="83">
        <f t="shared" si="5"/>
        <v>1</v>
      </c>
      <c r="AF16" s="65">
        <f t="shared" si="6"/>
        <v>1</v>
      </c>
      <c r="AG16" s="65" t="str">
        <f t="shared" si="7"/>
        <v>Initial</v>
      </c>
      <c r="AH16" s="64" t="str">
        <f t="shared" si="8"/>
        <v>-</v>
      </c>
      <c r="AI16" s="83" t="str">
        <f t="shared" si="9"/>
        <v>SRSA</v>
      </c>
    </row>
    <row r="17" spans="1:35" ht="12.75" customHeight="1">
      <c r="A17" s="63" t="s">
        <v>800</v>
      </c>
      <c r="B17" s="64" t="s">
        <v>801</v>
      </c>
      <c r="C17" s="83" t="s">
        <v>802</v>
      </c>
      <c r="D17" s="65" t="s">
        <v>796</v>
      </c>
      <c r="E17" s="65" t="s">
        <v>797</v>
      </c>
      <c r="F17" s="75" t="s">
        <v>952</v>
      </c>
      <c r="G17" s="97" t="s">
        <v>798</v>
      </c>
      <c r="H17" s="66" t="s">
        <v>799</v>
      </c>
      <c r="I17" s="84">
        <v>6034723755</v>
      </c>
      <c r="J17" s="67" t="s">
        <v>4</v>
      </c>
      <c r="K17" s="68" t="s">
        <v>0</v>
      </c>
      <c r="L17" s="76" t="s">
        <v>98</v>
      </c>
      <c r="M17" s="100">
        <v>2910.4</v>
      </c>
      <c r="N17" s="77" t="s">
        <v>97</v>
      </c>
      <c r="O17" s="69">
        <v>2.8013364173734256</v>
      </c>
      <c r="P17" s="74" t="s">
        <v>0</v>
      </c>
      <c r="Q17" s="78">
        <v>3.1269807732938943</v>
      </c>
      <c r="R17" s="78" t="s">
        <v>0</v>
      </c>
      <c r="S17" s="107" t="s">
        <v>0</v>
      </c>
      <c r="T17" s="94">
        <v>91989.28</v>
      </c>
      <c r="U17" s="79" t="s">
        <v>97</v>
      </c>
      <c r="V17" s="79">
        <v>7774.75</v>
      </c>
      <c r="W17" s="109">
        <v>3971.74</v>
      </c>
      <c r="X17" s="80" t="s">
        <v>918</v>
      </c>
      <c r="Y17" s="81" t="s">
        <v>98</v>
      </c>
      <c r="Z17" s="83">
        <f t="shared" si="0"/>
        <v>0</v>
      </c>
      <c r="AA17" s="65">
        <f t="shared" si="1"/>
        <v>0</v>
      </c>
      <c r="AB17" s="65">
        <f t="shared" si="2"/>
        <v>0</v>
      </c>
      <c r="AC17" s="65">
        <f t="shared" si="3"/>
        <v>0</v>
      </c>
      <c r="AD17" s="64" t="str">
        <f t="shared" si="4"/>
        <v>-</v>
      </c>
      <c r="AE17" s="83">
        <f t="shared" si="5"/>
        <v>0</v>
      </c>
      <c r="AF17" s="65">
        <f t="shared" si="6"/>
        <v>0</v>
      </c>
      <c r="AG17" s="65">
        <f t="shared" si="7"/>
        <v>0</v>
      </c>
      <c r="AH17" s="64" t="str">
        <f t="shared" si="8"/>
        <v>-</v>
      </c>
      <c r="AI17" s="83">
        <f t="shared" si="9"/>
        <v>0</v>
      </c>
    </row>
    <row r="18" spans="1:35" ht="12.75" customHeight="1">
      <c r="A18" s="63" t="s">
        <v>803</v>
      </c>
      <c r="B18" s="64" t="s">
        <v>804</v>
      </c>
      <c r="C18" s="83" t="s">
        <v>805</v>
      </c>
      <c r="D18" s="65" t="s">
        <v>792</v>
      </c>
      <c r="E18" s="65" t="s">
        <v>793</v>
      </c>
      <c r="F18" s="75" t="s">
        <v>952</v>
      </c>
      <c r="G18" s="97" t="s">
        <v>794</v>
      </c>
      <c r="H18" s="66" t="s">
        <v>795</v>
      </c>
      <c r="I18" s="84">
        <v>6037872113</v>
      </c>
      <c r="J18" s="67"/>
      <c r="K18" s="68"/>
      <c r="L18" s="76" t="s">
        <v>98</v>
      </c>
      <c r="M18" s="100">
        <v>0</v>
      </c>
      <c r="N18" s="77" t="s">
        <v>97</v>
      </c>
      <c r="O18" s="69">
        <v>7.5</v>
      </c>
      <c r="P18" s="74" t="s">
        <v>0</v>
      </c>
      <c r="Q18" s="78">
        <v>7.5</v>
      </c>
      <c r="R18" s="78" t="s">
        <v>0</v>
      </c>
      <c r="S18" s="107"/>
      <c r="T18" s="94">
        <v>0</v>
      </c>
      <c r="U18" s="79" t="s">
        <v>97</v>
      </c>
      <c r="V18" s="79">
        <v>0</v>
      </c>
      <c r="W18" s="109">
        <v>0</v>
      </c>
      <c r="X18" s="80" t="s">
        <v>97</v>
      </c>
      <c r="Y18" s="81" t="s">
        <v>97</v>
      </c>
      <c r="Z18" s="83">
        <f t="shared" si="0"/>
        <v>0</v>
      </c>
      <c r="AA18" s="65">
        <f t="shared" si="1"/>
        <v>0</v>
      </c>
      <c r="AB18" s="65">
        <f t="shared" si="2"/>
        <v>0</v>
      </c>
      <c r="AC18" s="65">
        <f t="shared" si="3"/>
        <v>0</v>
      </c>
      <c r="AD18" s="64" t="str">
        <f t="shared" si="4"/>
        <v>-</v>
      </c>
      <c r="AE18" s="83">
        <f t="shared" si="5"/>
        <v>0</v>
      </c>
      <c r="AF18" s="65">
        <f t="shared" si="6"/>
        <v>0</v>
      </c>
      <c r="AG18" s="65">
        <f t="shared" si="7"/>
        <v>0</v>
      </c>
      <c r="AH18" s="64" t="str">
        <f t="shared" si="8"/>
        <v>-</v>
      </c>
      <c r="AI18" s="83">
        <f t="shared" si="9"/>
        <v>0</v>
      </c>
    </row>
    <row r="19" spans="1:35" ht="12.75" customHeight="1">
      <c r="A19" s="63" t="s">
        <v>810</v>
      </c>
      <c r="B19" s="64" t="s">
        <v>811</v>
      </c>
      <c r="C19" s="83" t="s">
        <v>812</v>
      </c>
      <c r="D19" s="65" t="s">
        <v>806</v>
      </c>
      <c r="E19" s="65" t="s">
        <v>807</v>
      </c>
      <c r="F19" s="75" t="s">
        <v>952</v>
      </c>
      <c r="G19" s="97" t="s">
        <v>808</v>
      </c>
      <c r="H19" s="66" t="s">
        <v>809</v>
      </c>
      <c r="I19" s="84">
        <v>6037526500</v>
      </c>
      <c r="J19" s="67" t="s">
        <v>5</v>
      </c>
      <c r="K19" s="68" t="s">
        <v>0</v>
      </c>
      <c r="L19" s="76" t="s">
        <v>98</v>
      </c>
      <c r="M19" s="100">
        <v>1502.23</v>
      </c>
      <c r="N19" s="77" t="s">
        <v>97</v>
      </c>
      <c r="O19" s="69">
        <v>16.338983050847457</v>
      </c>
      <c r="P19" s="74" t="s">
        <v>0</v>
      </c>
      <c r="Q19" s="78">
        <v>37.344469064257716</v>
      </c>
      <c r="R19" s="78" t="s">
        <v>140</v>
      </c>
      <c r="S19" s="107" t="s">
        <v>140</v>
      </c>
      <c r="T19" s="94">
        <v>168411.07</v>
      </c>
      <c r="U19" s="79" t="s">
        <v>97</v>
      </c>
      <c r="V19" s="79">
        <v>17636.17</v>
      </c>
      <c r="W19" s="109">
        <v>2631.89</v>
      </c>
      <c r="X19" s="80" t="s">
        <v>98</v>
      </c>
      <c r="Y19" s="81" t="s">
        <v>98</v>
      </c>
      <c r="Z19" s="83">
        <f t="shared" si="0"/>
        <v>0</v>
      </c>
      <c r="AA19" s="65">
        <f t="shared" si="1"/>
        <v>0</v>
      </c>
      <c r="AB19" s="65">
        <f t="shared" si="2"/>
        <v>0</v>
      </c>
      <c r="AC19" s="65">
        <f t="shared" si="3"/>
        <v>0</v>
      </c>
      <c r="AD19" s="64" t="str">
        <f t="shared" si="4"/>
        <v>-</v>
      </c>
      <c r="AE19" s="83">
        <f t="shared" si="5"/>
        <v>1</v>
      </c>
      <c r="AF19" s="65">
        <f t="shared" si="6"/>
        <v>1</v>
      </c>
      <c r="AG19" s="65" t="str">
        <f t="shared" si="7"/>
        <v>Initial</v>
      </c>
      <c r="AH19" s="64" t="str">
        <f t="shared" si="8"/>
        <v>RLIS</v>
      </c>
      <c r="AI19" s="83">
        <f t="shared" si="9"/>
        <v>0</v>
      </c>
    </row>
    <row r="20" spans="1:35" ht="12.75" customHeight="1">
      <c r="A20" s="63" t="s">
        <v>813</v>
      </c>
      <c r="B20" s="64" t="s">
        <v>814</v>
      </c>
      <c r="C20" s="83" t="s">
        <v>815</v>
      </c>
      <c r="D20" s="65" t="s">
        <v>127</v>
      </c>
      <c r="E20" s="65" t="s">
        <v>816</v>
      </c>
      <c r="F20" s="75" t="s">
        <v>952</v>
      </c>
      <c r="G20" s="98" t="s">
        <v>817</v>
      </c>
      <c r="H20" s="66"/>
      <c r="I20" s="85">
        <v>6034443925</v>
      </c>
      <c r="J20" s="67" t="s">
        <v>1</v>
      </c>
      <c r="K20" s="68" t="s">
        <v>140</v>
      </c>
      <c r="L20" s="76" t="s">
        <v>98</v>
      </c>
      <c r="M20" s="100">
        <v>199.27</v>
      </c>
      <c r="N20" s="77" t="s">
        <v>97</v>
      </c>
      <c r="O20" s="69">
        <v>18.817204301075268</v>
      </c>
      <c r="P20" s="74" t="s">
        <v>0</v>
      </c>
      <c r="Q20" s="78">
        <v>32.53012048192771</v>
      </c>
      <c r="R20" s="78" t="s">
        <v>140</v>
      </c>
      <c r="S20" s="107" t="s">
        <v>140</v>
      </c>
      <c r="T20" s="94">
        <v>16545.92</v>
      </c>
      <c r="U20" s="79" t="s">
        <v>97</v>
      </c>
      <c r="V20" s="79">
        <v>1721.11</v>
      </c>
      <c r="W20" s="109">
        <v>520.06</v>
      </c>
      <c r="X20" s="80" t="s">
        <v>98</v>
      </c>
      <c r="Y20" s="81" t="s">
        <v>918</v>
      </c>
      <c r="Z20" s="83">
        <f t="shared" si="0"/>
        <v>1</v>
      </c>
      <c r="AA20" s="65">
        <f t="shared" si="1"/>
        <v>1</v>
      </c>
      <c r="AB20" s="65">
        <f t="shared" si="2"/>
        <v>0</v>
      </c>
      <c r="AC20" s="65">
        <f t="shared" si="3"/>
        <v>0</v>
      </c>
      <c r="AD20" s="64" t="str">
        <f t="shared" si="4"/>
        <v>SRSA</v>
      </c>
      <c r="AE20" s="83">
        <f t="shared" si="5"/>
        <v>1</v>
      </c>
      <c r="AF20" s="65">
        <f t="shared" si="6"/>
        <v>1</v>
      </c>
      <c r="AG20" s="65" t="str">
        <f t="shared" si="7"/>
        <v>Initial</v>
      </c>
      <c r="AH20" s="64" t="str">
        <f t="shared" si="8"/>
        <v>-</v>
      </c>
      <c r="AI20" s="83" t="str">
        <f t="shared" si="9"/>
        <v>SRSA</v>
      </c>
    </row>
    <row r="21" spans="1:35" ht="12.75" customHeight="1">
      <c r="A21" s="63" t="s">
        <v>822</v>
      </c>
      <c r="B21" s="64" t="s">
        <v>823</v>
      </c>
      <c r="C21" s="83" t="s">
        <v>824</v>
      </c>
      <c r="D21" s="65" t="s">
        <v>818</v>
      </c>
      <c r="E21" s="65" t="s">
        <v>819</v>
      </c>
      <c r="F21" s="75" t="s">
        <v>952</v>
      </c>
      <c r="G21" s="97" t="s">
        <v>820</v>
      </c>
      <c r="H21" s="66" t="s">
        <v>821</v>
      </c>
      <c r="I21" s="84">
        <v>6032244728</v>
      </c>
      <c r="J21" s="67" t="s">
        <v>5</v>
      </c>
      <c r="K21" s="68" t="s">
        <v>0</v>
      </c>
      <c r="L21" s="76" t="s">
        <v>98</v>
      </c>
      <c r="M21" s="100">
        <v>1706.72</v>
      </c>
      <c r="N21" s="77" t="s">
        <v>97</v>
      </c>
      <c r="O21" s="69">
        <v>1.9747668678003292</v>
      </c>
      <c r="P21" s="74" t="s">
        <v>0</v>
      </c>
      <c r="Q21" s="78">
        <v>2.707988566270498</v>
      </c>
      <c r="R21" s="78" t="s">
        <v>0</v>
      </c>
      <c r="S21" s="107" t="s">
        <v>140</v>
      </c>
      <c r="T21" s="94">
        <v>35182.95</v>
      </c>
      <c r="U21" s="79" t="s">
        <v>97</v>
      </c>
      <c r="V21" s="79">
        <v>4026.75</v>
      </c>
      <c r="W21" s="109">
        <v>2295.52</v>
      </c>
      <c r="X21" s="80" t="s">
        <v>918</v>
      </c>
      <c r="Y21" s="81" t="s">
        <v>98</v>
      </c>
      <c r="Z21" s="83">
        <f t="shared" si="0"/>
        <v>0</v>
      </c>
      <c r="AA21" s="65">
        <f t="shared" si="1"/>
        <v>0</v>
      </c>
      <c r="AB21" s="65">
        <f t="shared" si="2"/>
        <v>0</v>
      </c>
      <c r="AC21" s="65">
        <f t="shared" si="3"/>
        <v>0</v>
      </c>
      <c r="AD21" s="64" t="str">
        <f t="shared" si="4"/>
        <v>-</v>
      </c>
      <c r="AE21" s="83">
        <f t="shared" si="5"/>
        <v>1</v>
      </c>
      <c r="AF21" s="65">
        <f t="shared" si="6"/>
        <v>0</v>
      </c>
      <c r="AG21" s="65">
        <f t="shared" si="7"/>
        <v>0</v>
      </c>
      <c r="AH21" s="64" t="str">
        <f t="shared" si="8"/>
        <v>-</v>
      </c>
      <c r="AI21" s="83">
        <f t="shared" si="9"/>
        <v>0</v>
      </c>
    </row>
    <row r="22" spans="1:35" ht="12.75" customHeight="1">
      <c r="A22" s="63" t="s">
        <v>825</v>
      </c>
      <c r="B22" s="64" t="s">
        <v>826</v>
      </c>
      <c r="C22" s="83" t="s">
        <v>827</v>
      </c>
      <c r="D22" s="65" t="s">
        <v>828</v>
      </c>
      <c r="E22" s="65" t="s">
        <v>829</v>
      </c>
      <c r="F22" s="75" t="s">
        <v>952</v>
      </c>
      <c r="G22" s="97" t="s">
        <v>830</v>
      </c>
      <c r="H22" s="66" t="s">
        <v>831</v>
      </c>
      <c r="I22" s="84">
        <v>6037758653</v>
      </c>
      <c r="J22" s="67" t="s">
        <v>139</v>
      </c>
      <c r="K22" s="68" t="s">
        <v>140</v>
      </c>
      <c r="L22" s="76" t="s">
        <v>98</v>
      </c>
      <c r="M22" s="100">
        <v>364.4</v>
      </c>
      <c r="N22" s="77" t="s">
        <v>97</v>
      </c>
      <c r="O22" s="69">
        <v>3.8869257950530036</v>
      </c>
      <c r="P22" s="74" t="s">
        <v>0</v>
      </c>
      <c r="Q22" s="78">
        <v>2.637528259231349</v>
      </c>
      <c r="R22" s="78" t="s">
        <v>0</v>
      </c>
      <c r="S22" s="107" t="s">
        <v>140</v>
      </c>
      <c r="T22" s="94">
        <v>12570.22</v>
      </c>
      <c r="U22" s="79" t="s">
        <v>97</v>
      </c>
      <c r="V22" s="79">
        <v>1217.24</v>
      </c>
      <c r="W22" s="109">
        <v>559.14</v>
      </c>
      <c r="X22" s="80" t="s">
        <v>918</v>
      </c>
      <c r="Y22" s="81" t="s">
        <v>918</v>
      </c>
      <c r="Z22" s="83">
        <f t="shared" si="0"/>
        <v>1</v>
      </c>
      <c r="AA22" s="65">
        <f t="shared" si="1"/>
        <v>1</v>
      </c>
      <c r="AB22" s="65">
        <f t="shared" si="2"/>
        <v>0</v>
      </c>
      <c r="AC22" s="65">
        <f t="shared" si="3"/>
        <v>0</v>
      </c>
      <c r="AD22" s="64" t="str">
        <f t="shared" si="4"/>
        <v>SRSA</v>
      </c>
      <c r="AE22" s="83">
        <f t="shared" si="5"/>
        <v>1</v>
      </c>
      <c r="AF22" s="65">
        <f t="shared" si="6"/>
        <v>0</v>
      </c>
      <c r="AG22" s="65">
        <f t="shared" si="7"/>
        <v>0</v>
      </c>
      <c r="AH22" s="64" t="str">
        <f t="shared" si="8"/>
        <v>-</v>
      </c>
      <c r="AI22" s="83">
        <f t="shared" si="9"/>
        <v>0</v>
      </c>
    </row>
    <row r="23" spans="1:35" ht="12.75" customHeight="1">
      <c r="A23" s="63" t="s">
        <v>832</v>
      </c>
      <c r="B23" s="64" t="s">
        <v>833</v>
      </c>
      <c r="C23" s="83" t="s">
        <v>834</v>
      </c>
      <c r="D23" s="65" t="s">
        <v>835</v>
      </c>
      <c r="E23" s="65" t="s">
        <v>836</v>
      </c>
      <c r="F23" s="75" t="s">
        <v>952</v>
      </c>
      <c r="G23" s="97" t="s">
        <v>837</v>
      </c>
      <c r="H23" s="66" t="s">
        <v>838</v>
      </c>
      <c r="I23" s="84">
        <v>6034657118</v>
      </c>
      <c r="J23" s="67" t="s">
        <v>139</v>
      </c>
      <c r="K23" s="68" t="s">
        <v>140</v>
      </c>
      <c r="L23" s="76" t="s">
        <v>98</v>
      </c>
      <c r="M23" s="100">
        <v>584.95</v>
      </c>
      <c r="N23" s="77" t="s">
        <v>97</v>
      </c>
      <c r="O23" s="69">
        <v>3.400309119010819</v>
      </c>
      <c r="P23" s="74" t="s">
        <v>0</v>
      </c>
      <c r="Q23" s="78">
        <v>3.266007735281478</v>
      </c>
      <c r="R23" s="78" t="s">
        <v>0</v>
      </c>
      <c r="S23" s="107" t="s">
        <v>140</v>
      </c>
      <c r="T23" s="94">
        <v>9808.06</v>
      </c>
      <c r="U23" s="79" t="s">
        <v>97</v>
      </c>
      <c r="V23" s="79">
        <v>1703.47</v>
      </c>
      <c r="W23" s="109">
        <v>854.07</v>
      </c>
      <c r="X23" s="80" t="s">
        <v>918</v>
      </c>
      <c r="Y23" s="81" t="s">
        <v>98</v>
      </c>
      <c r="Z23" s="83">
        <f t="shared" si="0"/>
        <v>1</v>
      </c>
      <c r="AA23" s="65">
        <f t="shared" si="1"/>
        <v>1</v>
      </c>
      <c r="AB23" s="65">
        <f t="shared" si="2"/>
        <v>0</v>
      </c>
      <c r="AC23" s="65">
        <f t="shared" si="3"/>
        <v>0</v>
      </c>
      <c r="AD23" s="64" t="str">
        <f t="shared" si="4"/>
        <v>SRSA</v>
      </c>
      <c r="AE23" s="83">
        <f t="shared" si="5"/>
        <v>1</v>
      </c>
      <c r="AF23" s="65">
        <f t="shared" si="6"/>
        <v>0</v>
      </c>
      <c r="AG23" s="65">
        <f t="shared" si="7"/>
        <v>0</v>
      </c>
      <c r="AH23" s="64" t="str">
        <f t="shared" si="8"/>
        <v>-</v>
      </c>
      <c r="AI23" s="83">
        <f t="shared" si="9"/>
        <v>0</v>
      </c>
    </row>
    <row r="24" spans="1:35" ht="12.75" customHeight="1">
      <c r="A24" s="63" t="s">
        <v>839</v>
      </c>
      <c r="B24" s="64" t="s">
        <v>840</v>
      </c>
      <c r="C24" s="83" t="s">
        <v>841</v>
      </c>
      <c r="D24" s="65" t="s">
        <v>842</v>
      </c>
      <c r="E24" s="65" t="s">
        <v>843</v>
      </c>
      <c r="F24" s="75" t="s">
        <v>952</v>
      </c>
      <c r="G24" s="97" t="s">
        <v>844</v>
      </c>
      <c r="H24" s="66" t="s">
        <v>845</v>
      </c>
      <c r="I24" s="84">
        <v>6035361254</v>
      </c>
      <c r="J24" s="67" t="s">
        <v>1</v>
      </c>
      <c r="K24" s="68" t="s">
        <v>140</v>
      </c>
      <c r="L24" s="76" t="s">
        <v>98</v>
      </c>
      <c r="M24" s="100">
        <v>302.97</v>
      </c>
      <c r="N24" s="77" t="s">
        <v>97</v>
      </c>
      <c r="O24" s="69">
        <v>12.8125</v>
      </c>
      <c r="P24" s="74" t="s">
        <v>0</v>
      </c>
      <c r="Q24" s="78">
        <v>31.88908145580589</v>
      </c>
      <c r="R24" s="78" t="s">
        <v>140</v>
      </c>
      <c r="S24" s="107" t="s">
        <v>140</v>
      </c>
      <c r="T24" s="94">
        <v>46582.71</v>
      </c>
      <c r="U24" s="79" t="s">
        <v>97</v>
      </c>
      <c r="V24" s="79">
        <v>3112.55</v>
      </c>
      <c r="W24" s="109">
        <v>819.89</v>
      </c>
      <c r="X24" s="80" t="s">
        <v>98</v>
      </c>
      <c r="Y24" s="81" t="s">
        <v>918</v>
      </c>
      <c r="Z24" s="83">
        <f t="shared" si="0"/>
        <v>1</v>
      </c>
      <c r="AA24" s="65">
        <f t="shared" si="1"/>
        <v>1</v>
      </c>
      <c r="AB24" s="65">
        <f t="shared" si="2"/>
        <v>0</v>
      </c>
      <c r="AC24" s="65">
        <f t="shared" si="3"/>
        <v>0</v>
      </c>
      <c r="AD24" s="64" t="str">
        <f t="shared" si="4"/>
        <v>SRSA</v>
      </c>
      <c r="AE24" s="83">
        <f t="shared" si="5"/>
        <v>1</v>
      </c>
      <c r="AF24" s="65">
        <f t="shared" si="6"/>
        <v>1</v>
      </c>
      <c r="AG24" s="65" t="str">
        <f t="shared" si="7"/>
        <v>Initial</v>
      </c>
      <c r="AH24" s="64" t="str">
        <f t="shared" si="8"/>
        <v>-</v>
      </c>
      <c r="AI24" s="83" t="str">
        <f t="shared" si="9"/>
        <v>SRSA</v>
      </c>
    </row>
    <row r="25" spans="1:35" ht="12.75" customHeight="1">
      <c r="A25" s="63" t="s">
        <v>846</v>
      </c>
      <c r="B25" s="64" t="s">
        <v>847</v>
      </c>
      <c r="C25" s="83" t="s">
        <v>848</v>
      </c>
      <c r="D25" s="65" t="s">
        <v>999</v>
      </c>
      <c r="E25" s="65" t="s">
        <v>1000</v>
      </c>
      <c r="F25" s="75" t="s">
        <v>952</v>
      </c>
      <c r="G25" s="97" t="s">
        <v>1001</v>
      </c>
      <c r="H25" s="66" t="s">
        <v>1002</v>
      </c>
      <c r="I25" s="84">
        <v>6036223731</v>
      </c>
      <c r="J25" s="67" t="s">
        <v>139</v>
      </c>
      <c r="K25" s="68" t="s">
        <v>140</v>
      </c>
      <c r="L25" s="76" t="s">
        <v>98</v>
      </c>
      <c r="M25" s="100">
        <v>429.02</v>
      </c>
      <c r="N25" s="77" t="s">
        <v>97</v>
      </c>
      <c r="O25" s="69">
        <v>4.817708333333334</v>
      </c>
      <c r="P25" s="74" t="s">
        <v>0</v>
      </c>
      <c r="Q25" s="78">
        <v>7.662835249042145</v>
      </c>
      <c r="R25" s="78" t="s">
        <v>0</v>
      </c>
      <c r="S25" s="107" t="s">
        <v>140</v>
      </c>
      <c r="T25" s="94">
        <v>29925.45</v>
      </c>
      <c r="U25" s="79" t="s">
        <v>97</v>
      </c>
      <c r="V25" s="79">
        <v>1994.18</v>
      </c>
      <c r="W25" s="109">
        <v>617.94</v>
      </c>
      <c r="X25" s="80" t="s">
        <v>98</v>
      </c>
      <c r="Y25" s="81" t="s">
        <v>918</v>
      </c>
      <c r="Z25" s="83">
        <f t="shared" si="0"/>
        <v>1</v>
      </c>
      <c r="AA25" s="65">
        <f t="shared" si="1"/>
        <v>1</v>
      </c>
      <c r="AB25" s="65">
        <f t="shared" si="2"/>
        <v>0</v>
      </c>
      <c r="AC25" s="65">
        <f t="shared" si="3"/>
        <v>0</v>
      </c>
      <c r="AD25" s="64" t="str">
        <f t="shared" si="4"/>
        <v>SRSA</v>
      </c>
      <c r="AE25" s="83">
        <f t="shared" si="5"/>
        <v>1</v>
      </c>
      <c r="AF25" s="65">
        <f t="shared" si="6"/>
        <v>0</v>
      </c>
      <c r="AG25" s="65">
        <f t="shared" si="7"/>
        <v>0</v>
      </c>
      <c r="AH25" s="64" t="str">
        <f t="shared" si="8"/>
        <v>-</v>
      </c>
      <c r="AI25" s="83">
        <f t="shared" si="9"/>
        <v>0</v>
      </c>
    </row>
    <row r="26" spans="1:35" ht="12.75" customHeight="1">
      <c r="A26" s="63" t="s">
        <v>849</v>
      </c>
      <c r="B26" s="64" t="s">
        <v>850</v>
      </c>
      <c r="C26" s="83" t="s">
        <v>851</v>
      </c>
      <c r="D26" s="65" t="s">
        <v>958</v>
      </c>
      <c r="E26" s="65" t="s">
        <v>959</v>
      </c>
      <c r="F26" s="75" t="s">
        <v>952</v>
      </c>
      <c r="G26" s="97" t="s">
        <v>960</v>
      </c>
      <c r="H26" s="66" t="s">
        <v>961</v>
      </c>
      <c r="I26" s="84">
        <v>6033565533</v>
      </c>
      <c r="J26" s="67"/>
      <c r="K26" s="68"/>
      <c r="L26" s="76" t="s">
        <v>98</v>
      </c>
      <c r="M26" s="100">
        <v>0</v>
      </c>
      <c r="N26" s="77" t="s">
        <v>97</v>
      </c>
      <c r="O26" s="69">
        <v>16.3265306122449</v>
      </c>
      <c r="P26" s="74" t="s">
        <v>0</v>
      </c>
      <c r="Q26" s="78">
        <v>24.489795918367346</v>
      </c>
      <c r="R26" s="78" t="s">
        <v>140</v>
      </c>
      <c r="S26" s="107"/>
      <c r="T26" s="94">
        <v>0</v>
      </c>
      <c r="U26" s="79" t="s">
        <v>97</v>
      </c>
      <c r="V26" s="79">
        <v>0</v>
      </c>
      <c r="W26" s="109">
        <v>0</v>
      </c>
      <c r="X26" s="80" t="s">
        <v>97</v>
      </c>
      <c r="Y26" s="81" t="s">
        <v>97</v>
      </c>
      <c r="Z26" s="83">
        <f t="shared" si="0"/>
        <v>0</v>
      </c>
      <c r="AA26" s="65">
        <f t="shared" si="1"/>
        <v>0</v>
      </c>
      <c r="AB26" s="65">
        <f t="shared" si="2"/>
        <v>0</v>
      </c>
      <c r="AC26" s="65">
        <f t="shared" si="3"/>
        <v>0</v>
      </c>
      <c r="AD26" s="64" t="str">
        <f t="shared" si="4"/>
        <v>-</v>
      </c>
      <c r="AE26" s="83">
        <f t="shared" si="5"/>
        <v>0</v>
      </c>
      <c r="AF26" s="65">
        <f t="shared" si="6"/>
        <v>1</v>
      </c>
      <c r="AG26" s="65">
        <f t="shared" si="7"/>
        <v>0</v>
      </c>
      <c r="AH26" s="64" t="str">
        <f t="shared" si="8"/>
        <v>-</v>
      </c>
      <c r="AI26" s="83">
        <f t="shared" si="9"/>
        <v>0</v>
      </c>
    </row>
    <row r="27" spans="1:35" ht="12.75" customHeight="1">
      <c r="A27" s="63" t="s">
        <v>855</v>
      </c>
      <c r="B27" s="64" t="s">
        <v>856</v>
      </c>
      <c r="C27" s="83" t="s">
        <v>857</v>
      </c>
      <c r="D27" s="65" t="s">
        <v>852</v>
      </c>
      <c r="E27" s="65" t="s">
        <v>853</v>
      </c>
      <c r="F27" s="75" t="s">
        <v>952</v>
      </c>
      <c r="G27" s="97" t="s">
        <v>854</v>
      </c>
      <c r="H27" s="66" t="s">
        <v>974</v>
      </c>
      <c r="I27" s="84">
        <v>6038873621</v>
      </c>
      <c r="J27" s="67" t="s">
        <v>139</v>
      </c>
      <c r="K27" s="68" t="s">
        <v>140</v>
      </c>
      <c r="L27" s="76" t="s">
        <v>98</v>
      </c>
      <c r="M27" s="100">
        <v>662.12</v>
      </c>
      <c r="N27" s="77" t="s">
        <v>97</v>
      </c>
      <c r="O27" s="69">
        <v>5.0588235294117645</v>
      </c>
      <c r="P27" s="74" t="s">
        <v>0</v>
      </c>
      <c r="Q27" s="78">
        <v>6.243073513114148</v>
      </c>
      <c r="R27" s="78" t="s">
        <v>0</v>
      </c>
      <c r="S27" s="107" t="s">
        <v>140</v>
      </c>
      <c r="T27" s="94">
        <v>33869.48</v>
      </c>
      <c r="U27" s="79" t="s">
        <v>97</v>
      </c>
      <c r="V27" s="79">
        <v>2485.2</v>
      </c>
      <c r="W27" s="109">
        <v>956.14</v>
      </c>
      <c r="X27" s="80" t="s">
        <v>918</v>
      </c>
      <c r="Y27" s="81" t="s">
        <v>98</v>
      </c>
      <c r="Z27" s="83">
        <f t="shared" si="0"/>
        <v>1</v>
      </c>
      <c r="AA27" s="65">
        <f t="shared" si="1"/>
        <v>0</v>
      </c>
      <c r="AB27" s="65">
        <f t="shared" si="2"/>
        <v>0</v>
      </c>
      <c r="AC27" s="65">
        <f t="shared" si="3"/>
        <v>0</v>
      </c>
      <c r="AD27" s="64" t="str">
        <f t="shared" si="4"/>
        <v>-</v>
      </c>
      <c r="AE27" s="83">
        <f t="shared" si="5"/>
        <v>1</v>
      </c>
      <c r="AF27" s="65">
        <f t="shared" si="6"/>
        <v>0</v>
      </c>
      <c r="AG27" s="65">
        <f t="shared" si="7"/>
        <v>0</v>
      </c>
      <c r="AH27" s="64" t="str">
        <f t="shared" si="8"/>
        <v>-</v>
      </c>
      <c r="AI27" s="83">
        <f t="shared" si="9"/>
        <v>0</v>
      </c>
    </row>
    <row r="28" spans="1:35" ht="12.75" customHeight="1">
      <c r="A28" s="63" t="s">
        <v>858</v>
      </c>
      <c r="B28" s="64" t="s">
        <v>859</v>
      </c>
      <c r="C28" s="83" t="s">
        <v>860</v>
      </c>
      <c r="D28" s="65" t="s">
        <v>861</v>
      </c>
      <c r="E28" s="65" t="s">
        <v>862</v>
      </c>
      <c r="F28" s="75" t="s">
        <v>952</v>
      </c>
      <c r="G28" s="97" t="s">
        <v>863</v>
      </c>
      <c r="H28" s="66" t="s">
        <v>864</v>
      </c>
      <c r="I28" s="84">
        <v>6033579002</v>
      </c>
      <c r="J28" s="67" t="s">
        <v>1</v>
      </c>
      <c r="K28" s="68" t="s">
        <v>140</v>
      </c>
      <c r="L28" s="76" t="s">
        <v>98</v>
      </c>
      <c r="M28" s="100">
        <v>396.44</v>
      </c>
      <c r="N28" s="77" t="s">
        <v>97</v>
      </c>
      <c r="O28" s="69">
        <v>4.3090638930163445</v>
      </c>
      <c r="P28" s="74" t="s">
        <v>0</v>
      </c>
      <c r="Q28" s="78">
        <v>9.526627218934912</v>
      </c>
      <c r="R28" s="78" t="s">
        <v>0</v>
      </c>
      <c r="S28" s="107" t="s">
        <v>140</v>
      </c>
      <c r="T28" s="94">
        <v>32296.28</v>
      </c>
      <c r="U28" s="79" t="s">
        <v>97</v>
      </c>
      <c r="V28" s="79">
        <v>1919.09</v>
      </c>
      <c r="W28" s="109">
        <v>679.72</v>
      </c>
      <c r="X28" s="80" t="s">
        <v>98</v>
      </c>
      <c r="Y28" s="81" t="s">
        <v>918</v>
      </c>
      <c r="Z28" s="83">
        <f t="shared" si="0"/>
        <v>1</v>
      </c>
      <c r="AA28" s="65">
        <f t="shared" si="1"/>
        <v>1</v>
      </c>
      <c r="AB28" s="65">
        <f t="shared" si="2"/>
        <v>0</v>
      </c>
      <c r="AC28" s="65">
        <f t="shared" si="3"/>
        <v>0</v>
      </c>
      <c r="AD28" s="64" t="str">
        <f t="shared" si="4"/>
        <v>SRSA</v>
      </c>
      <c r="AE28" s="83">
        <f t="shared" si="5"/>
        <v>1</v>
      </c>
      <c r="AF28" s="65">
        <f t="shared" si="6"/>
        <v>0</v>
      </c>
      <c r="AG28" s="65">
        <f t="shared" si="7"/>
        <v>0</v>
      </c>
      <c r="AH28" s="64" t="str">
        <f t="shared" si="8"/>
        <v>-</v>
      </c>
      <c r="AI28" s="83">
        <f t="shared" si="9"/>
        <v>0</v>
      </c>
    </row>
    <row r="29" spans="1:35" ht="12.75" customHeight="1">
      <c r="A29" s="63" t="s">
        <v>865</v>
      </c>
      <c r="B29" s="64" t="s">
        <v>866</v>
      </c>
      <c r="C29" s="83" t="s">
        <v>867</v>
      </c>
      <c r="D29" s="65" t="s">
        <v>122</v>
      </c>
      <c r="E29" s="65" t="s">
        <v>965</v>
      </c>
      <c r="F29" s="75" t="s">
        <v>952</v>
      </c>
      <c r="G29" s="98" t="s">
        <v>966</v>
      </c>
      <c r="H29" s="66"/>
      <c r="I29" s="85">
        <v>6034855188</v>
      </c>
      <c r="J29" s="67" t="s">
        <v>1</v>
      </c>
      <c r="K29" s="68" t="s">
        <v>140</v>
      </c>
      <c r="L29" s="76" t="s">
        <v>98</v>
      </c>
      <c r="M29" s="100">
        <v>249.45</v>
      </c>
      <c r="N29" s="77" t="s">
        <v>97</v>
      </c>
      <c r="O29" s="69">
        <v>4.750593824228028</v>
      </c>
      <c r="P29" s="74" t="s">
        <v>0</v>
      </c>
      <c r="Q29" s="78">
        <v>7.182835820895522</v>
      </c>
      <c r="R29" s="78" t="s">
        <v>0</v>
      </c>
      <c r="S29" s="107" t="s">
        <v>140</v>
      </c>
      <c r="T29" s="94">
        <v>8794.26</v>
      </c>
      <c r="U29" s="79" t="s">
        <v>97</v>
      </c>
      <c r="V29" s="79">
        <v>1026.35</v>
      </c>
      <c r="W29" s="109">
        <v>337.06</v>
      </c>
      <c r="X29" s="80" t="s">
        <v>98</v>
      </c>
      <c r="Y29" s="81" t="s">
        <v>918</v>
      </c>
      <c r="Z29" s="83">
        <f t="shared" si="0"/>
        <v>1</v>
      </c>
      <c r="AA29" s="65">
        <f t="shared" si="1"/>
        <v>1</v>
      </c>
      <c r="AB29" s="65">
        <f t="shared" si="2"/>
        <v>0</v>
      </c>
      <c r="AC29" s="65">
        <f t="shared" si="3"/>
        <v>0</v>
      </c>
      <c r="AD29" s="64" t="str">
        <f t="shared" si="4"/>
        <v>SRSA</v>
      </c>
      <c r="AE29" s="83">
        <f t="shared" si="5"/>
        <v>1</v>
      </c>
      <c r="AF29" s="65">
        <f t="shared" si="6"/>
        <v>0</v>
      </c>
      <c r="AG29" s="65">
        <f t="shared" si="7"/>
        <v>0</v>
      </c>
      <c r="AH29" s="64" t="str">
        <f t="shared" si="8"/>
        <v>-</v>
      </c>
      <c r="AI29" s="83">
        <f t="shared" si="9"/>
        <v>0</v>
      </c>
    </row>
    <row r="30" spans="1:35" ht="12.75" customHeight="1">
      <c r="A30" s="63" t="s">
        <v>872</v>
      </c>
      <c r="B30" s="64" t="s">
        <v>873</v>
      </c>
      <c r="C30" s="83" t="s">
        <v>874</v>
      </c>
      <c r="D30" s="65" t="s">
        <v>868</v>
      </c>
      <c r="E30" s="65" t="s">
        <v>869</v>
      </c>
      <c r="F30" s="75" t="s">
        <v>952</v>
      </c>
      <c r="G30" s="97" t="s">
        <v>870</v>
      </c>
      <c r="H30" s="66" t="s">
        <v>871</v>
      </c>
      <c r="I30" s="84">
        <v>6035434200</v>
      </c>
      <c r="J30" s="67" t="s">
        <v>5</v>
      </c>
      <c r="K30" s="68" t="s">
        <v>0</v>
      </c>
      <c r="L30" s="76" t="s">
        <v>98</v>
      </c>
      <c r="M30" s="100">
        <v>1918.03</v>
      </c>
      <c r="N30" s="77" t="s">
        <v>97</v>
      </c>
      <c r="O30" s="69">
        <v>11.824480369515012</v>
      </c>
      <c r="P30" s="74" t="s">
        <v>0</v>
      </c>
      <c r="Q30" s="78">
        <v>26.521392505979275</v>
      </c>
      <c r="R30" s="78" t="s">
        <v>140</v>
      </c>
      <c r="S30" s="107" t="s">
        <v>140</v>
      </c>
      <c r="T30" s="94">
        <v>244883.87</v>
      </c>
      <c r="U30" s="79" t="s">
        <v>97</v>
      </c>
      <c r="V30" s="79">
        <v>18720.75</v>
      </c>
      <c r="W30" s="109">
        <v>3534.41</v>
      </c>
      <c r="X30" s="80" t="s">
        <v>98</v>
      </c>
      <c r="Y30" s="81" t="s">
        <v>98</v>
      </c>
      <c r="Z30" s="83">
        <f t="shared" si="0"/>
        <v>0</v>
      </c>
      <c r="AA30" s="65">
        <f t="shared" si="1"/>
        <v>0</v>
      </c>
      <c r="AB30" s="65">
        <f t="shared" si="2"/>
        <v>0</v>
      </c>
      <c r="AC30" s="65">
        <f t="shared" si="3"/>
        <v>0</v>
      </c>
      <c r="AD30" s="64" t="str">
        <f t="shared" si="4"/>
        <v>-</v>
      </c>
      <c r="AE30" s="83">
        <f t="shared" si="5"/>
        <v>1</v>
      </c>
      <c r="AF30" s="65">
        <f t="shared" si="6"/>
        <v>1</v>
      </c>
      <c r="AG30" s="65" t="str">
        <f t="shared" si="7"/>
        <v>Initial</v>
      </c>
      <c r="AH30" s="64" t="str">
        <f t="shared" si="8"/>
        <v>RLIS</v>
      </c>
      <c r="AI30" s="83">
        <f t="shared" si="9"/>
        <v>0</v>
      </c>
    </row>
    <row r="31" spans="1:35" ht="12.75" customHeight="1">
      <c r="A31" s="63" t="s">
        <v>875</v>
      </c>
      <c r="B31" s="64" t="s">
        <v>876</v>
      </c>
      <c r="C31" s="83" t="s">
        <v>877</v>
      </c>
      <c r="D31" s="65" t="s">
        <v>878</v>
      </c>
      <c r="E31" s="65" t="s">
        <v>879</v>
      </c>
      <c r="F31" s="75" t="s">
        <v>952</v>
      </c>
      <c r="G31" s="97" t="s">
        <v>880</v>
      </c>
      <c r="H31" s="66" t="s">
        <v>881</v>
      </c>
      <c r="I31" s="84">
        <v>6032375571</v>
      </c>
      <c r="J31" s="67"/>
      <c r="K31" s="68"/>
      <c r="L31" s="76" t="s">
        <v>98</v>
      </c>
      <c r="M31" s="100">
        <v>0</v>
      </c>
      <c r="N31" s="77" t="s">
        <v>97</v>
      </c>
      <c r="O31" s="69">
        <v>6.976744186046512</v>
      </c>
      <c r="P31" s="74" t="s">
        <v>0</v>
      </c>
      <c r="Q31" s="78">
        <v>6.976744186046512</v>
      </c>
      <c r="R31" s="78" t="s">
        <v>0</v>
      </c>
      <c r="S31" s="107"/>
      <c r="T31" s="94">
        <v>0</v>
      </c>
      <c r="U31" s="79" t="s">
        <v>97</v>
      </c>
      <c r="V31" s="79">
        <v>0</v>
      </c>
      <c r="W31" s="109">
        <v>0</v>
      </c>
      <c r="X31" s="80" t="s">
        <v>97</v>
      </c>
      <c r="Y31" s="81" t="s">
        <v>97</v>
      </c>
      <c r="Z31" s="83">
        <f t="shared" si="0"/>
        <v>0</v>
      </c>
      <c r="AA31" s="65">
        <f t="shared" si="1"/>
        <v>0</v>
      </c>
      <c r="AB31" s="65">
        <f t="shared" si="2"/>
        <v>0</v>
      </c>
      <c r="AC31" s="65">
        <f t="shared" si="3"/>
        <v>0</v>
      </c>
      <c r="AD31" s="64" t="str">
        <f t="shared" si="4"/>
        <v>-</v>
      </c>
      <c r="AE31" s="83">
        <f t="shared" si="5"/>
        <v>0</v>
      </c>
      <c r="AF31" s="65">
        <f t="shared" si="6"/>
        <v>0</v>
      </c>
      <c r="AG31" s="65">
        <f t="shared" si="7"/>
        <v>0</v>
      </c>
      <c r="AH31" s="64" t="str">
        <f t="shared" si="8"/>
        <v>-</v>
      </c>
      <c r="AI31" s="83">
        <f t="shared" si="9"/>
        <v>0</v>
      </c>
    </row>
    <row r="32" spans="1:35" ht="12.75" customHeight="1">
      <c r="A32" s="63" t="s">
        <v>882</v>
      </c>
      <c r="B32" s="64" t="s">
        <v>883</v>
      </c>
      <c r="C32" s="83" t="s">
        <v>884</v>
      </c>
      <c r="D32" s="65" t="s">
        <v>101</v>
      </c>
      <c r="E32" s="65" t="s">
        <v>1009</v>
      </c>
      <c r="F32" s="75" t="s">
        <v>952</v>
      </c>
      <c r="G32" s="98" t="s">
        <v>1010</v>
      </c>
      <c r="H32" s="66" t="s">
        <v>1011</v>
      </c>
      <c r="I32" s="85" t="s">
        <v>102</v>
      </c>
      <c r="J32" s="67" t="s">
        <v>7</v>
      </c>
      <c r="K32" s="68" t="s">
        <v>0</v>
      </c>
      <c r="L32" s="76" t="s">
        <v>98</v>
      </c>
      <c r="M32" s="100">
        <v>49.65</v>
      </c>
      <c r="N32" s="77" t="s">
        <v>97</v>
      </c>
      <c r="O32" s="69" t="s">
        <v>954</v>
      </c>
      <c r="P32" s="74" t="s">
        <v>954</v>
      </c>
      <c r="Q32" s="78">
        <v>2.61</v>
      </c>
      <c r="R32" s="78" t="s">
        <v>0</v>
      </c>
      <c r="S32" s="107" t="s">
        <v>0</v>
      </c>
      <c r="T32" s="94">
        <v>0</v>
      </c>
      <c r="U32" s="79" t="s">
        <v>97</v>
      </c>
      <c r="V32" s="79">
        <v>0</v>
      </c>
      <c r="W32" s="109">
        <v>0</v>
      </c>
      <c r="X32" s="80" t="s">
        <v>918</v>
      </c>
      <c r="Y32" s="81" t="s">
        <v>97</v>
      </c>
      <c r="Z32" s="83">
        <f t="shared" si="0"/>
        <v>0</v>
      </c>
      <c r="AA32" s="65">
        <f t="shared" si="1"/>
        <v>1</v>
      </c>
      <c r="AB32" s="65">
        <f t="shared" si="2"/>
        <v>0</v>
      </c>
      <c r="AC32" s="65">
        <f t="shared" si="3"/>
        <v>0</v>
      </c>
      <c r="AD32" s="64" t="str">
        <f t="shared" si="4"/>
        <v>-</v>
      </c>
      <c r="AE32" s="83">
        <f t="shared" si="5"/>
        <v>0</v>
      </c>
      <c r="AF32" s="65">
        <f t="shared" si="6"/>
        <v>0</v>
      </c>
      <c r="AG32" s="65">
        <f t="shared" si="7"/>
        <v>0</v>
      </c>
      <c r="AH32" s="64" t="str">
        <f t="shared" si="8"/>
        <v>-</v>
      </c>
      <c r="AI32" s="83">
        <f t="shared" si="9"/>
        <v>0</v>
      </c>
    </row>
    <row r="33" spans="1:35" ht="12.75" customHeight="1">
      <c r="A33" s="63" t="s">
        <v>885</v>
      </c>
      <c r="B33" s="64" t="s">
        <v>886</v>
      </c>
      <c r="C33" s="83" t="s">
        <v>887</v>
      </c>
      <c r="D33" s="65" t="s">
        <v>888</v>
      </c>
      <c r="E33" s="65" t="s">
        <v>889</v>
      </c>
      <c r="F33" s="75" t="s">
        <v>952</v>
      </c>
      <c r="G33" s="97" t="s">
        <v>890</v>
      </c>
      <c r="H33" s="66" t="s">
        <v>891</v>
      </c>
      <c r="I33" s="84">
        <v>6039425531</v>
      </c>
      <c r="J33" s="67" t="s">
        <v>139</v>
      </c>
      <c r="K33" s="68" t="s">
        <v>140</v>
      </c>
      <c r="L33" s="76" t="s">
        <v>98</v>
      </c>
      <c r="M33" s="100">
        <v>0</v>
      </c>
      <c r="N33" s="77" t="s">
        <v>97</v>
      </c>
      <c r="O33" s="69" t="s">
        <v>954</v>
      </c>
      <c r="P33" s="74" t="s">
        <v>954</v>
      </c>
      <c r="Q33" s="78">
        <v>0</v>
      </c>
      <c r="R33" s="78" t="s">
        <v>0</v>
      </c>
      <c r="S33" s="107" t="s">
        <v>140</v>
      </c>
      <c r="T33" s="94">
        <v>0</v>
      </c>
      <c r="U33" s="79" t="s">
        <v>97</v>
      </c>
      <c r="V33" s="79">
        <v>0</v>
      </c>
      <c r="W33" s="109">
        <v>0</v>
      </c>
      <c r="X33" s="80" t="s">
        <v>97</v>
      </c>
      <c r="Y33" s="81" t="s">
        <v>97</v>
      </c>
      <c r="Z33" s="83">
        <f t="shared" si="0"/>
        <v>1</v>
      </c>
      <c r="AA33" s="65">
        <f t="shared" si="1"/>
        <v>0</v>
      </c>
      <c r="AB33" s="65">
        <f t="shared" si="2"/>
        <v>0</v>
      </c>
      <c r="AC33" s="65">
        <f t="shared" si="3"/>
        <v>0</v>
      </c>
      <c r="AD33" s="64" t="str">
        <f t="shared" si="4"/>
        <v>-</v>
      </c>
      <c r="AE33" s="83">
        <f t="shared" si="5"/>
        <v>1</v>
      </c>
      <c r="AF33" s="65">
        <f t="shared" si="6"/>
        <v>0</v>
      </c>
      <c r="AG33" s="65">
        <f t="shared" si="7"/>
        <v>0</v>
      </c>
      <c r="AH33" s="64" t="str">
        <f t="shared" si="8"/>
        <v>-</v>
      </c>
      <c r="AI33" s="83">
        <f t="shared" si="9"/>
        <v>0</v>
      </c>
    </row>
    <row r="34" spans="1:35" ht="12.75" customHeight="1">
      <c r="A34" s="63" t="s">
        <v>892</v>
      </c>
      <c r="B34" s="64" t="s">
        <v>893</v>
      </c>
      <c r="C34" s="83" t="s">
        <v>894</v>
      </c>
      <c r="D34" s="65" t="s">
        <v>878</v>
      </c>
      <c r="E34" s="65" t="s">
        <v>879</v>
      </c>
      <c r="F34" s="75" t="s">
        <v>952</v>
      </c>
      <c r="G34" s="97" t="s">
        <v>880</v>
      </c>
      <c r="H34" s="66" t="s">
        <v>881</v>
      </c>
      <c r="I34" s="84">
        <v>6032375571</v>
      </c>
      <c r="J34" s="67" t="s">
        <v>1</v>
      </c>
      <c r="K34" s="68" t="s">
        <v>140</v>
      </c>
      <c r="L34" s="76" t="s">
        <v>98</v>
      </c>
      <c r="M34" s="100">
        <v>472.13</v>
      </c>
      <c r="N34" s="77" t="s">
        <v>97</v>
      </c>
      <c r="O34" s="69">
        <v>19.444444444444446</v>
      </c>
      <c r="P34" s="74" t="s">
        <v>0</v>
      </c>
      <c r="Q34" s="78">
        <v>38.05411629245826</v>
      </c>
      <c r="R34" s="78" t="s">
        <v>140</v>
      </c>
      <c r="S34" s="107" t="s">
        <v>140</v>
      </c>
      <c r="T34" s="94">
        <v>48231.86</v>
      </c>
      <c r="U34" s="79" t="s">
        <v>97</v>
      </c>
      <c r="V34" s="79">
        <v>5891.76</v>
      </c>
      <c r="W34" s="109">
        <v>810.53</v>
      </c>
      <c r="X34" s="80" t="s">
        <v>918</v>
      </c>
      <c r="Y34" s="81" t="s">
        <v>98</v>
      </c>
      <c r="Z34" s="83">
        <f t="shared" si="0"/>
        <v>1</v>
      </c>
      <c r="AA34" s="65">
        <f t="shared" si="1"/>
        <v>1</v>
      </c>
      <c r="AB34" s="65">
        <f t="shared" si="2"/>
        <v>0</v>
      </c>
      <c r="AC34" s="65">
        <f t="shared" si="3"/>
        <v>0</v>
      </c>
      <c r="AD34" s="64" t="str">
        <f t="shared" si="4"/>
        <v>SRSA</v>
      </c>
      <c r="AE34" s="83">
        <f t="shared" si="5"/>
        <v>1</v>
      </c>
      <c r="AF34" s="65">
        <f t="shared" si="6"/>
        <v>1</v>
      </c>
      <c r="AG34" s="65" t="str">
        <f t="shared" si="7"/>
        <v>Initial</v>
      </c>
      <c r="AH34" s="64" t="str">
        <f t="shared" si="8"/>
        <v>-</v>
      </c>
      <c r="AI34" s="83" t="str">
        <f t="shared" si="9"/>
        <v>SRSA</v>
      </c>
    </row>
    <row r="35" spans="1:35" ht="12.75" customHeight="1">
      <c r="A35" s="63" t="s">
        <v>895</v>
      </c>
      <c r="B35" s="64" t="s">
        <v>896</v>
      </c>
      <c r="C35" s="83" t="s">
        <v>897</v>
      </c>
      <c r="D35" s="65" t="s">
        <v>878</v>
      </c>
      <c r="E35" s="65" t="s">
        <v>879</v>
      </c>
      <c r="F35" s="75" t="s">
        <v>952</v>
      </c>
      <c r="G35" s="97" t="s">
        <v>880</v>
      </c>
      <c r="H35" s="66" t="s">
        <v>881</v>
      </c>
      <c r="I35" s="84">
        <v>6032375571</v>
      </c>
      <c r="J35" s="67"/>
      <c r="K35" s="68"/>
      <c r="L35" s="76" t="s">
        <v>98</v>
      </c>
      <c r="M35" s="100">
        <v>0</v>
      </c>
      <c r="N35" s="77" t="s">
        <v>97</v>
      </c>
      <c r="O35" s="69">
        <v>12.781954887218044</v>
      </c>
      <c r="P35" s="74" t="s">
        <v>0</v>
      </c>
      <c r="Q35" s="78">
        <v>12.781954887218044</v>
      </c>
      <c r="R35" s="78" t="s">
        <v>0</v>
      </c>
      <c r="S35" s="107"/>
      <c r="T35" s="94">
        <v>0</v>
      </c>
      <c r="U35" s="79" t="s">
        <v>97</v>
      </c>
      <c r="V35" s="79">
        <v>0</v>
      </c>
      <c r="W35" s="109">
        <v>0</v>
      </c>
      <c r="X35" s="80" t="s">
        <v>97</v>
      </c>
      <c r="Y35" s="81" t="s">
        <v>97</v>
      </c>
      <c r="Z35" s="83">
        <f t="shared" si="0"/>
        <v>0</v>
      </c>
      <c r="AA35" s="65">
        <f t="shared" si="1"/>
        <v>0</v>
      </c>
      <c r="AB35" s="65">
        <f t="shared" si="2"/>
        <v>0</v>
      </c>
      <c r="AC35" s="65">
        <f t="shared" si="3"/>
        <v>0</v>
      </c>
      <c r="AD35" s="64" t="str">
        <f t="shared" si="4"/>
        <v>-</v>
      </c>
      <c r="AE35" s="83">
        <f t="shared" si="5"/>
        <v>0</v>
      </c>
      <c r="AF35" s="65">
        <f t="shared" si="6"/>
        <v>0</v>
      </c>
      <c r="AG35" s="65">
        <f t="shared" si="7"/>
        <v>0</v>
      </c>
      <c r="AH35" s="64" t="str">
        <f t="shared" si="8"/>
        <v>-</v>
      </c>
      <c r="AI35" s="83">
        <f t="shared" si="9"/>
        <v>0</v>
      </c>
    </row>
    <row r="36" spans="1:35" ht="12.75" customHeight="1">
      <c r="A36" s="63" t="s">
        <v>900</v>
      </c>
      <c r="B36" s="64" t="s">
        <v>901</v>
      </c>
      <c r="C36" s="83" t="s">
        <v>902</v>
      </c>
      <c r="D36" s="65" t="s">
        <v>898</v>
      </c>
      <c r="E36" s="65" t="s">
        <v>951</v>
      </c>
      <c r="F36" s="75" t="s">
        <v>952</v>
      </c>
      <c r="G36" s="97" t="s">
        <v>953</v>
      </c>
      <c r="H36" s="66" t="s">
        <v>899</v>
      </c>
      <c r="I36" s="84">
        <v>6032250811</v>
      </c>
      <c r="J36" s="67" t="s">
        <v>2</v>
      </c>
      <c r="K36" s="68" t="s">
        <v>0</v>
      </c>
      <c r="L36" s="76" t="s">
        <v>98</v>
      </c>
      <c r="M36" s="100">
        <v>5045.16</v>
      </c>
      <c r="N36" s="77" t="s">
        <v>97</v>
      </c>
      <c r="O36" s="69">
        <v>8.087014280969777</v>
      </c>
      <c r="P36" s="74" t="s">
        <v>0</v>
      </c>
      <c r="Q36" s="78">
        <v>19.921587846116147</v>
      </c>
      <c r="R36" s="78" t="s">
        <v>0</v>
      </c>
      <c r="S36" s="107" t="s">
        <v>0</v>
      </c>
      <c r="T36" s="94">
        <v>383679.62</v>
      </c>
      <c r="U36" s="79" t="s">
        <v>97</v>
      </c>
      <c r="V36" s="79">
        <v>49635.48</v>
      </c>
      <c r="W36" s="109">
        <v>16103.55</v>
      </c>
      <c r="X36" s="80" t="s">
        <v>918</v>
      </c>
      <c r="Y36" s="81" t="s">
        <v>98</v>
      </c>
      <c r="Z36" s="83">
        <f t="shared" si="0"/>
        <v>0</v>
      </c>
      <c r="AA36" s="65">
        <f t="shared" si="1"/>
        <v>0</v>
      </c>
      <c r="AB36" s="65">
        <f t="shared" si="2"/>
        <v>0</v>
      </c>
      <c r="AC36" s="65">
        <f t="shared" si="3"/>
        <v>0</v>
      </c>
      <c r="AD36" s="64" t="str">
        <f t="shared" si="4"/>
        <v>-</v>
      </c>
      <c r="AE36" s="83">
        <f t="shared" si="5"/>
        <v>0</v>
      </c>
      <c r="AF36" s="65">
        <f t="shared" si="6"/>
        <v>0</v>
      </c>
      <c r="AG36" s="65">
        <f t="shared" si="7"/>
        <v>0</v>
      </c>
      <c r="AH36" s="64" t="str">
        <f t="shared" si="8"/>
        <v>-</v>
      </c>
      <c r="AI36" s="83">
        <f t="shared" si="9"/>
        <v>0</v>
      </c>
    </row>
    <row r="37" spans="1:35" ht="12.75" customHeight="1">
      <c r="A37" s="63" t="s">
        <v>907</v>
      </c>
      <c r="B37" s="64" t="s">
        <v>908</v>
      </c>
      <c r="C37" s="83" t="s">
        <v>909</v>
      </c>
      <c r="D37" s="65" t="s">
        <v>903</v>
      </c>
      <c r="E37" s="65" t="s">
        <v>904</v>
      </c>
      <c r="F37" s="75" t="s">
        <v>952</v>
      </c>
      <c r="G37" s="97" t="s">
        <v>905</v>
      </c>
      <c r="H37" s="66" t="s">
        <v>906</v>
      </c>
      <c r="I37" s="84">
        <v>6039243336</v>
      </c>
      <c r="J37" s="67" t="s">
        <v>6</v>
      </c>
      <c r="K37" s="68" t="s">
        <v>0</v>
      </c>
      <c r="L37" s="76" t="s">
        <v>98</v>
      </c>
      <c r="M37" s="100">
        <v>2977.91</v>
      </c>
      <c r="N37" s="77" t="s">
        <v>97</v>
      </c>
      <c r="O37" s="69">
        <v>10.342084327764518</v>
      </c>
      <c r="P37" s="74" t="s">
        <v>0</v>
      </c>
      <c r="Q37" s="78">
        <v>16.323152056948928</v>
      </c>
      <c r="R37" s="78" t="s">
        <v>0</v>
      </c>
      <c r="S37" s="107" t="s">
        <v>0</v>
      </c>
      <c r="T37" s="94">
        <v>243959.74</v>
      </c>
      <c r="U37" s="79" t="s">
        <v>97</v>
      </c>
      <c r="V37" s="79">
        <v>17464.3</v>
      </c>
      <c r="W37" s="109">
        <v>4845.76</v>
      </c>
      <c r="X37" s="80" t="s">
        <v>918</v>
      </c>
      <c r="Y37" s="81" t="s">
        <v>98</v>
      </c>
      <c r="Z37" s="83">
        <f aca="true" t="shared" si="10" ref="Z37:Z68">IF(OR(K37="YES",TRIM(L37)="YES"),1,0)</f>
        <v>0</v>
      </c>
      <c r="AA37" s="65">
        <f aca="true" t="shared" si="11" ref="AA37:AA68">IF(OR(AND(ISNUMBER(M37),AND(M37&gt;0,M37&lt;600)),AND(ISNUMBER(M37),AND(M37&gt;0,N37="YES"))),1,0)</f>
        <v>0</v>
      </c>
      <c r="AB37" s="65">
        <f aca="true" t="shared" si="12" ref="AB37:AB68">IF(AND(OR(K37="YES",TRIM(L37)="YES"),(Z37=0)),"Trouble",0)</f>
        <v>0</v>
      </c>
      <c r="AC37" s="65">
        <f aca="true" t="shared" si="13" ref="AC37:AC68">IF(AND(OR(AND(ISNUMBER(M37),AND(M37&gt;0,M37&lt;600)),AND(ISNUMBER(M37),AND(M37&gt;0,N37="YES"))),(AA37=0)),"Trouble",0)</f>
        <v>0</v>
      </c>
      <c r="AD37" s="64" t="str">
        <f aca="true" t="shared" si="14" ref="AD37:AD68">IF(AND(Z37=1,AA37=1),"SRSA","-")</f>
        <v>-</v>
      </c>
      <c r="AE37" s="83">
        <f aca="true" t="shared" si="15" ref="AE37:AE68">IF(S37="YES",1,0)</f>
        <v>0</v>
      </c>
      <c r="AF37" s="65">
        <f aca="true" t="shared" si="16" ref="AF37:AF68">IF(OR(AND(ISNUMBER(Q37),Q37&gt;=20),(AND(ISNUMBER(Q37)=FALSE,AND(ISNUMBER(O37),O37&gt;=20)))),1,0)</f>
        <v>0</v>
      </c>
      <c r="AG37" s="65">
        <f aca="true" t="shared" si="17" ref="AG37:AG68">IF(AND(AE37=1,AF37=1),"Initial",0)</f>
        <v>0</v>
      </c>
      <c r="AH37" s="64" t="str">
        <f aca="true" t="shared" si="18" ref="AH37:AH68">IF(AND(AND(AG37="Initial",AI37=0),AND(ISNUMBER(M37),M37&gt;0)),"RLIS","-")</f>
        <v>-</v>
      </c>
      <c r="AI37" s="83">
        <f aca="true" t="shared" si="19" ref="AI37:AI68">IF(AND(AD37="SRSA",AG37="Initial"),"SRSA",0)</f>
        <v>0</v>
      </c>
    </row>
    <row r="38" spans="1:35" ht="12.75" customHeight="1">
      <c r="A38" s="63" t="s">
        <v>910</v>
      </c>
      <c r="B38" s="64" t="s">
        <v>911</v>
      </c>
      <c r="C38" s="83" t="s">
        <v>912</v>
      </c>
      <c r="D38" s="65" t="s">
        <v>124</v>
      </c>
      <c r="E38" s="65" t="s">
        <v>125</v>
      </c>
      <c r="F38" s="75" t="s">
        <v>952</v>
      </c>
      <c r="G38" s="98" t="s">
        <v>138</v>
      </c>
      <c r="H38" s="66"/>
      <c r="I38" s="85" t="s">
        <v>126</v>
      </c>
      <c r="J38" s="67" t="s">
        <v>1</v>
      </c>
      <c r="K38" s="68" t="s">
        <v>140</v>
      </c>
      <c r="L38" s="76" t="s">
        <v>98</v>
      </c>
      <c r="M38" s="100">
        <v>1915.59</v>
      </c>
      <c r="N38" s="77" t="s">
        <v>97</v>
      </c>
      <c r="O38" s="69">
        <v>13.269794721407624</v>
      </c>
      <c r="P38" s="74" t="s">
        <v>0</v>
      </c>
      <c r="Q38" s="78">
        <v>24.531565292591527</v>
      </c>
      <c r="R38" s="78" t="s">
        <v>140</v>
      </c>
      <c r="S38" s="107" t="s">
        <v>140</v>
      </c>
      <c r="T38" s="94">
        <v>135219.32</v>
      </c>
      <c r="U38" s="79" t="s">
        <v>97</v>
      </c>
      <c r="V38" s="79">
        <v>15082.45</v>
      </c>
      <c r="W38" s="109">
        <v>2673.36</v>
      </c>
      <c r="X38" s="80" t="s">
        <v>918</v>
      </c>
      <c r="Y38" s="81" t="s">
        <v>98</v>
      </c>
      <c r="Z38" s="83">
        <f t="shared" si="10"/>
        <v>1</v>
      </c>
      <c r="AA38" s="65">
        <f t="shared" si="11"/>
        <v>0</v>
      </c>
      <c r="AB38" s="65">
        <f t="shared" si="12"/>
        <v>0</v>
      </c>
      <c r="AC38" s="65">
        <f t="shared" si="13"/>
        <v>0</v>
      </c>
      <c r="AD38" s="64" t="str">
        <f t="shared" si="14"/>
        <v>-</v>
      </c>
      <c r="AE38" s="83">
        <f t="shared" si="15"/>
        <v>1</v>
      </c>
      <c r="AF38" s="65">
        <f t="shared" si="16"/>
        <v>1</v>
      </c>
      <c r="AG38" s="65" t="str">
        <f t="shared" si="17"/>
        <v>Initial</v>
      </c>
      <c r="AH38" s="64" t="str">
        <f t="shared" si="18"/>
        <v>RLIS</v>
      </c>
      <c r="AI38" s="83">
        <f t="shared" si="19"/>
        <v>0</v>
      </c>
    </row>
    <row r="39" spans="1:35" ht="12.75" customHeight="1">
      <c r="A39" s="63" t="s">
        <v>916</v>
      </c>
      <c r="B39" s="64" t="s">
        <v>917</v>
      </c>
      <c r="C39" s="83" t="s">
        <v>651</v>
      </c>
      <c r="D39" s="65" t="s">
        <v>913</v>
      </c>
      <c r="E39" s="65" t="s">
        <v>914</v>
      </c>
      <c r="F39" s="75" t="s">
        <v>952</v>
      </c>
      <c r="G39" s="97" t="s">
        <v>915</v>
      </c>
      <c r="H39" s="66" t="s">
        <v>974</v>
      </c>
      <c r="I39" s="84">
        <v>6032463321</v>
      </c>
      <c r="J39" s="67"/>
      <c r="K39" s="68"/>
      <c r="L39" s="76" t="s">
        <v>98</v>
      </c>
      <c r="M39" s="100">
        <v>0</v>
      </c>
      <c r="N39" s="77" t="s">
        <v>97</v>
      </c>
      <c r="O39" s="69">
        <v>14.285714285714285</v>
      </c>
      <c r="P39" s="74" t="s">
        <v>0</v>
      </c>
      <c r="Q39" s="78">
        <v>14.285714285714285</v>
      </c>
      <c r="R39" s="78" t="s">
        <v>0</v>
      </c>
      <c r="S39" s="107"/>
      <c r="T39" s="94">
        <v>0</v>
      </c>
      <c r="U39" s="79" t="s">
        <v>97</v>
      </c>
      <c r="V39" s="79">
        <v>0</v>
      </c>
      <c r="W39" s="109">
        <v>0</v>
      </c>
      <c r="X39" s="80" t="s">
        <v>97</v>
      </c>
      <c r="Y39" s="81" t="s">
        <v>97</v>
      </c>
      <c r="Z39" s="83">
        <f t="shared" si="10"/>
        <v>0</v>
      </c>
      <c r="AA39" s="65">
        <f t="shared" si="11"/>
        <v>0</v>
      </c>
      <c r="AB39" s="65">
        <f t="shared" si="12"/>
        <v>0</v>
      </c>
      <c r="AC39" s="65">
        <f t="shared" si="13"/>
        <v>0</v>
      </c>
      <c r="AD39" s="64" t="str">
        <f t="shared" si="14"/>
        <v>-</v>
      </c>
      <c r="AE39" s="83">
        <f t="shared" si="15"/>
        <v>0</v>
      </c>
      <c r="AF39" s="65">
        <f t="shared" si="16"/>
        <v>0</v>
      </c>
      <c r="AG39" s="65">
        <f t="shared" si="17"/>
        <v>0</v>
      </c>
      <c r="AH39" s="64" t="str">
        <f t="shared" si="18"/>
        <v>-</v>
      </c>
      <c r="AI39" s="83">
        <f t="shared" si="19"/>
        <v>0</v>
      </c>
    </row>
    <row r="40" spans="1:35" ht="12.75" customHeight="1">
      <c r="A40" s="63" t="s">
        <v>652</v>
      </c>
      <c r="B40" s="64" t="s">
        <v>653</v>
      </c>
      <c r="C40" s="83" t="s">
        <v>654</v>
      </c>
      <c r="D40" s="65" t="s">
        <v>868</v>
      </c>
      <c r="E40" s="65" t="s">
        <v>869</v>
      </c>
      <c r="F40" s="75" t="s">
        <v>952</v>
      </c>
      <c r="G40" s="97" t="s">
        <v>870</v>
      </c>
      <c r="H40" s="66" t="s">
        <v>871</v>
      </c>
      <c r="I40" s="84">
        <v>6035434200</v>
      </c>
      <c r="J40" s="67" t="s">
        <v>1</v>
      </c>
      <c r="K40" s="68" t="s">
        <v>140</v>
      </c>
      <c r="L40" s="76" t="s">
        <v>98</v>
      </c>
      <c r="M40" s="100">
        <v>139.52</v>
      </c>
      <c r="N40" s="77" t="s">
        <v>97</v>
      </c>
      <c r="O40" s="69">
        <v>6.134969325153374</v>
      </c>
      <c r="P40" s="74" t="s">
        <v>0</v>
      </c>
      <c r="Q40" s="78">
        <v>5.631868131868132</v>
      </c>
      <c r="R40" s="78" t="s">
        <v>0</v>
      </c>
      <c r="S40" s="107" t="s">
        <v>140</v>
      </c>
      <c r="T40" s="94">
        <v>11806.74</v>
      </c>
      <c r="U40" s="79" t="s">
        <v>97</v>
      </c>
      <c r="V40" s="79">
        <v>798.18</v>
      </c>
      <c r="W40" s="109">
        <v>420.47</v>
      </c>
      <c r="X40" s="80" t="s">
        <v>918</v>
      </c>
      <c r="Y40" s="81" t="s">
        <v>98</v>
      </c>
      <c r="Z40" s="83">
        <f t="shared" si="10"/>
        <v>1</v>
      </c>
      <c r="AA40" s="65">
        <f t="shared" si="11"/>
        <v>1</v>
      </c>
      <c r="AB40" s="65">
        <f t="shared" si="12"/>
        <v>0</v>
      </c>
      <c r="AC40" s="65">
        <f t="shared" si="13"/>
        <v>0</v>
      </c>
      <c r="AD40" s="64" t="str">
        <f t="shared" si="14"/>
        <v>SRSA</v>
      </c>
      <c r="AE40" s="83">
        <f t="shared" si="15"/>
        <v>1</v>
      </c>
      <c r="AF40" s="65">
        <f t="shared" si="16"/>
        <v>0</v>
      </c>
      <c r="AG40" s="65">
        <f t="shared" si="17"/>
        <v>0</v>
      </c>
      <c r="AH40" s="64" t="str">
        <f t="shared" si="18"/>
        <v>-</v>
      </c>
      <c r="AI40" s="83">
        <f t="shared" si="19"/>
        <v>0</v>
      </c>
    </row>
    <row r="41" spans="1:35" ht="12.75" customHeight="1">
      <c r="A41" s="63" t="s">
        <v>655</v>
      </c>
      <c r="B41" s="64" t="s">
        <v>656</v>
      </c>
      <c r="C41" s="83" t="s">
        <v>657</v>
      </c>
      <c r="D41" s="65" t="s">
        <v>658</v>
      </c>
      <c r="E41" s="65" t="s">
        <v>659</v>
      </c>
      <c r="F41" s="75" t="s">
        <v>952</v>
      </c>
      <c r="G41" s="97" t="s">
        <v>660</v>
      </c>
      <c r="H41" s="66" t="s">
        <v>661</v>
      </c>
      <c r="I41" s="84">
        <v>6038633540</v>
      </c>
      <c r="J41" s="67" t="s">
        <v>1</v>
      </c>
      <c r="K41" s="68" t="s">
        <v>140</v>
      </c>
      <c r="L41" s="76" t="s">
        <v>98</v>
      </c>
      <c r="M41" s="100">
        <v>25.37</v>
      </c>
      <c r="N41" s="77" t="s">
        <v>97</v>
      </c>
      <c r="O41" s="69">
        <v>8.108108108108109</v>
      </c>
      <c r="P41" s="74" t="s">
        <v>0</v>
      </c>
      <c r="Q41" s="78">
        <v>10.909090909090908</v>
      </c>
      <c r="R41" s="78" t="s">
        <v>0</v>
      </c>
      <c r="S41" s="107" t="s">
        <v>140</v>
      </c>
      <c r="T41" s="94">
        <v>8261.13</v>
      </c>
      <c r="U41" s="79" t="s">
        <v>97</v>
      </c>
      <c r="V41" s="79">
        <v>62.06</v>
      </c>
      <c r="W41" s="109">
        <v>211.16</v>
      </c>
      <c r="X41" s="80" t="s">
        <v>918</v>
      </c>
      <c r="Y41" s="81" t="s">
        <v>98</v>
      </c>
      <c r="Z41" s="83">
        <f t="shared" si="10"/>
        <v>1</v>
      </c>
      <c r="AA41" s="65">
        <f t="shared" si="11"/>
        <v>1</v>
      </c>
      <c r="AB41" s="65">
        <f t="shared" si="12"/>
        <v>0</v>
      </c>
      <c r="AC41" s="65">
        <f t="shared" si="13"/>
        <v>0</v>
      </c>
      <c r="AD41" s="64" t="str">
        <f t="shared" si="14"/>
        <v>SRSA</v>
      </c>
      <c r="AE41" s="83">
        <f t="shared" si="15"/>
        <v>1</v>
      </c>
      <c r="AF41" s="65">
        <f t="shared" si="16"/>
        <v>0</v>
      </c>
      <c r="AG41" s="65">
        <f t="shared" si="17"/>
        <v>0</v>
      </c>
      <c r="AH41" s="64" t="str">
        <f t="shared" si="18"/>
        <v>-</v>
      </c>
      <c r="AI41" s="83">
        <f t="shared" si="19"/>
        <v>0</v>
      </c>
    </row>
    <row r="42" spans="1:35" ht="12.75" customHeight="1">
      <c r="A42" s="63" t="s">
        <v>662</v>
      </c>
      <c r="B42" s="64" t="s">
        <v>663</v>
      </c>
      <c r="C42" s="83" t="s">
        <v>664</v>
      </c>
      <c r="D42" s="65" t="s">
        <v>103</v>
      </c>
      <c r="E42" s="65" t="s">
        <v>986</v>
      </c>
      <c r="F42" s="75" t="s">
        <v>952</v>
      </c>
      <c r="G42" s="98" t="s">
        <v>987</v>
      </c>
      <c r="H42" s="66" t="s">
        <v>136</v>
      </c>
      <c r="I42" s="85" t="s">
        <v>104</v>
      </c>
      <c r="J42" s="67"/>
      <c r="K42" s="68"/>
      <c r="L42" s="76" t="s">
        <v>98</v>
      </c>
      <c r="M42" s="100">
        <v>0</v>
      </c>
      <c r="N42" s="77" t="s">
        <v>97</v>
      </c>
      <c r="O42" s="69" t="s">
        <v>954</v>
      </c>
      <c r="P42" s="74" t="s">
        <v>954</v>
      </c>
      <c r="Q42" s="78">
        <v>2.5</v>
      </c>
      <c r="R42" s="78" t="s">
        <v>0</v>
      </c>
      <c r="S42" s="107"/>
      <c r="T42" s="94">
        <v>0</v>
      </c>
      <c r="U42" s="79" t="s">
        <v>97</v>
      </c>
      <c r="V42" s="79">
        <v>0</v>
      </c>
      <c r="W42" s="109">
        <v>0</v>
      </c>
      <c r="X42" s="80" t="s">
        <v>97</v>
      </c>
      <c r="Y42" s="81" t="s">
        <v>97</v>
      </c>
      <c r="Z42" s="83">
        <f t="shared" si="10"/>
        <v>0</v>
      </c>
      <c r="AA42" s="65">
        <f t="shared" si="11"/>
        <v>0</v>
      </c>
      <c r="AB42" s="65">
        <f t="shared" si="12"/>
        <v>0</v>
      </c>
      <c r="AC42" s="65">
        <f t="shared" si="13"/>
        <v>0</v>
      </c>
      <c r="AD42" s="64" t="str">
        <f t="shared" si="14"/>
        <v>-</v>
      </c>
      <c r="AE42" s="83">
        <f t="shared" si="15"/>
        <v>0</v>
      </c>
      <c r="AF42" s="65">
        <f t="shared" si="16"/>
        <v>0</v>
      </c>
      <c r="AG42" s="65">
        <f t="shared" si="17"/>
        <v>0</v>
      </c>
      <c r="AH42" s="64" t="str">
        <f t="shared" si="18"/>
        <v>-</v>
      </c>
      <c r="AI42" s="83">
        <f t="shared" si="19"/>
        <v>0</v>
      </c>
    </row>
    <row r="43" spans="1:35" ht="12.75" customHeight="1">
      <c r="A43" s="63" t="s">
        <v>665</v>
      </c>
      <c r="B43" s="64" t="s">
        <v>666</v>
      </c>
      <c r="C43" s="83" t="s">
        <v>667</v>
      </c>
      <c r="D43" s="65" t="s">
        <v>122</v>
      </c>
      <c r="E43" s="65" t="s">
        <v>965</v>
      </c>
      <c r="F43" s="75" t="s">
        <v>952</v>
      </c>
      <c r="G43" s="98" t="s">
        <v>966</v>
      </c>
      <c r="H43" s="66"/>
      <c r="I43" s="85">
        <v>6034855188</v>
      </c>
      <c r="J43" s="67" t="s">
        <v>139</v>
      </c>
      <c r="K43" s="68" t="s">
        <v>140</v>
      </c>
      <c r="L43" s="76" t="s">
        <v>98</v>
      </c>
      <c r="M43" s="100">
        <v>518.42</v>
      </c>
      <c r="N43" s="77" t="s">
        <v>97</v>
      </c>
      <c r="O43" s="69">
        <v>6.674757281553398</v>
      </c>
      <c r="P43" s="74" t="s">
        <v>0</v>
      </c>
      <c r="Q43" s="78">
        <v>8.905043162199</v>
      </c>
      <c r="R43" s="78" t="s">
        <v>0</v>
      </c>
      <c r="S43" s="107" t="s">
        <v>140</v>
      </c>
      <c r="T43" s="94">
        <v>29884.14</v>
      </c>
      <c r="U43" s="79" t="s">
        <v>97</v>
      </c>
      <c r="V43" s="79">
        <v>2355.73</v>
      </c>
      <c r="W43" s="109">
        <v>967.43</v>
      </c>
      <c r="X43" s="80" t="s">
        <v>98</v>
      </c>
      <c r="Y43" s="81" t="s">
        <v>98</v>
      </c>
      <c r="Z43" s="83">
        <f t="shared" si="10"/>
        <v>1</v>
      </c>
      <c r="AA43" s="65">
        <f t="shared" si="11"/>
        <v>1</v>
      </c>
      <c r="AB43" s="65">
        <f t="shared" si="12"/>
        <v>0</v>
      </c>
      <c r="AC43" s="65">
        <f t="shared" si="13"/>
        <v>0</v>
      </c>
      <c r="AD43" s="64" t="str">
        <f t="shared" si="14"/>
        <v>SRSA</v>
      </c>
      <c r="AE43" s="83">
        <f t="shared" si="15"/>
        <v>1</v>
      </c>
      <c r="AF43" s="65">
        <f t="shared" si="16"/>
        <v>0</v>
      </c>
      <c r="AG43" s="65">
        <f t="shared" si="17"/>
        <v>0</v>
      </c>
      <c r="AH43" s="64" t="str">
        <f t="shared" si="18"/>
        <v>-</v>
      </c>
      <c r="AI43" s="83">
        <f t="shared" si="19"/>
        <v>0</v>
      </c>
    </row>
    <row r="44" spans="1:35" ht="12.75" customHeight="1">
      <c r="A44" s="63" t="s">
        <v>672</v>
      </c>
      <c r="B44" s="64" t="s">
        <v>673</v>
      </c>
      <c r="C44" s="83" t="s">
        <v>674</v>
      </c>
      <c r="D44" s="65" t="s">
        <v>668</v>
      </c>
      <c r="E44" s="65" t="s">
        <v>669</v>
      </c>
      <c r="F44" s="75" t="s">
        <v>952</v>
      </c>
      <c r="G44" s="97" t="s">
        <v>670</v>
      </c>
      <c r="H44" s="66" t="s">
        <v>671</v>
      </c>
      <c r="I44" s="84">
        <v>6034321210</v>
      </c>
      <c r="J44" s="67" t="s">
        <v>3</v>
      </c>
      <c r="K44" s="68" t="s">
        <v>0</v>
      </c>
      <c r="L44" s="76" t="s">
        <v>98</v>
      </c>
      <c r="M44" s="100">
        <v>3806.76</v>
      </c>
      <c r="N44" s="77" t="s">
        <v>97</v>
      </c>
      <c r="O44" s="69">
        <v>5.4361894900336525</v>
      </c>
      <c r="P44" s="74" t="s">
        <v>0</v>
      </c>
      <c r="Q44" s="78">
        <v>12.88756070227867</v>
      </c>
      <c r="R44" s="78" t="s">
        <v>0</v>
      </c>
      <c r="S44" s="107" t="s">
        <v>0</v>
      </c>
      <c r="T44" s="94">
        <v>319555.86</v>
      </c>
      <c r="U44" s="79" t="s">
        <v>97</v>
      </c>
      <c r="V44" s="79">
        <v>26076.76</v>
      </c>
      <c r="W44" s="109">
        <v>9720.78</v>
      </c>
      <c r="X44" s="80" t="s">
        <v>98</v>
      </c>
      <c r="Y44" s="81" t="s">
        <v>98</v>
      </c>
      <c r="Z44" s="83">
        <f t="shared" si="10"/>
        <v>0</v>
      </c>
      <c r="AA44" s="65">
        <f t="shared" si="11"/>
        <v>0</v>
      </c>
      <c r="AB44" s="65">
        <f t="shared" si="12"/>
        <v>0</v>
      </c>
      <c r="AC44" s="65">
        <f t="shared" si="13"/>
        <v>0</v>
      </c>
      <c r="AD44" s="64" t="str">
        <f t="shared" si="14"/>
        <v>-</v>
      </c>
      <c r="AE44" s="83">
        <f t="shared" si="15"/>
        <v>0</v>
      </c>
      <c r="AF44" s="65">
        <f t="shared" si="16"/>
        <v>0</v>
      </c>
      <c r="AG44" s="65">
        <f t="shared" si="17"/>
        <v>0</v>
      </c>
      <c r="AH44" s="64" t="str">
        <f t="shared" si="18"/>
        <v>-</v>
      </c>
      <c r="AI44" s="83">
        <f t="shared" si="19"/>
        <v>0</v>
      </c>
    </row>
    <row r="45" spans="1:35" ht="12.75" customHeight="1">
      <c r="A45" s="63" t="s">
        <v>679</v>
      </c>
      <c r="B45" s="64" t="s">
        <v>680</v>
      </c>
      <c r="C45" s="83" t="s">
        <v>681</v>
      </c>
      <c r="D45" s="65" t="s">
        <v>675</v>
      </c>
      <c r="E45" s="65" t="s">
        <v>676</v>
      </c>
      <c r="F45" s="75" t="s">
        <v>952</v>
      </c>
      <c r="G45" s="97" t="s">
        <v>677</v>
      </c>
      <c r="H45" s="66" t="s">
        <v>678</v>
      </c>
      <c r="I45" s="84">
        <v>6035166800</v>
      </c>
      <c r="J45" s="67" t="s">
        <v>7</v>
      </c>
      <c r="K45" s="68" t="s">
        <v>0</v>
      </c>
      <c r="L45" s="76" t="s">
        <v>98</v>
      </c>
      <c r="M45" s="100">
        <v>3946.78</v>
      </c>
      <c r="N45" s="77" t="s">
        <v>97</v>
      </c>
      <c r="O45" s="69">
        <v>10.814217292664482</v>
      </c>
      <c r="P45" s="74" t="s">
        <v>0</v>
      </c>
      <c r="Q45" s="78">
        <v>16.38273344434482</v>
      </c>
      <c r="R45" s="78" t="s">
        <v>0</v>
      </c>
      <c r="S45" s="107" t="s">
        <v>0</v>
      </c>
      <c r="T45" s="94">
        <v>357201.55</v>
      </c>
      <c r="U45" s="79" t="s">
        <v>97</v>
      </c>
      <c r="V45" s="79">
        <v>33833.12</v>
      </c>
      <c r="W45" s="109">
        <v>8407.6</v>
      </c>
      <c r="X45" s="80" t="s">
        <v>98</v>
      </c>
      <c r="Y45" s="81" t="s">
        <v>98</v>
      </c>
      <c r="Z45" s="83">
        <f t="shared" si="10"/>
        <v>0</v>
      </c>
      <c r="AA45" s="65">
        <f t="shared" si="11"/>
        <v>0</v>
      </c>
      <c r="AB45" s="65">
        <f t="shared" si="12"/>
        <v>0</v>
      </c>
      <c r="AC45" s="65">
        <f t="shared" si="13"/>
        <v>0</v>
      </c>
      <c r="AD45" s="64" t="str">
        <f t="shared" si="14"/>
        <v>-</v>
      </c>
      <c r="AE45" s="83">
        <f t="shared" si="15"/>
        <v>0</v>
      </c>
      <c r="AF45" s="65">
        <f t="shared" si="16"/>
        <v>0</v>
      </c>
      <c r="AG45" s="65">
        <f t="shared" si="17"/>
        <v>0</v>
      </c>
      <c r="AH45" s="64" t="str">
        <f t="shared" si="18"/>
        <v>-</v>
      </c>
      <c r="AI45" s="83">
        <f t="shared" si="19"/>
        <v>0</v>
      </c>
    </row>
    <row r="46" spans="1:35" ht="12.75" customHeight="1">
      <c r="A46" s="63" t="s">
        <v>682</v>
      </c>
      <c r="B46" s="64" t="s">
        <v>683</v>
      </c>
      <c r="C46" s="83" t="s">
        <v>684</v>
      </c>
      <c r="D46" s="65" t="s">
        <v>685</v>
      </c>
      <c r="E46" s="65" t="s">
        <v>686</v>
      </c>
      <c r="F46" s="75" t="s">
        <v>952</v>
      </c>
      <c r="G46" s="97" t="s">
        <v>687</v>
      </c>
      <c r="H46" s="66" t="s">
        <v>688</v>
      </c>
      <c r="I46" s="84">
        <v>6036436050</v>
      </c>
      <c r="J46" s="67" t="s">
        <v>8</v>
      </c>
      <c r="K46" s="68" t="s">
        <v>0</v>
      </c>
      <c r="L46" s="76" t="s">
        <v>98</v>
      </c>
      <c r="M46" s="100">
        <v>1142.6</v>
      </c>
      <c r="N46" s="77" t="s">
        <v>97</v>
      </c>
      <c r="O46" s="69">
        <v>3.3546325878594248</v>
      </c>
      <c r="P46" s="74" t="s">
        <v>0</v>
      </c>
      <c r="Q46" s="78">
        <v>1.0388325500865694</v>
      </c>
      <c r="R46" s="78" t="s">
        <v>0</v>
      </c>
      <c r="S46" s="107" t="s">
        <v>140</v>
      </c>
      <c r="T46" s="94">
        <v>22581.47</v>
      </c>
      <c r="U46" s="79" t="s">
        <v>97</v>
      </c>
      <c r="V46" s="79">
        <v>2643.13</v>
      </c>
      <c r="W46" s="109">
        <v>1468.26</v>
      </c>
      <c r="X46" s="80" t="s">
        <v>918</v>
      </c>
      <c r="Y46" s="81" t="s">
        <v>98</v>
      </c>
      <c r="Z46" s="83">
        <f t="shared" si="10"/>
        <v>0</v>
      </c>
      <c r="AA46" s="65">
        <f t="shared" si="11"/>
        <v>0</v>
      </c>
      <c r="AB46" s="65">
        <f t="shared" si="12"/>
        <v>0</v>
      </c>
      <c r="AC46" s="65">
        <f t="shared" si="13"/>
        <v>0</v>
      </c>
      <c r="AD46" s="64" t="str">
        <f t="shared" si="14"/>
        <v>-</v>
      </c>
      <c r="AE46" s="83">
        <f t="shared" si="15"/>
        <v>1</v>
      </c>
      <c r="AF46" s="65">
        <f t="shared" si="16"/>
        <v>0</v>
      </c>
      <c r="AG46" s="65">
        <f t="shared" si="17"/>
        <v>0</v>
      </c>
      <c r="AH46" s="64" t="str">
        <f t="shared" si="18"/>
        <v>-</v>
      </c>
      <c r="AI46" s="83">
        <f t="shared" si="19"/>
        <v>0</v>
      </c>
    </row>
    <row r="47" spans="1:35" ht="12.75" customHeight="1">
      <c r="A47" s="63" t="s">
        <v>689</v>
      </c>
      <c r="B47" s="64" t="s">
        <v>690</v>
      </c>
      <c r="C47" s="83" t="s">
        <v>691</v>
      </c>
      <c r="D47" s="65" t="s">
        <v>692</v>
      </c>
      <c r="E47" s="65" t="s">
        <v>693</v>
      </c>
      <c r="F47" s="75" t="s">
        <v>952</v>
      </c>
      <c r="G47" s="97" t="s">
        <v>694</v>
      </c>
      <c r="H47" s="66" t="s">
        <v>695</v>
      </c>
      <c r="I47" s="84">
        <v>6034663632</v>
      </c>
      <c r="J47" s="67"/>
      <c r="K47" s="68"/>
      <c r="L47" s="76" t="s">
        <v>98</v>
      </c>
      <c r="M47" s="100">
        <v>0</v>
      </c>
      <c r="N47" s="77" t="s">
        <v>97</v>
      </c>
      <c r="O47" s="69">
        <v>11.538461538461538</v>
      </c>
      <c r="P47" s="74" t="s">
        <v>0</v>
      </c>
      <c r="Q47" s="78">
        <v>11.538461538461538</v>
      </c>
      <c r="R47" s="78" t="s">
        <v>0</v>
      </c>
      <c r="S47" s="107"/>
      <c r="T47" s="94">
        <v>0</v>
      </c>
      <c r="U47" s="79" t="s">
        <v>97</v>
      </c>
      <c r="V47" s="79">
        <v>0</v>
      </c>
      <c r="W47" s="109">
        <v>0</v>
      </c>
      <c r="X47" s="80" t="s">
        <v>97</v>
      </c>
      <c r="Y47" s="81" t="s">
        <v>97</v>
      </c>
      <c r="Z47" s="83">
        <f t="shared" si="10"/>
        <v>0</v>
      </c>
      <c r="AA47" s="65">
        <f t="shared" si="11"/>
        <v>0</v>
      </c>
      <c r="AB47" s="65">
        <f t="shared" si="12"/>
        <v>0</v>
      </c>
      <c r="AC47" s="65">
        <f t="shared" si="13"/>
        <v>0</v>
      </c>
      <c r="AD47" s="64" t="str">
        <f t="shared" si="14"/>
        <v>-</v>
      </c>
      <c r="AE47" s="83">
        <f t="shared" si="15"/>
        <v>0</v>
      </c>
      <c r="AF47" s="65">
        <f t="shared" si="16"/>
        <v>0</v>
      </c>
      <c r="AG47" s="65">
        <f t="shared" si="17"/>
        <v>0</v>
      </c>
      <c r="AH47" s="64" t="str">
        <f t="shared" si="18"/>
        <v>-</v>
      </c>
      <c r="AI47" s="83">
        <f t="shared" si="19"/>
        <v>0</v>
      </c>
    </row>
    <row r="48" spans="1:35" ht="12.75" customHeight="1">
      <c r="A48" s="63" t="s">
        <v>696</v>
      </c>
      <c r="B48" s="64" t="s">
        <v>697</v>
      </c>
      <c r="C48" s="83" t="s">
        <v>698</v>
      </c>
      <c r="D48" s="65" t="s">
        <v>699</v>
      </c>
      <c r="E48" s="65" t="s">
        <v>700</v>
      </c>
      <c r="F48" s="75" t="s">
        <v>952</v>
      </c>
      <c r="G48" s="97" t="s">
        <v>701</v>
      </c>
      <c r="H48" s="66" t="s">
        <v>702</v>
      </c>
      <c r="I48" s="84">
        <v>6034974818</v>
      </c>
      <c r="J48" s="67" t="s">
        <v>1</v>
      </c>
      <c r="K48" s="68" t="s">
        <v>140</v>
      </c>
      <c r="L48" s="76" t="s">
        <v>98</v>
      </c>
      <c r="M48" s="100">
        <v>200.02</v>
      </c>
      <c r="N48" s="77" t="s">
        <v>97</v>
      </c>
      <c r="O48" s="69">
        <v>4.534606205250596</v>
      </c>
      <c r="P48" s="74" t="s">
        <v>0</v>
      </c>
      <c r="Q48" s="78">
        <v>5.857740585774058</v>
      </c>
      <c r="R48" s="78" t="s">
        <v>0</v>
      </c>
      <c r="S48" s="107" t="s">
        <v>140</v>
      </c>
      <c r="T48" s="94">
        <v>13667.97</v>
      </c>
      <c r="U48" s="79" t="s">
        <v>97</v>
      </c>
      <c r="V48" s="79">
        <v>482.66</v>
      </c>
      <c r="W48" s="109">
        <v>503.46</v>
      </c>
      <c r="X48" s="80" t="s">
        <v>918</v>
      </c>
      <c r="Y48" s="81" t="s">
        <v>918</v>
      </c>
      <c r="Z48" s="83">
        <f t="shared" si="10"/>
        <v>1</v>
      </c>
      <c r="AA48" s="65">
        <f t="shared" si="11"/>
        <v>1</v>
      </c>
      <c r="AB48" s="65">
        <f t="shared" si="12"/>
        <v>0</v>
      </c>
      <c r="AC48" s="65">
        <f t="shared" si="13"/>
        <v>0</v>
      </c>
      <c r="AD48" s="64" t="str">
        <f t="shared" si="14"/>
        <v>SRSA</v>
      </c>
      <c r="AE48" s="83">
        <f t="shared" si="15"/>
        <v>1</v>
      </c>
      <c r="AF48" s="65">
        <f t="shared" si="16"/>
        <v>0</v>
      </c>
      <c r="AG48" s="65">
        <f t="shared" si="17"/>
        <v>0</v>
      </c>
      <c r="AH48" s="64" t="str">
        <f t="shared" si="18"/>
        <v>-</v>
      </c>
      <c r="AI48" s="83">
        <f t="shared" si="19"/>
        <v>0</v>
      </c>
    </row>
    <row r="49" spans="1:35" ht="12.75" customHeight="1">
      <c r="A49" s="63" t="s">
        <v>703</v>
      </c>
      <c r="B49" s="64" t="s">
        <v>704</v>
      </c>
      <c r="C49" s="83" t="s">
        <v>705</v>
      </c>
      <c r="D49" s="65" t="s">
        <v>828</v>
      </c>
      <c r="E49" s="65" t="s">
        <v>829</v>
      </c>
      <c r="F49" s="75" t="s">
        <v>952</v>
      </c>
      <c r="G49" s="97" t="s">
        <v>830</v>
      </c>
      <c r="H49" s="66" t="s">
        <v>831</v>
      </c>
      <c r="I49" s="84">
        <v>6037758653</v>
      </c>
      <c r="J49" s="67" t="s">
        <v>139</v>
      </c>
      <c r="K49" s="68" t="s">
        <v>140</v>
      </c>
      <c r="L49" s="76" t="s">
        <v>98</v>
      </c>
      <c r="M49" s="100">
        <v>166.3</v>
      </c>
      <c r="N49" s="77" t="s">
        <v>97</v>
      </c>
      <c r="O49" s="69">
        <v>6.511627906976744</v>
      </c>
      <c r="P49" s="74" t="s">
        <v>0</v>
      </c>
      <c r="Q49" s="78">
        <v>4.9928673323823105</v>
      </c>
      <c r="R49" s="78" t="s">
        <v>0</v>
      </c>
      <c r="S49" s="107" t="s">
        <v>140</v>
      </c>
      <c r="T49" s="94">
        <v>6512.68</v>
      </c>
      <c r="U49" s="79" t="s">
        <v>97</v>
      </c>
      <c r="V49" s="79">
        <v>675.77</v>
      </c>
      <c r="W49" s="109">
        <v>225.98</v>
      </c>
      <c r="X49" s="80" t="s">
        <v>918</v>
      </c>
      <c r="Y49" s="81" t="s">
        <v>918</v>
      </c>
      <c r="Z49" s="83">
        <f t="shared" si="10"/>
        <v>1</v>
      </c>
      <c r="AA49" s="65">
        <f t="shared" si="11"/>
        <v>1</v>
      </c>
      <c r="AB49" s="65">
        <f t="shared" si="12"/>
        <v>0</v>
      </c>
      <c r="AC49" s="65">
        <f t="shared" si="13"/>
        <v>0</v>
      </c>
      <c r="AD49" s="64" t="str">
        <f t="shared" si="14"/>
        <v>SRSA</v>
      </c>
      <c r="AE49" s="83">
        <f t="shared" si="15"/>
        <v>1</v>
      </c>
      <c r="AF49" s="65">
        <f t="shared" si="16"/>
        <v>0</v>
      </c>
      <c r="AG49" s="65">
        <f t="shared" si="17"/>
        <v>0</v>
      </c>
      <c r="AH49" s="64" t="str">
        <f t="shared" si="18"/>
        <v>-</v>
      </c>
      <c r="AI49" s="83">
        <f t="shared" si="19"/>
        <v>0</v>
      </c>
    </row>
    <row r="50" spans="1:35" ht="12.75" customHeight="1">
      <c r="A50" s="63" t="s">
        <v>706</v>
      </c>
      <c r="B50" s="64" t="s">
        <v>707</v>
      </c>
      <c r="C50" s="83" t="s">
        <v>708</v>
      </c>
      <c r="D50" s="65" t="s">
        <v>958</v>
      </c>
      <c r="E50" s="65" t="s">
        <v>959</v>
      </c>
      <c r="F50" s="75" t="s">
        <v>952</v>
      </c>
      <c r="G50" s="97" t="s">
        <v>960</v>
      </c>
      <c r="H50" s="66" t="s">
        <v>961</v>
      </c>
      <c r="I50" s="84">
        <v>6033565533</v>
      </c>
      <c r="J50" s="67"/>
      <c r="K50" s="68"/>
      <c r="L50" s="76" t="s">
        <v>98</v>
      </c>
      <c r="M50" s="100">
        <v>0</v>
      </c>
      <c r="N50" s="77" t="s">
        <v>97</v>
      </c>
      <c r="O50" s="69">
        <v>9.45945945945946</v>
      </c>
      <c r="P50" s="74" t="s">
        <v>0</v>
      </c>
      <c r="Q50" s="78">
        <v>9.45945945945946</v>
      </c>
      <c r="R50" s="78" t="s">
        <v>0</v>
      </c>
      <c r="S50" s="107"/>
      <c r="T50" s="94">
        <v>0</v>
      </c>
      <c r="U50" s="79" t="s">
        <v>97</v>
      </c>
      <c r="V50" s="79">
        <v>0</v>
      </c>
      <c r="W50" s="109">
        <v>0</v>
      </c>
      <c r="X50" s="80" t="s">
        <v>97</v>
      </c>
      <c r="Y50" s="81" t="s">
        <v>97</v>
      </c>
      <c r="Z50" s="83">
        <f t="shared" si="10"/>
        <v>0</v>
      </c>
      <c r="AA50" s="65">
        <f t="shared" si="11"/>
        <v>0</v>
      </c>
      <c r="AB50" s="65">
        <f t="shared" si="12"/>
        <v>0</v>
      </c>
      <c r="AC50" s="65">
        <f t="shared" si="13"/>
        <v>0</v>
      </c>
      <c r="AD50" s="64" t="str">
        <f t="shared" si="14"/>
        <v>-</v>
      </c>
      <c r="AE50" s="83">
        <f t="shared" si="15"/>
        <v>0</v>
      </c>
      <c r="AF50" s="65">
        <f t="shared" si="16"/>
        <v>0</v>
      </c>
      <c r="AG50" s="65">
        <f t="shared" si="17"/>
        <v>0</v>
      </c>
      <c r="AH50" s="64" t="str">
        <f t="shared" si="18"/>
        <v>-</v>
      </c>
      <c r="AI50" s="83">
        <f t="shared" si="19"/>
        <v>0</v>
      </c>
    </row>
    <row r="51" spans="1:35" ht="12.75" customHeight="1">
      <c r="A51" s="63" t="s">
        <v>709</v>
      </c>
      <c r="B51" s="64" t="s">
        <v>710</v>
      </c>
      <c r="C51" s="83" t="s">
        <v>711</v>
      </c>
      <c r="D51" s="65" t="s">
        <v>842</v>
      </c>
      <c r="E51" s="65" t="s">
        <v>843</v>
      </c>
      <c r="F51" s="75" t="s">
        <v>952</v>
      </c>
      <c r="G51" s="97" t="s">
        <v>844</v>
      </c>
      <c r="H51" s="66" t="s">
        <v>845</v>
      </c>
      <c r="I51" s="84">
        <v>6035361254</v>
      </c>
      <c r="J51" s="67"/>
      <c r="K51" s="68"/>
      <c r="L51" s="76" t="s">
        <v>98</v>
      </c>
      <c r="M51" s="100">
        <v>0</v>
      </c>
      <c r="N51" s="77" t="s">
        <v>97</v>
      </c>
      <c r="O51" s="69">
        <v>9.090909090909092</v>
      </c>
      <c r="P51" s="74" t="s">
        <v>0</v>
      </c>
      <c r="Q51" s="78">
        <v>9.090909090909092</v>
      </c>
      <c r="R51" s="78" t="s">
        <v>0</v>
      </c>
      <c r="S51" s="107"/>
      <c r="T51" s="94">
        <v>0</v>
      </c>
      <c r="U51" s="79" t="s">
        <v>97</v>
      </c>
      <c r="V51" s="79">
        <v>0</v>
      </c>
      <c r="W51" s="109">
        <v>0</v>
      </c>
      <c r="X51" s="80" t="s">
        <v>97</v>
      </c>
      <c r="Y51" s="81" t="s">
        <v>97</v>
      </c>
      <c r="Z51" s="83">
        <f t="shared" si="10"/>
        <v>0</v>
      </c>
      <c r="AA51" s="65">
        <f t="shared" si="11"/>
        <v>0</v>
      </c>
      <c r="AB51" s="65">
        <f t="shared" si="12"/>
        <v>0</v>
      </c>
      <c r="AC51" s="65">
        <f t="shared" si="13"/>
        <v>0</v>
      </c>
      <c r="AD51" s="64" t="str">
        <f t="shared" si="14"/>
        <v>-</v>
      </c>
      <c r="AE51" s="83">
        <f t="shared" si="15"/>
        <v>0</v>
      </c>
      <c r="AF51" s="65">
        <f t="shared" si="16"/>
        <v>0</v>
      </c>
      <c r="AG51" s="65">
        <f t="shared" si="17"/>
        <v>0</v>
      </c>
      <c r="AH51" s="64" t="str">
        <f t="shared" si="18"/>
        <v>-</v>
      </c>
      <c r="AI51" s="83">
        <f t="shared" si="19"/>
        <v>0</v>
      </c>
    </row>
    <row r="52" spans="1:35" ht="12.75" customHeight="1">
      <c r="A52" s="63" t="s">
        <v>716</v>
      </c>
      <c r="B52" s="64" t="s">
        <v>717</v>
      </c>
      <c r="C52" s="83" t="s">
        <v>718</v>
      </c>
      <c r="D52" s="65" t="s">
        <v>712</v>
      </c>
      <c r="E52" s="65" t="s">
        <v>713</v>
      </c>
      <c r="F52" s="75" t="s">
        <v>952</v>
      </c>
      <c r="G52" s="97" t="s">
        <v>714</v>
      </c>
      <c r="H52" s="66" t="s">
        <v>715</v>
      </c>
      <c r="I52" s="84">
        <v>6036795402</v>
      </c>
      <c r="J52" s="67" t="s">
        <v>139</v>
      </c>
      <c r="K52" s="68" t="s">
        <v>140</v>
      </c>
      <c r="L52" s="76" t="s">
        <v>98</v>
      </c>
      <c r="M52" s="100">
        <v>1003.31</v>
      </c>
      <c r="N52" s="77" t="s">
        <v>97</v>
      </c>
      <c r="O52" s="69">
        <v>6.899724011039559</v>
      </c>
      <c r="P52" s="74" t="s">
        <v>0</v>
      </c>
      <c r="Q52" s="78">
        <v>18.27166751140395</v>
      </c>
      <c r="R52" s="78" t="s">
        <v>0</v>
      </c>
      <c r="S52" s="107" t="s">
        <v>140</v>
      </c>
      <c r="T52" s="94">
        <v>57592.52</v>
      </c>
      <c r="U52" s="79" t="s">
        <v>97</v>
      </c>
      <c r="V52" s="79">
        <v>5295.32</v>
      </c>
      <c r="W52" s="109">
        <v>1332.92</v>
      </c>
      <c r="X52" s="80" t="s">
        <v>918</v>
      </c>
      <c r="Y52" s="81" t="s">
        <v>98</v>
      </c>
      <c r="Z52" s="83">
        <f t="shared" si="10"/>
        <v>1</v>
      </c>
      <c r="AA52" s="65">
        <f t="shared" si="11"/>
        <v>0</v>
      </c>
      <c r="AB52" s="65">
        <f t="shared" si="12"/>
        <v>0</v>
      </c>
      <c r="AC52" s="65">
        <f t="shared" si="13"/>
        <v>0</v>
      </c>
      <c r="AD52" s="64" t="str">
        <f t="shared" si="14"/>
        <v>-</v>
      </c>
      <c r="AE52" s="83">
        <f t="shared" si="15"/>
        <v>1</v>
      </c>
      <c r="AF52" s="65">
        <f t="shared" si="16"/>
        <v>0</v>
      </c>
      <c r="AG52" s="65">
        <f t="shared" si="17"/>
        <v>0</v>
      </c>
      <c r="AH52" s="64" t="str">
        <f t="shared" si="18"/>
        <v>-</v>
      </c>
      <c r="AI52" s="83">
        <f t="shared" si="19"/>
        <v>0</v>
      </c>
    </row>
    <row r="53" spans="1:35" ht="12.75" customHeight="1">
      <c r="A53" s="63" t="s">
        <v>719</v>
      </c>
      <c r="B53" s="64" t="s">
        <v>720</v>
      </c>
      <c r="C53" s="83" t="s">
        <v>721</v>
      </c>
      <c r="D53" s="65" t="s">
        <v>122</v>
      </c>
      <c r="E53" s="65" t="s">
        <v>965</v>
      </c>
      <c r="F53" s="75" t="s">
        <v>952</v>
      </c>
      <c r="G53" s="98" t="s">
        <v>966</v>
      </c>
      <c r="H53" s="66"/>
      <c r="I53" s="85">
        <v>6034855188</v>
      </c>
      <c r="J53" s="67" t="s">
        <v>1</v>
      </c>
      <c r="K53" s="68" t="s">
        <v>140</v>
      </c>
      <c r="L53" s="76" t="s">
        <v>98</v>
      </c>
      <c r="M53" s="100">
        <v>438.24</v>
      </c>
      <c r="N53" s="77" t="s">
        <v>97</v>
      </c>
      <c r="O53" s="69">
        <v>5.825242718446602</v>
      </c>
      <c r="P53" s="74" t="s">
        <v>0</v>
      </c>
      <c r="Q53" s="78">
        <v>10.850738665308201</v>
      </c>
      <c r="R53" s="78" t="s">
        <v>0</v>
      </c>
      <c r="S53" s="107" t="s">
        <v>140</v>
      </c>
      <c r="T53" s="94">
        <v>43187.3</v>
      </c>
      <c r="U53" s="79" t="s">
        <v>97</v>
      </c>
      <c r="V53" s="79">
        <v>2660.5</v>
      </c>
      <c r="W53" s="109">
        <v>713.7</v>
      </c>
      <c r="X53" s="80" t="s">
        <v>98</v>
      </c>
      <c r="Y53" s="81" t="s">
        <v>918</v>
      </c>
      <c r="Z53" s="83">
        <f t="shared" si="10"/>
        <v>1</v>
      </c>
      <c r="AA53" s="65">
        <f t="shared" si="11"/>
        <v>1</v>
      </c>
      <c r="AB53" s="65">
        <f t="shared" si="12"/>
        <v>0</v>
      </c>
      <c r="AC53" s="65">
        <f t="shared" si="13"/>
        <v>0</v>
      </c>
      <c r="AD53" s="64" t="str">
        <f t="shared" si="14"/>
        <v>SRSA</v>
      </c>
      <c r="AE53" s="83">
        <f t="shared" si="15"/>
        <v>1</v>
      </c>
      <c r="AF53" s="65">
        <f t="shared" si="16"/>
        <v>0</v>
      </c>
      <c r="AG53" s="65">
        <f t="shared" si="17"/>
        <v>0</v>
      </c>
      <c r="AH53" s="64" t="str">
        <f t="shared" si="18"/>
        <v>-</v>
      </c>
      <c r="AI53" s="83">
        <f t="shared" si="19"/>
        <v>0</v>
      </c>
    </row>
    <row r="54" spans="1:35" ht="12.75" customHeight="1">
      <c r="A54" s="63" t="s">
        <v>722</v>
      </c>
      <c r="B54" s="64" t="s">
        <v>723</v>
      </c>
      <c r="C54" s="83" t="s">
        <v>724</v>
      </c>
      <c r="D54" s="65" t="s">
        <v>692</v>
      </c>
      <c r="E54" s="65" t="s">
        <v>693</v>
      </c>
      <c r="F54" s="75" t="s">
        <v>952</v>
      </c>
      <c r="G54" s="97" t="s">
        <v>694</v>
      </c>
      <c r="H54" s="66" t="s">
        <v>695</v>
      </c>
      <c r="I54" s="84">
        <v>6034663632</v>
      </c>
      <c r="J54" s="67" t="s">
        <v>1</v>
      </c>
      <c r="K54" s="68" t="s">
        <v>140</v>
      </c>
      <c r="L54" s="76" t="s">
        <v>98</v>
      </c>
      <c r="M54" s="100">
        <v>21.05</v>
      </c>
      <c r="N54" s="77" t="s">
        <v>97</v>
      </c>
      <c r="O54" s="69">
        <v>20</v>
      </c>
      <c r="P54" s="74" t="s">
        <v>140</v>
      </c>
      <c r="Q54" s="78">
        <v>17.97752808988764</v>
      </c>
      <c r="R54" s="78" t="s">
        <v>0</v>
      </c>
      <c r="S54" s="107" t="s">
        <v>140</v>
      </c>
      <c r="T54" s="94">
        <v>6176.6</v>
      </c>
      <c r="U54" s="79" t="s">
        <v>97</v>
      </c>
      <c r="V54" s="79">
        <v>55.05</v>
      </c>
      <c r="W54" s="109">
        <v>203.5</v>
      </c>
      <c r="X54" s="80" t="s">
        <v>918</v>
      </c>
      <c r="Y54" s="81" t="s">
        <v>98</v>
      </c>
      <c r="Z54" s="83">
        <f t="shared" si="10"/>
        <v>1</v>
      </c>
      <c r="AA54" s="65">
        <f t="shared" si="11"/>
        <v>1</v>
      </c>
      <c r="AB54" s="65">
        <f t="shared" si="12"/>
        <v>0</v>
      </c>
      <c r="AC54" s="65">
        <f t="shared" si="13"/>
        <v>0</v>
      </c>
      <c r="AD54" s="64" t="str">
        <f t="shared" si="14"/>
        <v>SRSA</v>
      </c>
      <c r="AE54" s="83">
        <f t="shared" si="15"/>
        <v>1</v>
      </c>
      <c r="AF54" s="65">
        <f t="shared" si="16"/>
        <v>0</v>
      </c>
      <c r="AG54" s="65">
        <f t="shared" si="17"/>
        <v>0</v>
      </c>
      <c r="AH54" s="64" t="str">
        <f t="shared" si="18"/>
        <v>-</v>
      </c>
      <c r="AI54" s="83">
        <f t="shared" si="19"/>
        <v>0</v>
      </c>
    </row>
    <row r="55" spans="1:35" ht="12.75" customHeight="1">
      <c r="A55" s="63" t="s">
        <v>725</v>
      </c>
      <c r="B55" s="64" t="s">
        <v>726</v>
      </c>
      <c r="C55" s="83" t="s">
        <v>727</v>
      </c>
      <c r="D55" s="65" t="s">
        <v>828</v>
      </c>
      <c r="E55" s="65" t="s">
        <v>829</v>
      </c>
      <c r="F55" s="75" t="s">
        <v>952</v>
      </c>
      <c r="G55" s="97" t="s">
        <v>830</v>
      </c>
      <c r="H55" s="66" t="s">
        <v>831</v>
      </c>
      <c r="I55" s="84">
        <v>6037758653</v>
      </c>
      <c r="J55" s="67" t="s">
        <v>141</v>
      </c>
      <c r="K55" s="68" t="s">
        <v>0</v>
      </c>
      <c r="L55" s="76" t="s">
        <v>98</v>
      </c>
      <c r="M55" s="100">
        <v>2958.43</v>
      </c>
      <c r="N55" s="77" t="s">
        <v>97</v>
      </c>
      <c r="O55" s="69">
        <v>4.26917510853835</v>
      </c>
      <c r="P55" s="74" t="s">
        <v>0</v>
      </c>
      <c r="Q55" s="78">
        <v>5.85</v>
      </c>
      <c r="R55" s="78" t="s">
        <v>0</v>
      </c>
      <c r="S55" s="107" t="s">
        <v>0</v>
      </c>
      <c r="T55" s="94">
        <v>103216.45</v>
      </c>
      <c r="U55" s="79" t="s">
        <v>97</v>
      </c>
      <c r="V55" s="79">
        <v>12753.63</v>
      </c>
      <c r="W55" s="109">
        <v>5616.12</v>
      </c>
      <c r="X55" s="80" t="s">
        <v>918</v>
      </c>
      <c r="Y55" s="81" t="s">
        <v>98</v>
      </c>
      <c r="Z55" s="83">
        <f t="shared" si="10"/>
        <v>0</v>
      </c>
      <c r="AA55" s="65">
        <f t="shared" si="11"/>
        <v>0</v>
      </c>
      <c r="AB55" s="65">
        <f t="shared" si="12"/>
        <v>0</v>
      </c>
      <c r="AC55" s="65">
        <f t="shared" si="13"/>
        <v>0</v>
      </c>
      <c r="AD55" s="64" t="str">
        <f t="shared" si="14"/>
        <v>-</v>
      </c>
      <c r="AE55" s="83">
        <f t="shared" si="15"/>
        <v>0</v>
      </c>
      <c r="AF55" s="65">
        <f t="shared" si="16"/>
        <v>0</v>
      </c>
      <c r="AG55" s="65">
        <f t="shared" si="17"/>
        <v>0</v>
      </c>
      <c r="AH55" s="64" t="str">
        <f t="shared" si="18"/>
        <v>-</v>
      </c>
      <c r="AI55" s="83">
        <f t="shared" si="19"/>
        <v>0</v>
      </c>
    </row>
    <row r="56" spans="1:35" ht="12.75" customHeight="1">
      <c r="A56" s="63" t="s">
        <v>728</v>
      </c>
      <c r="B56" s="64" t="s">
        <v>729</v>
      </c>
      <c r="C56" s="83" t="s">
        <v>730</v>
      </c>
      <c r="D56" s="65" t="s">
        <v>828</v>
      </c>
      <c r="E56" s="65" t="s">
        <v>829</v>
      </c>
      <c r="F56" s="75" t="s">
        <v>952</v>
      </c>
      <c r="G56" s="97" t="s">
        <v>830</v>
      </c>
      <c r="H56" s="66" t="s">
        <v>831</v>
      </c>
      <c r="I56" s="84">
        <v>6037758653</v>
      </c>
      <c r="J56" s="67" t="s">
        <v>3</v>
      </c>
      <c r="K56" s="68" t="s">
        <v>0</v>
      </c>
      <c r="L56" s="76" t="s">
        <v>98</v>
      </c>
      <c r="M56" s="100">
        <v>910.84</v>
      </c>
      <c r="N56" s="77" t="s">
        <v>97</v>
      </c>
      <c r="O56" s="69">
        <v>6.952303961196443</v>
      </c>
      <c r="P56" s="74" t="s">
        <v>0</v>
      </c>
      <c r="Q56" s="78">
        <v>11.99</v>
      </c>
      <c r="R56" s="78" t="s">
        <v>0</v>
      </c>
      <c r="S56" s="107" t="s">
        <v>0</v>
      </c>
      <c r="T56" s="94">
        <v>94109.72</v>
      </c>
      <c r="U56" s="79" t="s">
        <v>97</v>
      </c>
      <c r="V56" s="79">
        <v>4098.65</v>
      </c>
      <c r="W56" s="109">
        <v>1271.57</v>
      </c>
      <c r="X56" s="80" t="s">
        <v>918</v>
      </c>
      <c r="Y56" s="81" t="s">
        <v>98</v>
      </c>
      <c r="Z56" s="83">
        <f t="shared" si="10"/>
        <v>0</v>
      </c>
      <c r="AA56" s="65">
        <f t="shared" si="11"/>
        <v>0</v>
      </c>
      <c r="AB56" s="65">
        <f t="shared" si="12"/>
        <v>0</v>
      </c>
      <c r="AC56" s="65">
        <f t="shared" si="13"/>
        <v>0</v>
      </c>
      <c r="AD56" s="64" t="str">
        <f t="shared" si="14"/>
        <v>-</v>
      </c>
      <c r="AE56" s="83">
        <f t="shared" si="15"/>
        <v>0</v>
      </c>
      <c r="AF56" s="65">
        <f t="shared" si="16"/>
        <v>0</v>
      </c>
      <c r="AG56" s="65">
        <f t="shared" si="17"/>
        <v>0</v>
      </c>
      <c r="AH56" s="64" t="str">
        <f t="shared" si="18"/>
        <v>-</v>
      </c>
      <c r="AI56" s="83">
        <f t="shared" si="19"/>
        <v>0</v>
      </c>
    </row>
    <row r="57" spans="1:35" ht="12.75" customHeight="1">
      <c r="A57" s="63" t="s">
        <v>735</v>
      </c>
      <c r="B57" s="64" t="s">
        <v>736</v>
      </c>
      <c r="C57" s="83" t="s">
        <v>737</v>
      </c>
      <c r="D57" s="65" t="s">
        <v>731</v>
      </c>
      <c r="E57" s="65" t="s">
        <v>732</v>
      </c>
      <c r="F57" s="75" t="s">
        <v>952</v>
      </c>
      <c r="G57" s="97" t="s">
        <v>733</v>
      </c>
      <c r="H57" s="66" t="s">
        <v>734</v>
      </c>
      <c r="I57" s="84">
        <v>6038267756</v>
      </c>
      <c r="J57" s="67" t="s">
        <v>5</v>
      </c>
      <c r="K57" s="68" t="s">
        <v>0</v>
      </c>
      <c r="L57" s="76" t="s">
        <v>98</v>
      </c>
      <c r="M57" s="100">
        <v>1844.15</v>
      </c>
      <c r="N57" s="77" t="s">
        <v>97</v>
      </c>
      <c r="O57" s="69">
        <v>11.934552454282965</v>
      </c>
      <c r="P57" s="74" t="s">
        <v>0</v>
      </c>
      <c r="Q57" s="78">
        <v>23.216529387128297</v>
      </c>
      <c r="R57" s="78" t="s">
        <v>140</v>
      </c>
      <c r="S57" s="107" t="s">
        <v>140</v>
      </c>
      <c r="T57" s="94">
        <v>156637.67</v>
      </c>
      <c r="U57" s="79" t="s">
        <v>97</v>
      </c>
      <c r="V57" s="79">
        <v>13782.52</v>
      </c>
      <c r="W57" s="109">
        <v>2725.43</v>
      </c>
      <c r="X57" s="80" t="s">
        <v>918</v>
      </c>
      <c r="Y57" s="81" t="s">
        <v>98</v>
      </c>
      <c r="Z57" s="83">
        <f t="shared" si="10"/>
        <v>0</v>
      </c>
      <c r="AA57" s="65">
        <f t="shared" si="11"/>
        <v>0</v>
      </c>
      <c r="AB57" s="65">
        <f t="shared" si="12"/>
        <v>0</v>
      </c>
      <c r="AC57" s="65">
        <f t="shared" si="13"/>
        <v>0</v>
      </c>
      <c r="AD57" s="64" t="str">
        <f t="shared" si="14"/>
        <v>-</v>
      </c>
      <c r="AE57" s="83">
        <f t="shared" si="15"/>
        <v>1</v>
      </c>
      <c r="AF57" s="65">
        <f t="shared" si="16"/>
        <v>1</v>
      </c>
      <c r="AG57" s="65" t="str">
        <f t="shared" si="17"/>
        <v>Initial</v>
      </c>
      <c r="AH57" s="64" t="str">
        <f t="shared" si="18"/>
        <v>RLIS</v>
      </c>
      <c r="AI57" s="83">
        <f t="shared" si="19"/>
        <v>0</v>
      </c>
    </row>
    <row r="58" spans="1:35" ht="12.75" customHeight="1">
      <c r="A58" s="63" t="s">
        <v>742</v>
      </c>
      <c r="B58" s="64" t="s">
        <v>743</v>
      </c>
      <c r="C58" s="83" t="s">
        <v>744</v>
      </c>
      <c r="D58" s="65" t="s">
        <v>738</v>
      </c>
      <c r="E58" s="65" t="s">
        <v>739</v>
      </c>
      <c r="F58" s="75" t="s">
        <v>952</v>
      </c>
      <c r="G58" s="97" t="s">
        <v>740</v>
      </c>
      <c r="H58" s="66" t="s">
        <v>741</v>
      </c>
      <c r="I58" s="84">
        <v>6037552627</v>
      </c>
      <c r="J58" s="67" t="s">
        <v>139</v>
      </c>
      <c r="K58" s="68" t="s">
        <v>140</v>
      </c>
      <c r="L58" s="76" t="s">
        <v>98</v>
      </c>
      <c r="M58" s="100">
        <v>1381.8</v>
      </c>
      <c r="N58" s="77" t="s">
        <v>97</v>
      </c>
      <c r="O58" s="69">
        <v>7.313064913722268</v>
      </c>
      <c r="P58" s="74" t="s">
        <v>0</v>
      </c>
      <c r="Q58" s="78">
        <v>31.440391124482886</v>
      </c>
      <c r="R58" s="78" t="s">
        <v>140</v>
      </c>
      <c r="S58" s="107" t="s">
        <v>140</v>
      </c>
      <c r="T58" s="94">
        <v>119284.1</v>
      </c>
      <c r="U58" s="79" t="s">
        <v>97</v>
      </c>
      <c r="V58" s="79">
        <v>11936.1</v>
      </c>
      <c r="W58" s="109">
        <v>2227.44</v>
      </c>
      <c r="X58" s="80" t="s">
        <v>98</v>
      </c>
      <c r="Y58" s="81" t="s">
        <v>98</v>
      </c>
      <c r="Z58" s="83">
        <f t="shared" si="10"/>
        <v>1</v>
      </c>
      <c r="AA58" s="65">
        <f t="shared" si="11"/>
        <v>0</v>
      </c>
      <c r="AB58" s="65">
        <f t="shared" si="12"/>
        <v>0</v>
      </c>
      <c r="AC58" s="65">
        <f t="shared" si="13"/>
        <v>0</v>
      </c>
      <c r="AD58" s="64" t="str">
        <f t="shared" si="14"/>
        <v>-</v>
      </c>
      <c r="AE58" s="83">
        <f t="shared" si="15"/>
        <v>1</v>
      </c>
      <c r="AF58" s="65">
        <f t="shared" si="16"/>
        <v>1</v>
      </c>
      <c r="AG58" s="65" t="str">
        <f t="shared" si="17"/>
        <v>Initial</v>
      </c>
      <c r="AH58" s="64" t="str">
        <f t="shared" si="18"/>
        <v>RLIS</v>
      </c>
      <c r="AI58" s="83">
        <f t="shared" si="19"/>
        <v>0</v>
      </c>
    </row>
    <row r="59" spans="1:35" ht="12.75" customHeight="1">
      <c r="A59" s="63" t="s">
        <v>745</v>
      </c>
      <c r="B59" s="64" t="s">
        <v>746</v>
      </c>
      <c r="C59" s="83" t="s">
        <v>747</v>
      </c>
      <c r="D59" s="65" t="s">
        <v>105</v>
      </c>
      <c r="E59" s="65" t="s">
        <v>749</v>
      </c>
      <c r="F59" s="75" t="s">
        <v>952</v>
      </c>
      <c r="G59" s="98" t="s">
        <v>750</v>
      </c>
      <c r="H59" s="66" t="s">
        <v>135</v>
      </c>
      <c r="I59" s="85" t="s">
        <v>106</v>
      </c>
      <c r="J59" s="67" t="s">
        <v>8</v>
      </c>
      <c r="K59" s="68" t="s">
        <v>0</v>
      </c>
      <c r="L59" s="76" t="s">
        <v>98</v>
      </c>
      <c r="M59" s="100">
        <v>35.09</v>
      </c>
      <c r="N59" s="77" t="s">
        <v>97</v>
      </c>
      <c r="O59" s="69" t="s">
        <v>954</v>
      </c>
      <c r="P59" s="74" t="s">
        <v>954</v>
      </c>
      <c r="Q59" s="78">
        <v>16.89</v>
      </c>
      <c r="R59" s="78" t="s">
        <v>0</v>
      </c>
      <c r="S59" s="107" t="s">
        <v>140</v>
      </c>
      <c r="T59" s="94">
        <v>0</v>
      </c>
      <c r="U59" s="79" t="s">
        <v>97</v>
      </c>
      <c r="V59" s="79">
        <v>0</v>
      </c>
      <c r="W59" s="109">
        <v>0</v>
      </c>
      <c r="X59" s="80" t="s">
        <v>97</v>
      </c>
      <c r="Y59" s="81" t="s">
        <v>97</v>
      </c>
      <c r="Z59" s="83">
        <f t="shared" si="10"/>
        <v>0</v>
      </c>
      <c r="AA59" s="65">
        <f t="shared" si="11"/>
        <v>1</v>
      </c>
      <c r="AB59" s="65">
        <f t="shared" si="12"/>
        <v>0</v>
      </c>
      <c r="AC59" s="65">
        <f t="shared" si="13"/>
        <v>0</v>
      </c>
      <c r="AD59" s="64" t="str">
        <f t="shared" si="14"/>
        <v>-</v>
      </c>
      <c r="AE59" s="83">
        <f t="shared" si="15"/>
        <v>1</v>
      </c>
      <c r="AF59" s="65">
        <f t="shared" si="16"/>
        <v>0</v>
      </c>
      <c r="AG59" s="65">
        <f t="shared" si="17"/>
        <v>0</v>
      </c>
      <c r="AH59" s="64" t="str">
        <f t="shared" si="18"/>
        <v>-</v>
      </c>
      <c r="AI59" s="83">
        <f t="shared" si="19"/>
        <v>0</v>
      </c>
    </row>
    <row r="60" spans="1:35" ht="12.75" customHeight="1">
      <c r="A60" s="63" t="s">
        <v>752</v>
      </c>
      <c r="B60" s="64" t="s">
        <v>753</v>
      </c>
      <c r="C60" s="83" t="s">
        <v>754</v>
      </c>
      <c r="D60" s="65" t="s">
        <v>748</v>
      </c>
      <c r="E60" s="65" t="s">
        <v>749</v>
      </c>
      <c r="F60" s="75" t="s">
        <v>952</v>
      </c>
      <c r="G60" s="97" t="s">
        <v>750</v>
      </c>
      <c r="H60" s="66" t="s">
        <v>751</v>
      </c>
      <c r="I60" s="84">
        <v>6039343108</v>
      </c>
      <c r="J60" s="67" t="s">
        <v>8</v>
      </c>
      <c r="K60" s="68" t="s">
        <v>0</v>
      </c>
      <c r="L60" s="76" t="s">
        <v>98</v>
      </c>
      <c r="M60" s="100">
        <v>1361.08</v>
      </c>
      <c r="N60" s="77" t="s">
        <v>97</v>
      </c>
      <c r="O60" s="69">
        <v>17.175066312997348</v>
      </c>
      <c r="P60" s="74" t="s">
        <v>0</v>
      </c>
      <c r="Q60" s="78">
        <v>37.11378353376503</v>
      </c>
      <c r="R60" s="78" t="s">
        <v>140</v>
      </c>
      <c r="S60" s="107" t="s">
        <v>140</v>
      </c>
      <c r="T60" s="94">
        <v>186484.15</v>
      </c>
      <c r="U60" s="79" t="s">
        <v>97</v>
      </c>
      <c r="V60" s="79">
        <v>19233.97</v>
      </c>
      <c r="W60" s="109">
        <v>2222.33</v>
      </c>
      <c r="X60" s="80" t="s">
        <v>98</v>
      </c>
      <c r="Y60" s="81" t="s">
        <v>98</v>
      </c>
      <c r="Z60" s="83">
        <f t="shared" si="10"/>
        <v>0</v>
      </c>
      <c r="AA60" s="65">
        <f t="shared" si="11"/>
        <v>0</v>
      </c>
      <c r="AB60" s="65">
        <f t="shared" si="12"/>
        <v>0</v>
      </c>
      <c r="AC60" s="65">
        <f t="shared" si="13"/>
        <v>0</v>
      </c>
      <c r="AD60" s="64" t="str">
        <f t="shared" si="14"/>
        <v>-</v>
      </c>
      <c r="AE60" s="83">
        <f t="shared" si="15"/>
        <v>1</v>
      </c>
      <c r="AF60" s="65">
        <f t="shared" si="16"/>
        <v>1</v>
      </c>
      <c r="AG60" s="65" t="str">
        <f t="shared" si="17"/>
        <v>Initial</v>
      </c>
      <c r="AH60" s="64" t="str">
        <f t="shared" si="18"/>
        <v>RLIS</v>
      </c>
      <c r="AI60" s="83">
        <f t="shared" si="19"/>
        <v>0</v>
      </c>
    </row>
    <row r="61" spans="1:35" ht="12.75" customHeight="1">
      <c r="A61" s="63" t="s">
        <v>755</v>
      </c>
      <c r="B61" s="64" t="s">
        <v>756</v>
      </c>
      <c r="C61" s="83" t="s">
        <v>757</v>
      </c>
      <c r="D61" s="65" t="s">
        <v>758</v>
      </c>
      <c r="E61" s="65" t="s">
        <v>759</v>
      </c>
      <c r="F61" s="75" t="s">
        <v>952</v>
      </c>
      <c r="G61" s="97" t="s">
        <v>760</v>
      </c>
      <c r="H61" s="66" t="s">
        <v>761</v>
      </c>
      <c r="I61" s="84">
        <v>6035392610</v>
      </c>
      <c r="J61" s="67" t="s">
        <v>1</v>
      </c>
      <c r="K61" s="68" t="s">
        <v>140</v>
      </c>
      <c r="L61" s="76" t="s">
        <v>98</v>
      </c>
      <c r="M61" s="100">
        <v>76.5</v>
      </c>
      <c r="N61" s="77" t="s">
        <v>97</v>
      </c>
      <c r="O61" s="69">
        <v>7.096774193548387</v>
      </c>
      <c r="P61" s="74" t="s">
        <v>0</v>
      </c>
      <c r="Q61" s="78">
        <v>11.420612813370473</v>
      </c>
      <c r="R61" s="78" t="s">
        <v>0</v>
      </c>
      <c r="S61" s="107" t="s">
        <v>140</v>
      </c>
      <c r="T61" s="94">
        <v>7713.02</v>
      </c>
      <c r="U61" s="79" t="s">
        <v>97</v>
      </c>
      <c r="V61" s="79">
        <v>525.76</v>
      </c>
      <c r="W61" s="109">
        <v>267.33</v>
      </c>
      <c r="X61" s="80" t="s">
        <v>918</v>
      </c>
      <c r="Y61" s="81" t="s">
        <v>918</v>
      </c>
      <c r="Z61" s="83">
        <f t="shared" si="10"/>
        <v>1</v>
      </c>
      <c r="AA61" s="65">
        <f t="shared" si="11"/>
        <v>1</v>
      </c>
      <c r="AB61" s="65">
        <f t="shared" si="12"/>
        <v>0</v>
      </c>
      <c r="AC61" s="65">
        <f t="shared" si="13"/>
        <v>0</v>
      </c>
      <c r="AD61" s="64" t="str">
        <f t="shared" si="14"/>
        <v>SRSA</v>
      </c>
      <c r="AE61" s="83">
        <f t="shared" si="15"/>
        <v>1</v>
      </c>
      <c r="AF61" s="65">
        <f t="shared" si="16"/>
        <v>0</v>
      </c>
      <c r="AG61" s="65">
        <f t="shared" si="17"/>
        <v>0</v>
      </c>
      <c r="AH61" s="64" t="str">
        <f t="shared" si="18"/>
        <v>-</v>
      </c>
      <c r="AI61" s="83">
        <f t="shared" si="19"/>
        <v>0</v>
      </c>
    </row>
    <row r="62" spans="1:35" ht="12.75" customHeight="1">
      <c r="A62" s="63" t="s">
        <v>765</v>
      </c>
      <c r="B62" s="64" t="s">
        <v>766</v>
      </c>
      <c r="C62" s="83" t="s">
        <v>767</v>
      </c>
      <c r="D62" s="65" t="s">
        <v>762</v>
      </c>
      <c r="E62" s="65" t="s">
        <v>763</v>
      </c>
      <c r="F62" s="75" t="s">
        <v>952</v>
      </c>
      <c r="G62" s="97" t="s">
        <v>764</v>
      </c>
      <c r="H62" s="66" t="s">
        <v>974</v>
      </c>
      <c r="I62" s="84">
        <v>6038956903</v>
      </c>
      <c r="J62" s="67" t="s">
        <v>139</v>
      </c>
      <c r="K62" s="68" t="s">
        <v>140</v>
      </c>
      <c r="L62" s="76" t="s">
        <v>98</v>
      </c>
      <c r="M62" s="100">
        <v>519.71</v>
      </c>
      <c r="N62" s="77" t="s">
        <v>97</v>
      </c>
      <c r="O62" s="69">
        <v>3.5511363636363638</v>
      </c>
      <c r="P62" s="74" t="s">
        <v>0</v>
      </c>
      <c r="Q62" s="78">
        <v>7.904583723105706</v>
      </c>
      <c r="R62" s="78" t="s">
        <v>0</v>
      </c>
      <c r="S62" s="107" t="s">
        <v>140</v>
      </c>
      <c r="T62" s="94">
        <v>20685.2</v>
      </c>
      <c r="U62" s="79" t="s">
        <v>97</v>
      </c>
      <c r="V62" s="79">
        <v>1675</v>
      </c>
      <c r="W62" s="109">
        <v>651.14</v>
      </c>
      <c r="X62" s="80" t="s">
        <v>98</v>
      </c>
      <c r="Y62" s="81" t="s">
        <v>98</v>
      </c>
      <c r="Z62" s="83">
        <f t="shared" si="10"/>
        <v>1</v>
      </c>
      <c r="AA62" s="65">
        <f t="shared" si="11"/>
        <v>1</v>
      </c>
      <c r="AB62" s="65">
        <f t="shared" si="12"/>
        <v>0</v>
      </c>
      <c r="AC62" s="65">
        <f t="shared" si="13"/>
        <v>0</v>
      </c>
      <c r="AD62" s="64" t="str">
        <f t="shared" si="14"/>
        <v>SRSA</v>
      </c>
      <c r="AE62" s="83">
        <f t="shared" si="15"/>
        <v>1</v>
      </c>
      <c r="AF62" s="65">
        <f t="shared" si="16"/>
        <v>0</v>
      </c>
      <c r="AG62" s="65">
        <f t="shared" si="17"/>
        <v>0</v>
      </c>
      <c r="AH62" s="64" t="str">
        <f t="shared" si="18"/>
        <v>-</v>
      </c>
      <c r="AI62" s="83">
        <f t="shared" si="19"/>
        <v>0</v>
      </c>
    </row>
    <row r="63" spans="1:35" ht="12.75" customHeight="1">
      <c r="A63" s="63" t="s">
        <v>772</v>
      </c>
      <c r="B63" s="64" t="s">
        <v>773</v>
      </c>
      <c r="C63" s="83" t="s">
        <v>774</v>
      </c>
      <c r="D63" s="65" t="s">
        <v>768</v>
      </c>
      <c r="E63" s="65" t="s">
        <v>769</v>
      </c>
      <c r="F63" s="75" t="s">
        <v>952</v>
      </c>
      <c r="G63" s="97" t="s">
        <v>770</v>
      </c>
      <c r="H63" s="66" t="s">
        <v>771</v>
      </c>
      <c r="I63" s="84">
        <v>6035279215</v>
      </c>
      <c r="J63" s="67" t="s">
        <v>5</v>
      </c>
      <c r="K63" s="68" t="s">
        <v>0</v>
      </c>
      <c r="L63" s="76" t="s">
        <v>98</v>
      </c>
      <c r="M63" s="100">
        <v>1336.07</v>
      </c>
      <c r="N63" s="77" t="s">
        <v>97</v>
      </c>
      <c r="O63" s="69">
        <v>5.892255892255893</v>
      </c>
      <c r="P63" s="74" t="s">
        <v>0</v>
      </c>
      <c r="Q63" s="78">
        <v>13.082437275985665</v>
      </c>
      <c r="R63" s="78" t="s">
        <v>0</v>
      </c>
      <c r="S63" s="107" t="s">
        <v>140</v>
      </c>
      <c r="T63" s="94">
        <v>41758.42</v>
      </c>
      <c r="U63" s="79" t="s">
        <v>97</v>
      </c>
      <c r="V63" s="79">
        <v>5396.73</v>
      </c>
      <c r="W63" s="109">
        <v>1913.63</v>
      </c>
      <c r="X63" s="80" t="s">
        <v>98</v>
      </c>
      <c r="Y63" s="81" t="s">
        <v>98</v>
      </c>
      <c r="Z63" s="83">
        <f t="shared" si="10"/>
        <v>0</v>
      </c>
      <c r="AA63" s="65">
        <f t="shared" si="11"/>
        <v>0</v>
      </c>
      <c r="AB63" s="65">
        <f t="shared" si="12"/>
        <v>0</v>
      </c>
      <c r="AC63" s="65">
        <f t="shared" si="13"/>
        <v>0</v>
      </c>
      <c r="AD63" s="64" t="str">
        <f t="shared" si="14"/>
        <v>-</v>
      </c>
      <c r="AE63" s="83">
        <f t="shared" si="15"/>
        <v>1</v>
      </c>
      <c r="AF63" s="65">
        <f t="shared" si="16"/>
        <v>0</v>
      </c>
      <c r="AG63" s="65">
        <f t="shared" si="17"/>
        <v>0</v>
      </c>
      <c r="AH63" s="64" t="str">
        <f t="shared" si="18"/>
        <v>-</v>
      </c>
      <c r="AI63" s="83">
        <f t="shared" si="19"/>
        <v>0</v>
      </c>
    </row>
    <row r="64" spans="1:35" ht="12.75" customHeight="1">
      <c r="A64" s="63" t="s">
        <v>779</v>
      </c>
      <c r="B64" s="64" t="s">
        <v>780</v>
      </c>
      <c r="C64" s="83" t="s">
        <v>781</v>
      </c>
      <c r="D64" s="65" t="s">
        <v>775</v>
      </c>
      <c r="E64" s="65" t="s">
        <v>776</v>
      </c>
      <c r="F64" s="75" t="s">
        <v>952</v>
      </c>
      <c r="G64" s="97" t="s">
        <v>777</v>
      </c>
      <c r="H64" s="66" t="s">
        <v>778</v>
      </c>
      <c r="I64" s="84">
        <v>6032679097</v>
      </c>
      <c r="J64" s="67" t="s">
        <v>1</v>
      </c>
      <c r="K64" s="68" t="s">
        <v>140</v>
      </c>
      <c r="L64" s="76" t="s">
        <v>98</v>
      </c>
      <c r="M64" s="100">
        <v>401.48</v>
      </c>
      <c r="N64" s="77" t="s">
        <v>97</v>
      </c>
      <c r="O64" s="69">
        <v>7.5403949730700175</v>
      </c>
      <c r="P64" s="74" t="s">
        <v>0</v>
      </c>
      <c r="Q64" s="78">
        <v>14.770696843359143</v>
      </c>
      <c r="R64" s="78" t="s">
        <v>0</v>
      </c>
      <c r="S64" s="107" t="s">
        <v>140</v>
      </c>
      <c r="T64" s="94">
        <v>27950.72</v>
      </c>
      <c r="U64" s="79" t="s">
        <v>97</v>
      </c>
      <c r="V64" s="79">
        <v>2555.21</v>
      </c>
      <c r="W64" s="109">
        <v>808.54</v>
      </c>
      <c r="X64" s="80" t="s">
        <v>98</v>
      </c>
      <c r="Y64" s="81" t="s">
        <v>98</v>
      </c>
      <c r="Z64" s="83">
        <f t="shared" si="10"/>
        <v>1</v>
      </c>
      <c r="AA64" s="65">
        <f t="shared" si="11"/>
        <v>1</v>
      </c>
      <c r="AB64" s="65">
        <f t="shared" si="12"/>
        <v>0</v>
      </c>
      <c r="AC64" s="65">
        <f t="shared" si="13"/>
        <v>0</v>
      </c>
      <c r="AD64" s="64" t="str">
        <f t="shared" si="14"/>
        <v>SRSA</v>
      </c>
      <c r="AE64" s="83">
        <f t="shared" si="15"/>
        <v>1</v>
      </c>
      <c r="AF64" s="65">
        <f t="shared" si="16"/>
        <v>0</v>
      </c>
      <c r="AG64" s="65">
        <f t="shared" si="17"/>
        <v>0</v>
      </c>
      <c r="AH64" s="64" t="str">
        <f t="shared" si="18"/>
        <v>-</v>
      </c>
      <c r="AI64" s="83">
        <f t="shared" si="19"/>
        <v>0</v>
      </c>
    </row>
    <row r="65" spans="1:35" ht="12.75" customHeight="1">
      <c r="A65" s="63" t="s">
        <v>782</v>
      </c>
      <c r="B65" s="64" t="s">
        <v>783</v>
      </c>
      <c r="C65" s="83" t="s">
        <v>784</v>
      </c>
      <c r="D65" s="65" t="s">
        <v>699</v>
      </c>
      <c r="E65" s="65" t="s">
        <v>700</v>
      </c>
      <c r="F65" s="75" t="s">
        <v>952</v>
      </c>
      <c r="G65" s="97" t="s">
        <v>701</v>
      </c>
      <c r="H65" s="66" t="s">
        <v>702</v>
      </c>
      <c r="I65" s="84">
        <v>6034974818</v>
      </c>
      <c r="J65" s="67" t="s">
        <v>4</v>
      </c>
      <c r="K65" s="68" t="s">
        <v>0</v>
      </c>
      <c r="L65" s="76" t="s">
        <v>98</v>
      </c>
      <c r="M65" s="100">
        <v>2977.31</v>
      </c>
      <c r="N65" s="77" t="s">
        <v>97</v>
      </c>
      <c r="O65" s="69">
        <v>4.216252975178511</v>
      </c>
      <c r="P65" s="74" t="s">
        <v>0</v>
      </c>
      <c r="Q65" s="78">
        <v>9.480968858131487</v>
      </c>
      <c r="R65" s="78" t="s">
        <v>0</v>
      </c>
      <c r="S65" s="107" t="s">
        <v>0</v>
      </c>
      <c r="T65" s="94">
        <v>95341.38</v>
      </c>
      <c r="U65" s="79" t="s">
        <v>97</v>
      </c>
      <c r="V65" s="79">
        <v>12430.27</v>
      </c>
      <c r="W65" s="109">
        <v>4686.44</v>
      </c>
      <c r="X65" s="80" t="s">
        <v>98</v>
      </c>
      <c r="Y65" s="81" t="s">
        <v>98</v>
      </c>
      <c r="Z65" s="83">
        <f t="shared" si="10"/>
        <v>0</v>
      </c>
      <c r="AA65" s="65">
        <f t="shared" si="11"/>
        <v>0</v>
      </c>
      <c r="AB65" s="65">
        <f t="shared" si="12"/>
        <v>0</v>
      </c>
      <c r="AC65" s="65">
        <f t="shared" si="13"/>
        <v>0</v>
      </c>
      <c r="AD65" s="64" t="str">
        <f t="shared" si="14"/>
        <v>-</v>
      </c>
      <c r="AE65" s="83">
        <f t="shared" si="15"/>
        <v>0</v>
      </c>
      <c r="AF65" s="65">
        <f t="shared" si="16"/>
        <v>0</v>
      </c>
      <c r="AG65" s="65">
        <f t="shared" si="17"/>
        <v>0</v>
      </c>
      <c r="AH65" s="64" t="str">
        <f t="shared" si="18"/>
        <v>-</v>
      </c>
      <c r="AI65" s="83">
        <f t="shared" si="19"/>
        <v>0</v>
      </c>
    </row>
    <row r="66" spans="1:35" ht="12.75" customHeight="1">
      <c r="A66" s="63" t="s">
        <v>526</v>
      </c>
      <c r="B66" s="64" t="s">
        <v>527</v>
      </c>
      <c r="C66" s="83" t="s">
        <v>528</v>
      </c>
      <c r="D66" s="65" t="s">
        <v>692</v>
      </c>
      <c r="E66" s="65" t="s">
        <v>693</v>
      </c>
      <c r="F66" s="75" t="s">
        <v>952</v>
      </c>
      <c r="G66" s="97" t="s">
        <v>694</v>
      </c>
      <c r="H66" s="66" t="s">
        <v>695</v>
      </c>
      <c r="I66" s="84">
        <v>6034663632</v>
      </c>
      <c r="J66" s="67" t="s">
        <v>1</v>
      </c>
      <c r="K66" s="68" t="s">
        <v>140</v>
      </c>
      <c r="L66" s="76" t="s">
        <v>98</v>
      </c>
      <c r="M66" s="100">
        <v>521.7</v>
      </c>
      <c r="N66" s="77" t="s">
        <v>97</v>
      </c>
      <c r="O66" s="69" t="s">
        <v>954</v>
      </c>
      <c r="P66" s="74" t="s">
        <v>954</v>
      </c>
      <c r="Q66" s="78">
        <v>20.49847405900305</v>
      </c>
      <c r="R66" s="78" t="s">
        <v>140</v>
      </c>
      <c r="S66" s="107" t="s">
        <v>140</v>
      </c>
      <c r="T66" s="94">
        <v>36355.95</v>
      </c>
      <c r="U66" s="79" t="s">
        <v>97</v>
      </c>
      <c r="V66" s="79">
        <v>3550.06</v>
      </c>
      <c r="W66" s="109">
        <v>976.36</v>
      </c>
      <c r="X66" s="80" t="s">
        <v>918</v>
      </c>
      <c r="Y66" s="81" t="s">
        <v>98</v>
      </c>
      <c r="Z66" s="83">
        <f t="shared" si="10"/>
        <v>1</v>
      </c>
      <c r="AA66" s="65">
        <f t="shared" si="11"/>
        <v>1</v>
      </c>
      <c r="AB66" s="65">
        <f t="shared" si="12"/>
        <v>0</v>
      </c>
      <c r="AC66" s="65">
        <f t="shared" si="13"/>
        <v>0</v>
      </c>
      <c r="AD66" s="64" t="str">
        <f t="shared" si="14"/>
        <v>SRSA</v>
      </c>
      <c r="AE66" s="83">
        <f t="shared" si="15"/>
        <v>1</v>
      </c>
      <c r="AF66" s="65">
        <f t="shared" si="16"/>
        <v>1</v>
      </c>
      <c r="AG66" s="65" t="str">
        <f t="shared" si="17"/>
        <v>Initial</v>
      </c>
      <c r="AH66" s="64" t="str">
        <f t="shared" si="18"/>
        <v>-</v>
      </c>
      <c r="AI66" s="83" t="str">
        <f t="shared" si="19"/>
        <v>SRSA</v>
      </c>
    </row>
    <row r="67" spans="1:35" ht="12.75" customHeight="1">
      <c r="A67" s="63" t="s">
        <v>529</v>
      </c>
      <c r="B67" s="64" t="s">
        <v>530</v>
      </c>
      <c r="C67" s="83" t="s">
        <v>531</v>
      </c>
      <c r="D67" s="65" t="s">
        <v>692</v>
      </c>
      <c r="E67" s="65" t="s">
        <v>693</v>
      </c>
      <c r="F67" s="75" t="s">
        <v>952</v>
      </c>
      <c r="G67" s="97" t="s">
        <v>694</v>
      </c>
      <c r="H67" s="66" t="s">
        <v>695</v>
      </c>
      <c r="I67" s="84">
        <v>6034663632</v>
      </c>
      <c r="J67" s="67"/>
      <c r="K67" s="68"/>
      <c r="L67" s="76" t="s">
        <v>98</v>
      </c>
      <c r="M67" s="100">
        <v>0</v>
      </c>
      <c r="N67" s="77" t="s">
        <v>97</v>
      </c>
      <c r="O67" s="69">
        <v>12.168141592920353</v>
      </c>
      <c r="P67" s="74" t="s">
        <v>0</v>
      </c>
      <c r="Q67" s="78">
        <v>0</v>
      </c>
      <c r="R67" s="78" t="s">
        <v>0</v>
      </c>
      <c r="S67" s="107"/>
      <c r="T67" s="94">
        <v>0</v>
      </c>
      <c r="U67" s="79" t="s">
        <v>97</v>
      </c>
      <c r="V67" s="79">
        <v>0</v>
      </c>
      <c r="W67" s="109">
        <v>0</v>
      </c>
      <c r="X67" s="80" t="s">
        <v>97</v>
      </c>
      <c r="Y67" s="81" t="s">
        <v>97</v>
      </c>
      <c r="Z67" s="83">
        <f t="shared" si="10"/>
        <v>0</v>
      </c>
      <c r="AA67" s="65">
        <f t="shared" si="11"/>
        <v>0</v>
      </c>
      <c r="AB67" s="65">
        <f t="shared" si="12"/>
        <v>0</v>
      </c>
      <c r="AC67" s="65">
        <f t="shared" si="13"/>
        <v>0</v>
      </c>
      <c r="AD67" s="64" t="str">
        <f t="shared" si="14"/>
        <v>-</v>
      </c>
      <c r="AE67" s="83">
        <f t="shared" si="15"/>
        <v>0</v>
      </c>
      <c r="AF67" s="65">
        <f t="shared" si="16"/>
        <v>0</v>
      </c>
      <c r="AG67" s="65">
        <f t="shared" si="17"/>
        <v>0</v>
      </c>
      <c r="AH67" s="64" t="str">
        <f t="shared" si="18"/>
        <v>-</v>
      </c>
      <c r="AI67" s="83">
        <f t="shared" si="19"/>
        <v>0</v>
      </c>
    </row>
    <row r="68" spans="1:35" ht="12.75" customHeight="1">
      <c r="A68" s="63" t="s">
        <v>536</v>
      </c>
      <c r="B68" s="64" t="s">
        <v>537</v>
      </c>
      <c r="C68" s="83" t="s">
        <v>538</v>
      </c>
      <c r="D68" s="65" t="s">
        <v>532</v>
      </c>
      <c r="E68" s="65" t="s">
        <v>533</v>
      </c>
      <c r="F68" s="75" t="s">
        <v>952</v>
      </c>
      <c r="G68" s="97" t="s">
        <v>534</v>
      </c>
      <c r="H68" s="66" t="s">
        <v>535</v>
      </c>
      <c r="I68" s="84">
        <v>6038632420</v>
      </c>
      <c r="J68" s="67" t="s">
        <v>1</v>
      </c>
      <c r="K68" s="68" t="s">
        <v>140</v>
      </c>
      <c r="L68" s="76" t="s">
        <v>98</v>
      </c>
      <c r="M68" s="100">
        <v>166.29</v>
      </c>
      <c r="N68" s="77" t="s">
        <v>97</v>
      </c>
      <c r="O68" s="69">
        <v>12.698412698412698</v>
      </c>
      <c r="P68" s="74" t="s">
        <v>0</v>
      </c>
      <c r="Q68" s="78">
        <v>22.993197278911566</v>
      </c>
      <c r="R68" s="78" t="s">
        <v>140</v>
      </c>
      <c r="S68" s="107" t="s">
        <v>140</v>
      </c>
      <c r="T68" s="94">
        <v>33895.69</v>
      </c>
      <c r="U68" s="79" t="s">
        <v>97</v>
      </c>
      <c r="V68" s="79">
        <v>2448.74</v>
      </c>
      <c r="W68" s="109">
        <v>391.18</v>
      </c>
      <c r="X68" s="80" t="s">
        <v>98</v>
      </c>
      <c r="Y68" s="81" t="s">
        <v>98</v>
      </c>
      <c r="Z68" s="83">
        <f t="shared" si="10"/>
        <v>1</v>
      </c>
      <c r="AA68" s="65">
        <f t="shared" si="11"/>
        <v>1</v>
      </c>
      <c r="AB68" s="65">
        <f t="shared" si="12"/>
        <v>0</v>
      </c>
      <c r="AC68" s="65">
        <f t="shared" si="13"/>
        <v>0</v>
      </c>
      <c r="AD68" s="64" t="str">
        <f t="shared" si="14"/>
        <v>SRSA</v>
      </c>
      <c r="AE68" s="83">
        <f t="shared" si="15"/>
        <v>1</v>
      </c>
      <c r="AF68" s="65">
        <f t="shared" si="16"/>
        <v>1</v>
      </c>
      <c r="AG68" s="65" t="str">
        <f t="shared" si="17"/>
        <v>Initial</v>
      </c>
      <c r="AH68" s="64" t="str">
        <f t="shared" si="18"/>
        <v>-</v>
      </c>
      <c r="AI68" s="83" t="str">
        <f t="shared" si="19"/>
        <v>SRSA</v>
      </c>
    </row>
    <row r="69" spans="1:35" ht="12.75" customHeight="1">
      <c r="A69" s="63" t="s">
        <v>539</v>
      </c>
      <c r="B69" s="64" t="s">
        <v>540</v>
      </c>
      <c r="C69" s="83" t="s">
        <v>541</v>
      </c>
      <c r="D69" s="65" t="s">
        <v>542</v>
      </c>
      <c r="E69" s="65" t="s">
        <v>543</v>
      </c>
      <c r="F69" s="75" t="s">
        <v>952</v>
      </c>
      <c r="G69" s="97" t="s">
        <v>544</v>
      </c>
      <c r="H69" s="66" t="s">
        <v>545</v>
      </c>
      <c r="I69" s="84">
        <v>6035691658</v>
      </c>
      <c r="J69" s="67" t="s">
        <v>9</v>
      </c>
      <c r="K69" s="68" t="s">
        <v>140</v>
      </c>
      <c r="L69" s="76" t="s">
        <v>98</v>
      </c>
      <c r="M69" s="100">
        <v>2604.62</v>
      </c>
      <c r="N69" s="77" t="s">
        <v>97</v>
      </c>
      <c r="O69" s="69">
        <v>10.396909027046012</v>
      </c>
      <c r="P69" s="74" t="s">
        <v>0</v>
      </c>
      <c r="Q69" s="78">
        <v>23.978307185744722</v>
      </c>
      <c r="R69" s="78" t="s">
        <v>140</v>
      </c>
      <c r="S69" s="107" t="s">
        <v>140</v>
      </c>
      <c r="T69" s="94">
        <v>205203.79</v>
      </c>
      <c r="U69" s="79" t="s">
        <v>97</v>
      </c>
      <c r="V69" s="79">
        <v>20408.06</v>
      </c>
      <c r="W69" s="109">
        <v>4377.47</v>
      </c>
      <c r="X69" s="80" t="s">
        <v>918</v>
      </c>
      <c r="Y69" s="81" t="s">
        <v>98</v>
      </c>
      <c r="Z69" s="83">
        <f aca="true" t="shared" si="20" ref="Z69:Z100">IF(OR(K69="YES",TRIM(L69)="YES"),1,0)</f>
        <v>1</v>
      </c>
      <c r="AA69" s="65">
        <f aca="true" t="shared" si="21" ref="AA69:AA100">IF(OR(AND(ISNUMBER(M69),AND(M69&gt;0,M69&lt;600)),AND(ISNUMBER(M69),AND(M69&gt;0,N69="YES"))),1,0)</f>
        <v>0</v>
      </c>
      <c r="AB69" s="65">
        <f aca="true" t="shared" si="22" ref="AB69:AB100">IF(AND(OR(K69="YES",TRIM(L69)="YES"),(Z69=0)),"Trouble",0)</f>
        <v>0</v>
      </c>
      <c r="AC69" s="65">
        <f aca="true" t="shared" si="23" ref="AC69:AC100">IF(AND(OR(AND(ISNUMBER(M69),AND(M69&gt;0,M69&lt;600)),AND(ISNUMBER(M69),AND(M69&gt;0,N69="YES"))),(AA69=0)),"Trouble",0)</f>
        <v>0</v>
      </c>
      <c r="AD69" s="64" t="str">
        <f aca="true" t="shared" si="24" ref="AD69:AD100">IF(AND(Z69=1,AA69=1),"SRSA","-")</f>
        <v>-</v>
      </c>
      <c r="AE69" s="83">
        <f aca="true" t="shared" si="25" ref="AE69:AE100">IF(S69="YES",1,0)</f>
        <v>1</v>
      </c>
      <c r="AF69" s="65">
        <f aca="true" t="shared" si="26" ref="AF69:AF100">IF(OR(AND(ISNUMBER(Q69),Q69&gt;=20),(AND(ISNUMBER(Q69)=FALSE,AND(ISNUMBER(O69),O69&gt;=20)))),1,0)</f>
        <v>1</v>
      </c>
      <c r="AG69" s="65" t="str">
        <f aca="true" t="shared" si="27" ref="AG69:AG100">IF(AND(AE69=1,AF69=1),"Initial",0)</f>
        <v>Initial</v>
      </c>
      <c r="AH69" s="64" t="str">
        <f aca="true" t="shared" si="28" ref="AH69:AH100">IF(AND(AND(AG69="Initial",AI69=0),AND(ISNUMBER(M69),M69&gt;0)),"RLIS","-")</f>
        <v>RLIS</v>
      </c>
      <c r="AI69" s="83">
        <f aca="true" t="shared" si="29" ref="AI69:AI100">IF(AND(AD69="SRSA",AG69="Initial"),"SRSA",0)</f>
        <v>0</v>
      </c>
    </row>
    <row r="70" spans="1:35" ht="12.75" customHeight="1">
      <c r="A70" s="63" t="s">
        <v>550</v>
      </c>
      <c r="B70" s="64" t="s">
        <v>551</v>
      </c>
      <c r="C70" s="83" t="s">
        <v>552</v>
      </c>
      <c r="D70" s="65" t="s">
        <v>546</v>
      </c>
      <c r="E70" s="65" t="s">
        <v>547</v>
      </c>
      <c r="F70" s="75" t="s">
        <v>952</v>
      </c>
      <c r="G70" s="97" t="s">
        <v>548</v>
      </c>
      <c r="H70" s="66" t="s">
        <v>549</v>
      </c>
      <c r="I70" s="84">
        <v>6038639689</v>
      </c>
      <c r="J70" s="67" t="s">
        <v>1</v>
      </c>
      <c r="K70" s="68" t="s">
        <v>140</v>
      </c>
      <c r="L70" s="76" t="s">
        <v>98</v>
      </c>
      <c r="M70" s="100">
        <v>230.12</v>
      </c>
      <c r="N70" s="77" t="s">
        <v>97</v>
      </c>
      <c r="O70" s="69">
        <v>0.9771986970684038</v>
      </c>
      <c r="P70" s="74" t="s">
        <v>0</v>
      </c>
      <c r="Q70" s="78">
        <v>4.4324324324324325</v>
      </c>
      <c r="R70" s="78" t="s">
        <v>0</v>
      </c>
      <c r="S70" s="107" t="s">
        <v>140</v>
      </c>
      <c r="T70" s="94">
        <v>7107.95</v>
      </c>
      <c r="U70" s="79" t="s">
        <v>97</v>
      </c>
      <c r="V70" s="79">
        <v>510.24</v>
      </c>
      <c r="W70" s="109">
        <v>518.78</v>
      </c>
      <c r="X70" s="80" t="s">
        <v>98</v>
      </c>
      <c r="Y70" s="81" t="s">
        <v>98</v>
      </c>
      <c r="Z70" s="83">
        <f t="shared" si="20"/>
        <v>1</v>
      </c>
      <c r="AA70" s="65">
        <f t="shared" si="21"/>
        <v>1</v>
      </c>
      <c r="AB70" s="65">
        <f t="shared" si="22"/>
        <v>0</v>
      </c>
      <c r="AC70" s="65">
        <f t="shared" si="23"/>
        <v>0</v>
      </c>
      <c r="AD70" s="64" t="str">
        <f t="shared" si="24"/>
        <v>SRSA</v>
      </c>
      <c r="AE70" s="83">
        <f t="shared" si="25"/>
        <v>1</v>
      </c>
      <c r="AF70" s="65">
        <f t="shared" si="26"/>
        <v>0</v>
      </c>
      <c r="AG70" s="65">
        <f t="shared" si="27"/>
        <v>0</v>
      </c>
      <c r="AH70" s="64" t="str">
        <f t="shared" si="28"/>
        <v>-</v>
      </c>
      <c r="AI70" s="83">
        <f t="shared" si="29"/>
        <v>0</v>
      </c>
    </row>
    <row r="71" spans="1:35" ht="12.75" customHeight="1">
      <c r="A71" s="63" t="s">
        <v>553</v>
      </c>
      <c r="B71" s="64" t="s">
        <v>554</v>
      </c>
      <c r="C71" s="83" t="s">
        <v>555</v>
      </c>
      <c r="D71" s="65" t="s">
        <v>107</v>
      </c>
      <c r="E71" s="65" t="s">
        <v>829</v>
      </c>
      <c r="F71" s="75" t="s">
        <v>952</v>
      </c>
      <c r="G71" s="98" t="s">
        <v>830</v>
      </c>
      <c r="H71" s="66" t="s">
        <v>134</v>
      </c>
      <c r="I71" s="85" t="s">
        <v>108</v>
      </c>
      <c r="J71" s="67" t="s">
        <v>3</v>
      </c>
      <c r="K71" s="68" t="s">
        <v>0</v>
      </c>
      <c r="L71" s="76" t="s">
        <v>98</v>
      </c>
      <c r="M71" s="100">
        <v>74.95</v>
      </c>
      <c r="N71" s="77" t="s">
        <v>97</v>
      </c>
      <c r="O71" s="69" t="s">
        <v>954</v>
      </c>
      <c r="P71" s="74" t="s">
        <v>954</v>
      </c>
      <c r="Q71" s="78">
        <v>11.2</v>
      </c>
      <c r="R71" s="78" t="s">
        <v>0</v>
      </c>
      <c r="S71" s="107" t="s">
        <v>0</v>
      </c>
      <c r="T71" s="94">
        <v>0</v>
      </c>
      <c r="U71" s="79" t="s">
        <v>97</v>
      </c>
      <c r="V71" s="79">
        <v>0</v>
      </c>
      <c r="W71" s="109">
        <v>0</v>
      </c>
      <c r="X71" s="80" t="s">
        <v>918</v>
      </c>
      <c r="Y71" s="81" t="s">
        <v>97</v>
      </c>
      <c r="Z71" s="83">
        <f t="shared" si="20"/>
        <v>0</v>
      </c>
      <c r="AA71" s="65">
        <f t="shared" si="21"/>
        <v>1</v>
      </c>
      <c r="AB71" s="65">
        <f t="shared" si="22"/>
        <v>0</v>
      </c>
      <c r="AC71" s="65">
        <f t="shared" si="23"/>
        <v>0</v>
      </c>
      <c r="AD71" s="64" t="str">
        <f t="shared" si="24"/>
        <v>-</v>
      </c>
      <c r="AE71" s="83">
        <f t="shared" si="25"/>
        <v>0</v>
      </c>
      <c r="AF71" s="65">
        <f t="shared" si="26"/>
        <v>0</v>
      </c>
      <c r="AG71" s="65">
        <f t="shared" si="27"/>
        <v>0</v>
      </c>
      <c r="AH71" s="64" t="str">
        <f t="shared" si="28"/>
        <v>-</v>
      </c>
      <c r="AI71" s="83">
        <f t="shared" si="29"/>
        <v>0</v>
      </c>
    </row>
    <row r="72" spans="1:35" ht="12.75" customHeight="1">
      <c r="A72" s="63" t="s">
        <v>560</v>
      </c>
      <c r="B72" s="64" t="s">
        <v>561</v>
      </c>
      <c r="C72" s="83" t="s">
        <v>562</v>
      </c>
      <c r="D72" s="65" t="s">
        <v>556</v>
      </c>
      <c r="E72" s="65" t="s">
        <v>557</v>
      </c>
      <c r="F72" s="75" t="s">
        <v>952</v>
      </c>
      <c r="G72" s="97" t="s">
        <v>558</v>
      </c>
      <c r="H72" s="66" t="s">
        <v>559</v>
      </c>
      <c r="I72" s="84">
        <v>6034229572</v>
      </c>
      <c r="J72" s="67" t="s">
        <v>139</v>
      </c>
      <c r="K72" s="68" t="s">
        <v>140</v>
      </c>
      <c r="L72" s="76" t="s">
        <v>98</v>
      </c>
      <c r="M72" s="100">
        <v>336.57</v>
      </c>
      <c r="N72" s="77" t="s">
        <v>97</v>
      </c>
      <c r="O72" s="69">
        <v>8.520900321543408</v>
      </c>
      <c r="P72" s="74" t="s">
        <v>0</v>
      </c>
      <c r="Q72" s="78">
        <v>6.351183063511831</v>
      </c>
      <c r="R72" s="78" t="s">
        <v>0</v>
      </c>
      <c r="S72" s="107" t="s">
        <v>140</v>
      </c>
      <c r="T72" s="94">
        <v>35306.45</v>
      </c>
      <c r="U72" s="79" t="s">
        <v>97</v>
      </c>
      <c r="V72" s="79">
        <v>2091.53</v>
      </c>
      <c r="W72" s="109">
        <v>455.8</v>
      </c>
      <c r="X72" s="80" t="s">
        <v>918</v>
      </c>
      <c r="Y72" s="81" t="s">
        <v>98</v>
      </c>
      <c r="Z72" s="83">
        <f t="shared" si="20"/>
        <v>1</v>
      </c>
      <c r="AA72" s="65">
        <f t="shared" si="21"/>
        <v>1</v>
      </c>
      <c r="AB72" s="65">
        <f t="shared" si="22"/>
        <v>0</v>
      </c>
      <c r="AC72" s="65">
        <f t="shared" si="23"/>
        <v>0</v>
      </c>
      <c r="AD72" s="64" t="str">
        <f t="shared" si="24"/>
        <v>SRSA</v>
      </c>
      <c r="AE72" s="83">
        <f t="shared" si="25"/>
        <v>1</v>
      </c>
      <c r="AF72" s="65">
        <f t="shared" si="26"/>
        <v>0</v>
      </c>
      <c r="AG72" s="65">
        <f t="shared" si="27"/>
        <v>0</v>
      </c>
      <c r="AH72" s="64" t="str">
        <f t="shared" si="28"/>
        <v>-</v>
      </c>
      <c r="AI72" s="83">
        <f t="shared" si="29"/>
        <v>0</v>
      </c>
    </row>
    <row r="73" spans="1:35" ht="12.75" customHeight="1">
      <c r="A73" s="63" t="s">
        <v>563</v>
      </c>
      <c r="B73" s="64" t="s">
        <v>564</v>
      </c>
      <c r="C73" s="83" t="s">
        <v>565</v>
      </c>
      <c r="D73" s="65" t="s">
        <v>566</v>
      </c>
      <c r="E73" s="65" t="s">
        <v>567</v>
      </c>
      <c r="F73" s="75" t="s">
        <v>952</v>
      </c>
      <c r="G73" s="97" t="s">
        <v>568</v>
      </c>
      <c r="H73" s="66" t="s">
        <v>569</v>
      </c>
      <c r="I73" s="84">
        <v>6033826119</v>
      </c>
      <c r="J73" s="67" t="s">
        <v>3</v>
      </c>
      <c r="K73" s="68" t="s">
        <v>0</v>
      </c>
      <c r="L73" s="76" t="s">
        <v>98</v>
      </c>
      <c r="M73" s="100">
        <v>996.54</v>
      </c>
      <c r="N73" s="77" t="s">
        <v>97</v>
      </c>
      <c r="O73" s="69">
        <v>3.778605641298563</v>
      </c>
      <c r="P73" s="74" t="s">
        <v>0</v>
      </c>
      <c r="Q73" s="78">
        <v>4.071026418362927</v>
      </c>
      <c r="R73" s="78" t="s">
        <v>0</v>
      </c>
      <c r="S73" s="107" t="s">
        <v>0</v>
      </c>
      <c r="T73" s="94">
        <v>47856.54</v>
      </c>
      <c r="U73" s="79" t="s">
        <v>97</v>
      </c>
      <c r="V73" s="79">
        <v>3925.84</v>
      </c>
      <c r="W73" s="109">
        <v>1350.73</v>
      </c>
      <c r="X73" s="80" t="s">
        <v>918</v>
      </c>
      <c r="Y73" s="81" t="s">
        <v>98</v>
      </c>
      <c r="Z73" s="83">
        <f t="shared" si="20"/>
        <v>0</v>
      </c>
      <c r="AA73" s="65">
        <f t="shared" si="21"/>
        <v>0</v>
      </c>
      <c r="AB73" s="65">
        <f t="shared" si="22"/>
        <v>0</v>
      </c>
      <c r="AC73" s="65">
        <f t="shared" si="23"/>
        <v>0</v>
      </c>
      <c r="AD73" s="64" t="str">
        <f t="shared" si="24"/>
        <v>-</v>
      </c>
      <c r="AE73" s="83">
        <f t="shared" si="25"/>
        <v>0</v>
      </c>
      <c r="AF73" s="65">
        <f t="shared" si="26"/>
        <v>0</v>
      </c>
      <c r="AG73" s="65">
        <f t="shared" si="27"/>
        <v>0</v>
      </c>
      <c r="AH73" s="64" t="str">
        <f t="shared" si="28"/>
        <v>-</v>
      </c>
      <c r="AI73" s="83">
        <f t="shared" si="29"/>
        <v>0</v>
      </c>
    </row>
    <row r="74" spans="1:35" ht="12.75" customHeight="1">
      <c r="A74" s="63" t="s">
        <v>570</v>
      </c>
      <c r="B74" s="64" t="s">
        <v>571</v>
      </c>
      <c r="C74" s="83" t="s">
        <v>572</v>
      </c>
      <c r="D74" s="65" t="s">
        <v>573</v>
      </c>
      <c r="E74" s="65" t="s">
        <v>574</v>
      </c>
      <c r="F74" s="75" t="s">
        <v>952</v>
      </c>
      <c r="G74" s="97" t="s">
        <v>575</v>
      </c>
      <c r="H74" s="66" t="s">
        <v>576</v>
      </c>
      <c r="I74" s="84">
        <v>6039268992</v>
      </c>
      <c r="J74" s="67" t="s">
        <v>139</v>
      </c>
      <c r="K74" s="68" t="s">
        <v>140</v>
      </c>
      <c r="L74" s="76" t="s">
        <v>98</v>
      </c>
      <c r="M74" s="100">
        <v>244.79</v>
      </c>
      <c r="N74" s="77" t="s">
        <v>97</v>
      </c>
      <c r="O74" s="69">
        <v>4.104477611940299</v>
      </c>
      <c r="P74" s="74" t="s">
        <v>0</v>
      </c>
      <c r="Q74" s="78">
        <v>3.92</v>
      </c>
      <c r="R74" s="78" t="s">
        <v>0</v>
      </c>
      <c r="S74" s="107" t="s">
        <v>140</v>
      </c>
      <c r="T74" s="94">
        <v>7940.7</v>
      </c>
      <c r="U74" s="79" t="s">
        <v>97</v>
      </c>
      <c r="V74" s="79">
        <v>579.19</v>
      </c>
      <c r="W74" s="109">
        <v>321.74</v>
      </c>
      <c r="X74" s="80" t="s">
        <v>918</v>
      </c>
      <c r="Y74" s="81" t="s">
        <v>918</v>
      </c>
      <c r="Z74" s="83">
        <f t="shared" si="20"/>
        <v>1</v>
      </c>
      <c r="AA74" s="65">
        <f t="shared" si="21"/>
        <v>1</v>
      </c>
      <c r="AB74" s="65">
        <f t="shared" si="22"/>
        <v>0</v>
      </c>
      <c r="AC74" s="65">
        <f t="shared" si="23"/>
        <v>0</v>
      </c>
      <c r="AD74" s="64" t="str">
        <f t="shared" si="24"/>
        <v>SRSA</v>
      </c>
      <c r="AE74" s="83">
        <f t="shared" si="25"/>
        <v>1</v>
      </c>
      <c r="AF74" s="65">
        <f t="shared" si="26"/>
        <v>0</v>
      </c>
      <c r="AG74" s="65">
        <f t="shared" si="27"/>
        <v>0</v>
      </c>
      <c r="AH74" s="64" t="str">
        <f t="shared" si="28"/>
        <v>-</v>
      </c>
      <c r="AI74" s="83">
        <f t="shared" si="29"/>
        <v>0</v>
      </c>
    </row>
    <row r="75" spans="1:35" ht="12.75" customHeight="1">
      <c r="A75" s="63" t="s">
        <v>577</v>
      </c>
      <c r="B75" s="64" t="s">
        <v>578</v>
      </c>
      <c r="C75" s="83" t="s">
        <v>579</v>
      </c>
      <c r="D75" s="65" t="s">
        <v>573</v>
      </c>
      <c r="E75" s="65" t="s">
        <v>574</v>
      </c>
      <c r="F75" s="75" t="s">
        <v>952</v>
      </c>
      <c r="G75" s="97" t="s">
        <v>575</v>
      </c>
      <c r="H75" s="66" t="s">
        <v>576</v>
      </c>
      <c r="I75" s="84">
        <v>6039268992</v>
      </c>
      <c r="J75" s="67" t="s">
        <v>7</v>
      </c>
      <c r="K75" s="68" t="s">
        <v>0</v>
      </c>
      <c r="L75" s="76" t="s">
        <v>98</v>
      </c>
      <c r="M75" s="100">
        <v>1198.48</v>
      </c>
      <c r="N75" s="77" t="s">
        <v>97</v>
      </c>
      <c r="O75" s="69">
        <v>6.7330210772833725</v>
      </c>
      <c r="P75" s="74" t="s">
        <v>0</v>
      </c>
      <c r="Q75" s="78">
        <v>11.04</v>
      </c>
      <c r="R75" s="78" t="s">
        <v>0</v>
      </c>
      <c r="S75" s="107" t="s">
        <v>0</v>
      </c>
      <c r="T75" s="94">
        <v>140213.73</v>
      </c>
      <c r="U75" s="79" t="s">
        <v>97</v>
      </c>
      <c r="V75" s="79">
        <v>8910.17</v>
      </c>
      <c r="W75" s="109">
        <v>2134.58</v>
      </c>
      <c r="X75" s="80" t="s">
        <v>918</v>
      </c>
      <c r="Y75" s="81" t="s">
        <v>98</v>
      </c>
      <c r="Z75" s="83">
        <f t="shared" si="20"/>
        <v>0</v>
      </c>
      <c r="AA75" s="65">
        <f t="shared" si="21"/>
        <v>0</v>
      </c>
      <c r="AB75" s="65">
        <f t="shared" si="22"/>
        <v>0</v>
      </c>
      <c r="AC75" s="65">
        <f t="shared" si="23"/>
        <v>0</v>
      </c>
      <c r="AD75" s="64" t="str">
        <f t="shared" si="24"/>
        <v>-</v>
      </c>
      <c r="AE75" s="83">
        <f t="shared" si="25"/>
        <v>0</v>
      </c>
      <c r="AF75" s="65">
        <f t="shared" si="26"/>
        <v>0</v>
      </c>
      <c r="AG75" s="65">
        <f t="shared" si="27"/>
        <v>0</v>
      </c>
      <c r="AH75" s="64" t="str">
        <f t="shared" si="28"/>
        <v>-</v>
      </c>
      <c r="AI75" s="83">
        <f t="shared" si="29"/>
        <v>0</v>
      </c>
    </row>
    <row r="76" spans="1:35" ht="12.75" customHeight="1">
      <c r="A76" s="63" t="s">
        <v>580</v>
      </c>
      <c r="B76" s="64" t="s">
        <v>581</v>
      </c>
      <c r="C76" s="83" t="s">
        <v>582</v>
      </c>
      <c r="D76" s="65" t="s">
        <v>685</v>
      </c>
      <c r="E76" s="65" t="s">
        <v>686</v>
      </c>
      <c r="F76" s="75" t="s">
        <v>952</v>
      </c>
      <c r="G76" s="97" t="s">
        <v>687</v>
      </c>
      <c r="H76" s="66" t="s">
        <v>688</v>
      </c>
      <c r="I76" s="84">
        <v>6036436050</v>
      </c>
      <c r="J76" s="67" t="s">
        <v>1</v>
      </c>
      <c r="K76" s="68" t="s">
        <v>140</v>
      </c>
      <c r="L76" s="76" t="s">
        <v>98</v>
      </c>
      <c r="M76" s="100">
        <v>454.12</v>
      </c>
      <c r="N76" s="77" t="s">
        <v>97</v>
      </c>
      <c r="O76" s="69">
        <v>2.821869488536155</v>
      </c>
      <c r="P76" s="74" t="s">
        <v>0</v>
      </c>
      <c r="Q76" s="78">
        <v>1.6939890710382512</v>
      </c>
      <c r="R76" s="78" t="s">
        <v>0</v>
      </c>
      <c r="S76" s="107" t="s">
        <v>140</v>
      </c>
      <c r="T76" s="94">
        <v>20315.88</v>
      </c>
      <c r="U76" s="79" t="s">
        <v>97</v>
      </c>
      <c r="V76" s="79">
        <v>1107.82</v>
      </c>
      <c r="W76" s="109">
        <v>792.08</v>
      </c>
      <c r="X76" s="80" t="s">
        <v>918</v>
      </c>
      <c r="Y76" s="81" t="s">
        <v>98</v>
      </c>
      <c r="Z76" s="83">
        <f t="shared" si="20"/>
        <v>1</v>
      </c>
      <c r="AA76" s="65">
        <f t="shared" si="21"/>
        <v>1</v>
      </c>
      <c r="AB76" s="65">
        <f t="shared" si="22"/>
        <v>0</v>
      </c>
      <c r="AC76" s="65">
        <f t="shared" si="23"/>
        <v>0</v>
      </c>
      <c r="AD76" s="64" t="str">
        <f t="shared" si="24"/>
        <v>SRSA</v>
      </c>
      <c r="AE76" s="83">
        <f t="shared" si="25"/>
        <v>1</v>
      </c>
      <c r="AF76" s="65">
        <f t="shared" si="26"/>
        <v>0</v>
      </c>
      <c r="AG76" s="65">
        <f t="shared" si="27"/>
        <v>0</v>
      </c>
      <c r="AH76" s="64" t="str">
        <f t="shared" si="28"/>
        <v>-</v>
      </c>
      <c r="AI76" s="83">
        <f t="shared" si="29"/>
        <v>0</v>
      </c>
    </row>
    <row r="77" spans="1:35" ht="12.75" customHeight="1">
      <c r="A77" s="63" t="s">
        <v>583</v>
      </c>
      <c r="B77" s="64" t="s">
        <v>584</v>
      </c>
      <c r="C77" s="83" t="s">
        <v>585</v>
      </c>
      <c r="D77" s="65" t="s">
        <v>861</v>
      </c>
      <c r="E77" s="65" t="s">
        <v>862</v>
      </c>
      <c r="F77" s="75" t="s">
        <v>952</v>
      </c>
      <c r="G77" s="97" t="s">
        <v>863</v>
      </c>
      <c r="H77" s="66" t="s">
        <v>864</v>
      </c>
      <c r="I77" s="84">
        <v>6033579002</v>
      </c>
      <c r="J77" s="67" t="s">
        <v>1</v>
      </c>
      <c r="K77" s="68" t="s">
        <v>140</v>
      </c>
      <c r="L77" s="76" t="s">
        <v>98</v>
      </c>
      <c r="M77" s="100">
        <v>60.42</v>
      </c>
      <c r="N77" s="77" t="s">
        <v>97</v>
      </c>
      <c r="O77" s="69">
        <v>4.166666666666666</v>
      </c>
      <c r="P77" s="74" t="s">
        <v>0</v>
      </c>
      <c r="Q77" s="78">
        <v>10.23391812865497</v>
      </c>
      <c r="R77" s="78" t="s">
        <v>0</v>
      </c>
      <c r="S77" s="107" t="s">
        <v>140</v>
      </c>
      <c r="T77" s="94">
        <v>10492.11</v>
      </c>
      <c r="U77" s="79" t="s">
        <v>97</v>
      </c>
      <c r="V77" s="79">
        <v>137.9</v>
      </c>
      <c r="W77" s="109">
        <v>253.29</v>
      </c>
      <c r="X77" s="80" t="s">
        <v>918</v>
      </c>
      <c r="Y77" s="81" t="s">
        <v>918</v>
      </c>
      <c r="Z77" s="83">
        <f t="shared" si="20"/>
        <v>1</v>
      </c>
      <c r="AA77" s="65">
        <f t="shared" si="21"/>
        <v>1</v>
      </c>
      <c r="AB77" s="65">
        <f t="shared" si="22"/>
        <v>0</v>
      </c>
      <c r="AC77" s="65">
        <f t="shared" si="23"/>
        <v>0</v>
      </c>
      <c r="AD77" s="64" t="str">
        <f t="shared" si="24"/>
        <v>SRSA</v>
      </c>
      <c r="AE77" s="83">
        <f t="shared" si="25"/>
        <v>1</v>
      </c>
      <c r="AF77" s="65">
        <f t="shared" si="26"/>
        <v>0</v>
      </c>
      <c r="AG77" s="65">
        <f t="shared" si="27"/>
        <v>0</v>
      </c>
      <c r="AH77" s="64" t="str">
        <f t="shared" si="28"/>
        <v>-</v>
      </c>
      <c r="AI77" s="83">
        <f t="shared" si="29"/>
        <v>0</v>
      </c>
    </row>
    <row r="78" spans="1:35" ht="12.75" customHeight="1">
      <c r="A78" s="63" t="s">
        <v>586</v>
      </c>
      <c r="B78" s="64" t="s">
        <v>587</v>
      </c>
      <c r="C78" s="83" t="s">
        <v>588</v>
      </c>
      <c r="D78" s="65" t="s">
        <v>958</v>
      </c>
      <c r="E78" s="65" t="s">
        <v>959</v>
      </c>
      <c r="F78" s="75" t="s">
        <v>952</v>
      </c>
      <c r="G78" s="97" t="s">
        <v>960</v>
      </c>
      <c r="H78" s="66" t="s">
        <v>961</v>
      </c>
      <c r="I78" s="84">
        <v>6033565533</v>
      </c>
      <c r="J78" s="67"/>
      <c r="K78" s="68"/>
      <c r="L78" s="76" t="s">
        <v>98</v>
      </c>
      <c r="M78" s="100">
        <v>0</v>
      </c>
      <c r="N78" s="77" t="s">
        <v>97</v>
      </c>
      <c r="O78" s="69">
        <v>16.666666666666664</v>
      </c>
      <c r="P78" s="74" t="s">
        <v>0</v>
      </c>
      <c r="Q78" s="78">
        <v>16.666666666666664</v>
      </c>
      <c r="R78" s="78" t="s">
        <v>0</v>
      </c>
      <c r="S78" s="107"/>
      <c r="T78" s="94">
        <v>0</v>
      </c>
      <c r="U78" s="79" t="s">
        <v>97</v>
      </c>
      <c r="V78" s="79">
        <v>0</v>
      </c>
      <c r="W78" s="109">
        <v>0</v>
      </c>
      <c r="X78" s="80" t="s">
        <v>97</v>
      </c>
      <c r="Y78" s="81" t="s">
        <v>97</v>
      </c>
      <c r="Z78" s="83">
        <f t="shared" si="20"/>
        <v>0</v>
      </c>
      <c r="AA78" s="65">
        <f t="shared" si="21"/>
        <v>0</v>
      </c>
      <c r="AB78" s="65">
        <f t="shared" si="22"/>
        <v>0</v>
      </c>
      <c r="AC78" s="65">
        <f t="shared" si="23"/>
        <v>0</v>
      </c>
      <c r="AD78" s="64" t="str">
        <f t="shared" si="24"/>
        <v>-</v>
      </c>
      <c r="AE78" s="83">
        <f t="shared" si="25"/>
        <v>0</v>
      </c>
      <c r="AF78" s="65">
        <f t="shared" si="26"/>
        <v>0</v>
      </c>
      <c r="AG78" s="65">
        <f t="shared" si="27"/>
        <v>0</v>
      </c>
      <c r="AH78" s="64" t="str">
        <f t="shared" si="28"/>
        <v>-</v>
      </c>
      <c r="AI78" s="83">
        <f t="shared" si="29"/>
        <v>0</v>
      </c>
    </row>
    <row r="79" spans="1:35" ht="12.75" customHeight="1">
      <c r="A79" s="63" t="s">
        <v>589</v>
      </c>
      <c r="B79" s="64" t="s">
        <v>590</v>
      </c>
      <c r="C79" s="83" t="s">
        <v>591</v>
      </c>
      <c r="D79" s="65" t="s">
        <v>792</v>
      </c>
      <c r="E79" s="65" t="s">
        <v>793</v>
      </c>
      <c r="F79" s="75" t="s">
        <v>952</v>
      </c>
      <c r="G79" s="97" t="s">
        <v>794</v>
      </c>
      <c r="H79" s="66" t="s">
        <v>795</v>
      </c>
      <c r="I79" s="84">
        <v>6037872113</v>
      </c>
      <c r="J79" s="67" t="s">
        <v>1</v>
      </c>
      <c r="K79" s="68" t="s">
        <v>140</v>
      </c>
      <c r="L79" s="76" t="s">
        <v>98</v>
      </c>
      <c r="M79" s="100">
        <v>775.08</v>
      </c>
      <c r="N79" s="77" t="s">
        <v>97</v>
      </c>
      <c r="O79" s="69">
        <v>7.682119205298013</v>
      </c>
      <c r="P79" s="74" t="s">
        <v>0</v>
      </c>
      <c r="Q79" s="78">
        <v>27.787307032590054</v>
      </c>
      <c r="R79" s="78" t="s">
        <v>140</v>
      </c>
      <c r="S79" s="107" t="s">
        <v>140</v>
      </c>
      <c r="T79" s="94">
        <v>86709.89</v>
      </c>
      <c r="U79" s="79" t="s">
        <v>97</v>
      </c>
      <c r="V79" s="79">
        <v>8048.66</v>
      </c>
      <c r="W79" s="109">
        <v>1248.45</v>
      </c>
      <c r="X79" s="80" t="s">
        <v>918</v>
      </c>
      <c r="Y79" s="81" t="s">
        <v>918</v>
      </c>
      <c r="Z79" s="83">
        <f t="shared" si="20"/>
        <v>1</v>
      </c>
      <c r="AA79" s="65">
        <f t="shared" si="21"/>
        <v>0</v>
      </c>
      <c r="AB79" s="65">
        <f t="shared" si="22"/>
        <v>0</v>
      </c>
      <c r="AC79" s="65">
        <f t="shared" si="23"/>
        <v>0</v>
      </c>
      <c r="AD79" s="64" t="str">
        <f t="shared" si="24"/>
        <v>-</v>
      </c>
      <c r="AE79" s="83">
        <f t="shared" si="25"/>
        <v>1</v>
      </c>
      <c r="AF79" s="65">
        <f t="shared" si="26"/>
        <v>1</v>
      </c>
      <c r="AG79" s="65" t="str">
        <f t="shared" si="27"/>
        <v>Initial</v>
      </c>
      <c r="AH79" s="64" t="str">
        <f t="shared" si="28"/>
        <v>RLIS</v>
      </c>
      <c r="AI79" s="83">
        <f t="shared" si="29"/>
        <v>0</v>
      </c>
    </row>
    <row r="80" spans="1:35" ht="12.75" customHeight="1">
      <c r="A80" s="63" t="s">
        <v>594</v>
      </c>
      <c r="B80" s="64" t="s">
        <v>595</v>
      </c>
      <c r="C80" s="83" t="s">
        <v>596</v>
      </c>
      <c r="D80" s="65" t="s">
        <v>597</v>
      </c>
      <c r="E80" s="65" t="s">
        <v>592</v>
      </c>
      <c r="F80" s="75" t="s">
        <v>952</v>
      </c>
      <c r="G80" s="97" t="s">
        <v>593</v>
      </c>
      <c r="H80" s="66" t="s">
        <v>598</v>
      </c>
      <c r="I80" s="84">
        <v>6034283269</v>
      </c>
      <c r="J80" s="67" t="s">
        <v>1</v>
      </c>
      <c r="K80" s="68" t="s">
        <v>140</v>
      </c>
      <c r="L80" s="76" t="s">
        <v>98</v>
      </c>
      <c r="M80" s="100">
        <v>433.52</v>
      </c>
      <c r="N80" s="77" t="s">
        <v>97</v>
      </c>
      <c r="O80" s="69">
        <v>2.503912363067293</v>
      </c>
      <c r="P80" s="74" t="s">
        <v>0</v>
      </c>
      <c r="Q80" s="78">
        <v>9.224674589700056</v>
      </c>
      <c r="R80" s="78" t="s">
        <v>0</v>
      </c>
      <c r="S80" s="107" t="s">
        <v>140</v>
      </c>
      <c r="T80" s="94">
        <v>26959.08</v>
      </c>
      <c r="U80" s="79" t="s">
        <v>97</v>
      </c>
      <c r="V80" s="79">
        <v>1899.6</v>
      </c>
      <c r="W80" s="109">
        <v>564.32</v>
      </c>
      <c r="X80" s="80" t="s">
        <v>918</v>
      </c>
      <c r="Y80" s="81" t="s">
        <v>918</v>
      </c>
      <c r="Z80" s="83">
        <f t="shared" si="20"/>
        <v>1</v>
      </c>
      <c r="AA80" s="65">
        <f t="shared" si="21"/>
        <v>1</v>
      </c>
      <c r="AB80" s="65">
        <f t="shared" si="22"/>
        <v>0</v>
      </c>
      <c r="AC80" s="65">
        <f t="shared" si="23"/>
        <v>0</v>
      </c>
      <c r="AD80" s="64" t="str">
        <f t="shared" si="24"/>
        <v>SRSA</v>
      </c>
      <c r="AE80" s="83">
        <f t="shared" si="25"/>
        <v>1</v>
      </c>
      <c r="AF80" s="65">
        <f t="shared" si="26"/>
        <v>0</v>
      </c>
      <c r="AG80" s="65">
        <f t="shared" si="27"/>
        <v>0</v>
      </c>
      <c r="AH80" s="64" t="str">
        <f t="shared" si="28"/>
        <v>-</v>
      </c>
      <c r="AI80" s="83">
        <f t="shared" si="29"/>
        <v>0</v>
      </c>
    </row>
    <row r="81" spans="1:35" ht="12.75" customHeight="1">
      <c r="A81" s="63" t="s">
        <v>599</v>
      </c>
      <c r="B81" s="64" t="s">
        <v>600</v>
      </c>
      <c r="C81" s="83" t="s">
        <v>601</v>
      </c>
      <c r="D81" s="65" t="s">
        <v>748</v>
      </c>
      <c r="E81" s="65" t="s">
        <v>749</v>
      </c>
      <c r="F81" s="75" t="s">
        <v>952</v>
      </c>
      <c r="G81" s="97" t="s">
        <v>750</v>
      </c>
      <c r="H81" s="66" t="s">
        <v>751</v>
      </c>
      <c r="I81" s="84">
        <v>6039343108</v>
      </c>
      <c r="J81" s="67" t="s">
        <v>1</v>
      </c>
      <c r="K81" s="68" t="s">
        <v>140</v>
      </c>
      <c r="L81" s="76" t="s">
        <v>98</v>
      </c>
      <c r="M81" s="100">
        <v>85.04</v>
      </c>
      <c r="N81" s="77" t="s">
        <v>97</v>
      </c>
      <c r="O81" s="69">
        <v>6.103286384976526</v>
      </c>
      <c r="P81" s="74" t="s">
        <v>0</v>
      </c>
      <c r="Q81" s="78">
        <v>19.27437641723356</v>
      </c>
      <c r="R81" s="78" t="s">
        <v>0</v>
      </c>
      <c r="S81" s="107" t="s">
        <v>140</v>
      </c>
      <c r="T81" s="94">
        <v>8701.79</v>
      </c>
      <c r="U81" s="79" t="s">
        <v>97</v>
      </c>
      <c r="V81" s="79">
        <v>562.6</v>
      </c>
      <c r="W81" s="109">
        <v>291.59</v>
      </c>
      <c r="X81" s="80" t="s">
        <v>98</v>
      </c>
      <c r="Y81" s="81" t="s">
        <v>918</v>
      </c>
      <c r="Z81" s="83">
        <f t="shared" si="20"/>
        <v>1</v>
      </c>
      <c r="AA81" s="65">
        <f t="shared" si="21"/>
        <v>1</v>
      </c>
      <c r="AB81" s="65">
        <f t="shared" si="22"/>
        <v>0</v>
      </c>
      <c r="AC81" s="65">
        <f t="shared" si="23"/>
        <v>0</v>
      </c>
      <c r="AD81" s="64" t="str">
        <f t="shared" si="24"/>
        <v>SRSA</v>
      </c>
      <c r="AE81" s="83">
        <f t="shared" si="25"/>
        <v>1</v>
      </c>
      <c r="AF81" s="65">
        <f t="shared" si="26"/>
        <v>0</v>
      </c>
      <c r="AG81" s="65">
        <f t="shared" si="27"/>
        <v>0</v>
      </c>
      <c r="AH81" s="64" t="str">
        <f t="shared" si="28"/>
        <v>-</v>
      </c>
      <c r="AI81" s="83">
        <f t="shared" si="29"/>
        <v>0</v>
      </c>
    </row>
    <row r="82" spans="1:35" ht="12.75" customHeight="1">
      <c r="A82" s="63" t="s">
        <v>602</v>
      </c>
      <c r="B82" s="64" t="s">
        <v>603</v>
      </c>
      <c r="C82" s="83" t="s">
        <v>604</v>
      </c>
      <c r="D82" s="65" t="s">
        <v>605</v>
      </c>
      <c r="E82" s="65" t="s">
        <v>606</v>
      </c>
      <c r="F82" s="75" t="s">
        <v>952</v>
      </c>
      <c r="G82" s="97" t="s">
        <v>607</v>
      </c>
      <c r="H82" s="66" t="s">
        <v>608</v>
      </c>
      <c r="I82" s="84">
        <v>6034644466</v>
      </c>
      <c r="J82" s="67" t="s">
        <v>3</v>
      </c>
      <c r="K82" s="68" t="s">
        <v>0</v>
      </c>
      <c r="L82" s="76" t="s">
        <v>98</v>
      </c>
      <c r="M82" s="100">
        <v>1364.97</v>
      </c>
      <c r="N82" s="77" t="s">
        <v>97</v>
      </c>
      <c r="O82" s="69">
        <v>8.339324227174695</v>
      </c>
      <c r="P82" s="74" t="s">
        <v>0</v>
      </c>
      <c r="Q82" s="78">
        <v>24.53538577060259</v>
      </c>
      <c r="R82" s="78" t="s">
        <v>140</v>
      </c>
      <c r="S82" s="107" t="s">
        <v>0</v>
      </c>
      <c r="T82" s="94">
        <v>66016.35</v>
      </c>
      <c r="U82" s="79" t="s">
        <v>97</v>
      </c>
      <c r="V82" s="79">
        <v>11492.7</v>
      </c>
      <c r="W82" s="109">
        <v>2676.37</v>
      </c>
      <c r="X82" s="80" t="s">
        <v>98</v>
      </c>
      <c r="Y82" s="81" t="s">
        <v>98</v>
      </c>
      <c r="Z82" s="83">
        <f t="shared" si="20"/>
        <v>0</v>
      </c>
      <c r="AA82" s="65">
        <f t="shared" si="21"/>
        <v>0</v>
      </c>
      <c r="AB82" s="65">
        <f t="shared" si="22"/>
        <v>0</v>
      </c>
      <c r="AC82" s="65">
        <f t="shared" si="23"/>
        <v>0</v>
      </c>
      <c r="AD82" s="64" t="str">
        <f t="shared" si="24"/>
        <v>-</v>
      </c>
      <c r="AE82" s="83">
        <f t="shared" si="25"/>
        <v>0</v>
      </c>
      <c r="AF82" s="65">
        <f t="shared" si="26"/>
        <v>1</v>
      </c>
      <c r="AG82" s="65">
        <f t="shared" si="27"/>
        <v>0</v>
      </c>
      <c r="AH82" s="64" t="str">
        <f t="shared" si="28"/>
        <v>-</v>
      </c>
      <c r="AI82" s="83">
        <f t="shared" si="29"/>
        <v>0</v>
      </c>
    </row>
    <row r="83" spans="1:35" ht="12.75" customHeight="1">
      <c r="A83" s="63" t="s">
        <v>609</v>
      </c>
      <c r="B83" s="64" t="s">
        <v>610</v>
      </c>
      <c r="C83" s="83" t="s">
        <v>611</v>
      </c>
      <c r="D83" s="65" t="s">
        <v>612</v>
      </c>
      <c r="E83" s="65" t="s">
        <v>613</v>
      </c>
      <c r="F83" s="75" t="s">
        <v>952</v>
      </c>
      <c r="G83" s="97" t="s">
        <v>614</v>
      </c>
      <c r="H83" s="66" t="s">
        <v>615</v>
      </c>
      <c r="I83" s="84">
        <v>6033526955</v>
      </c>
      <c r="J83" s="67" t="s">
        <v>1</v>
      </c>
      <c r="K83" s="68" t="s">
        <v>140</v>
      </c>
      <c r="L83" s="76" t="s">
        <v>98</v>
      </c>
      <c r="M83" s="100">
        <v>668.14</v>
      </c>
      <c r="N83" s="77" t="s">
        <v>97</v>
      </c>
      <c r="O83" s="69">
        <v>9.138381201044385</v>
      </c>
      <c r="P83" s="74" t="s">
        <v>0</v>
      </c>
      <c r="Q83" s="78">
        <v>24.421795374362993</v>
      </c>
      <c r="R83" s="78" t="s">
        <v>140</v>
      </c>
      <c r="S83" s="107" t="s">
        <v>140</v>
      </c>
      <c r="T83" s="94">
        <v>55502.77</v>
      </c>
      <c r="U83" s="79" t="s">
        <v>97</v>
      </c>
      <c r="V83" s="79">
        <v>5843.48</v>
      </c>
      <c r="W83" s="109">
        <v>977.85</v>
      </c>
      <c r="X83" s="80" t="s">
        <v>918</v>
      </c>
      <c r="Y83" s="81" t="s">
        <v>98</v>
      </c>
      <c r="Z83" s="83">
        <f t="shared" si="20"/>
        <v>1</v>
      </c>
      <c r="AA83" s="65">
        <f t="shared" si="21"/>
        <v>0</v>
      </c>
      <c r="AB83" s="65">
        <f t="shared" si="22"/>
        <v>0</v>
      </c>
      <c r="AC83" s="65">
        <f t="shared" si="23"/>
        <v>0</v>
      </c>
      <c r="AD83" s="64" t="str">
        <f t="shared" si="24"/>
        <v>-</v>
      </c>
      <c r="AE83" s="83">
        <f t="shared" si="25"/>
        <v>1</v>
      </c>
      <c r="AF83" s="65">
        <f t="shared" si="26"/>
        <v>1</v>
      </c>
      <c r="AG83" s="65" t="str">
        <f t="shared" si="27"/>
        <v>Initial</v>
      </c>
      <c r="AH83" s="64" t="str">
        <f t="shared" si="28"/>
        <v>RLIS</v>
      </c>
      <c r="AI83" s="83">
        <f t="shared" si="29"/>
        <v>0</v>
      </c>
    </row>
    <row r="84" spans="1:35" ht="12.75" customHeight="1">
      <c r="A84" s="63" t="s">
        <v>616</v>
      </c>
      <c r="B84" s="64" t="s">
        <v>617</v>
      </c>
      <c r="C84" s="83" t="s">
        <v>618</v>
      </c>
      <c r="D84" s="65" t="s">
        <v>842</v>
      </c>
      <c r="E84" s="65" t="s">
        <v>843</v>
      </c>
      <c r="F84" s="75" t="s">
        <v>952</v>
      </c>
      <c r="G84" s="97" t="s">
        <v>844</v>
      </c>
      <c r="H84" s="66" t="s">
        <v>845</v>
      </c>
      <c r="I84" s="84">
        <v>6035361254</v>
      </c>
      <c r="J84" s="67" t="s">
        <v>1</v>
      </c>
      <c r="K84" s="68" t="s">
        <v>140</v>
      </c>
      <c r="L84" s="76" t="s">
        <v>98</v>
      </c>
      <c r="M84" s="100">
        <v>205.37</v>
      </c>
      <c r="N84" s="77" t="s">
        <v>97</v>
      </c>
      <c r="O84" s="69">
        <v>10.91703056768559</v>
      </c>
      <c r="P84" s="74" t="s">
        <v>0</v>
      </c>
      <c r="Q84" s="78">
        <v>10.076530612244898</v>
      </c>
      <c r="R84" s="78" t="s">
        <v>0</v>
      </c>
      <c r="S84" s="107" t="s">
        <v>140</v>
      </c>
      <c r="T84" s="94">
        <v>10372.62</v>
      </c>
      <c r="U84" s="79" t="s">
        <v>97</v>
      </c>
      <c r="V84" s="79">
        <v>1070.23</v>
      </c>
      <c r="W84" s="109">
        <v>447.36</v>
      </c>
      <c r="X84" s="80" t="s">
        <v>98</v>
      </c>
      <c r="Y84" s="81" t="s">
        <v>918</v>
      </c>
      <c r="Z84" s="83">
        <f t="shared" si="20"/>
        <v>1</v>
      </c>
      <c r="AA84" s="65">
        <f t="shared" si="21"/>
        <v>1</v>
      </c>
      <c r="AB84" s="65">
        <f t="shared" si="22"/>
        <v>0</v>
      </c>
      <c r="AC84" s="65">
        <f t="shared" si="23"/>
        <v>0</v>
      </c>
      <c r="AD84" s="64" t="str">
        <f t="shared" si="24"/>
        <v>SRSA</v>
      </c>
      <c r="AE84" s="83">
        <f t="shared" si="25"/>
        <v>1</v>
      </c>
      <c r="AF84" s="65">
        <f t="shared" si="26"/>
        <v>0</v>
      </c>
      <c r="AG84" s="65">
        <f t="shared" si="27"/>
        <v>0</v>
      </c>
      <c r="AH84" s="64" t="str">
        <f t="shared" si="28"/>
        <v>-</v>
      </c>
      <c r="AI84" s="83">
        <f t="shared" si="29"/>
        <v>0</v>
      </c>
    </row>
    <row r="85" spans="1:35" ht="12.75" customHeight="1">
      <c r="A85" s="63" t="s">
        <v>619</v>
      </c>
      <c r="B85" s="64" t="s">
        <v>620</v>
      </c>
      <c r="C85" s="83" t="s">
        <v>621</v>
      </c>
      <c r="D85" s="65" t="s">
        <v>835</v>
      </c>
      <c r="E85" s="65" t="s">
        <v>836</v>
      </c>
      <c r="F85" s="75" t="s">
        <v>952</v>
      </c>
      <c r="G85" s="97" t="s">
        <v>837</v>
      </c>
      <c r="H85" s="66" t="s">
        <v>838</v>
      </c>
      <c r="I85" s="84">
        <v>6034657118</v>
      </c>
      <c r="J85" s="67" t="s">
        <v>139</v>
      </c>
      <c r="K85" s="68" t="s">
        <v>140</v>
      </c>
      <c r="L85" s="76" t="s">
        <v>98</v>
      </c>
      <c r="M85" s="100">
        <v>760.59</v>
      </c>
      <c r="N85" s="77" t="s">
        <v>97</v>
      </c>
      <c r="O85" s="69">
        <v>1.756198347107438</v>
      </c>
      <c r="P85" s="74" t="s">
        <v>0</v>
      </c>
      <c r="Q85" s="78">
        <v>2.7219701879455602</v>
      </c>
      <c r="R85" s="78" t="s">
        <v>0</v>
      </c>
      <c r="S85" s="107" t="s">
        <v>140</v>
      </c>
      <c r="T85" s="94">
        <v>15973.98</v>
      </c>
      <c r="U85" s="79" t="s">
        <v>97</v>
      </c>
      <c r="V85" s="79">
        <v>3163.91</v>
      </c>
      <c r="W85" s="109">
        <v>1715.81</v>
      </c>
      <c r="X85" s="80" t="s">
        <v>918</v>
      </c>
      <c r="Y85" s="81" t="s">
        <v>98</v>
      </c>
      <c r="Z85" s="83">
        <f t="shared" si="20"/>
        <v>1</v>
      </c>
      <c r="AA85" s="65">
        <f t="shared" si="21"/>
        <v>0</v>
      </c>
      <c r="AB85" s="65">
        <f t="shared" si="22"/>
        <v>0</v>
      </c>
      <c r="AC85" s="65">
        <f t="shared" si="23"/>
        <v>0</v>
      </c>
      <c r="AD85" s="64" t="str">
        <f t="shared" si="24"/>
        <v>-</v>
      </c>
      <c r="AE85" s="83">
        <f t="shared" si="25"/>
        <v>1</v>
      </c>
      <c r="AF85" s="65">
        <f t="shared" si="26"/>
        <v>0</v>
      </c>
      <c r="AG85" s="65">
        <f t="shared" si="27"/>
        <v>0</v>
      </c>
      <c r="AH85" s="64" t="str">
        <f t="shared" si="28"/>
        <v>-</v>
      </c>
      <c r="AI85" s="83">
        <f t="shared" si="29"/>
        <v>0</v>
      </c>
    </row>
    <row r="86" spans="1:35" ht="12.75" customHeight="1">
      <c r="A86" s="63" t="s">
        <v>622</v>
      </c>
      <c r="B86" s="64" t="s">
        <v>623</v>
      </c>
      <c r="C86" s="83" t="s">
        <v>624</v>
      </c>
      <c r="D86" s="65" t="s">
        <v>835</v>
      </c>
      <c r="E86" s="65" t="s">
        <v>836</v>
      </c>
      <c r="F86" s="75" t="s">
        <v>952</v>
      </c>
      <c r="G86" s="97" t="s">
        <v>837</v>
      </c>
      <c r="H86" s="66" t="s">
        <v>838</v>
      </c>
      <c r="I86" s="84">
        <v>6034657118</v>
      </c>
      <c r="J86" s="67" t="s">
        <v>139</v>
      </c>
      <c r="K86" s="68" t="s">
        <v>140</v>
      </c>
      <c r="L86" s="76" t="s">
        <v>98</v>
      </c>
      <c r="M86" s="100">
        <v>1343.45</v>
      </c>
      <c r="N86" s="77" t="s">
        <v>97</v>
      </c>
      <c r="O86" s="69">
        <v>2.9268292682926833</v>
      </c>
      <c r="P86" s="74" t="s">
        <v>0</v>
      </c>
      <c r="Q86" s="78">
        <v>2.9469548133595285</v>
      </c>
      <c r="R86" s="78" t="s">
        <v>0</v>
      </c>
      <c r="S86" s="107" t="s">
        <v>140</v>
      </c>
      <c r="T86" s="94">
        <v>20323.3</v>
      </c>
      <c r="U86" s="79" t="s">
        <v>97</v>
      </c>
      <c r="V86" s="79">
        <v>2428.51</v>
      </c>
      <c r="W86" s="109">
        <v>1140.13</v>
      </c>
      <c r="X86" s="80" t="s">
        <v>918</v>
      </c>
      <c r="Y86" s="81" t="s">
        <v>98</v>
      </c>
      <c r="Z86" s="83">
        <f t="shared" si="20"/>
        <v>1</v>
      </c>
      <c r="AA86" s="65">
        <f t="shared" si="21"/>
        <v>0</v>
      </c>
      <c r="AB86" s="65">
        <f t="shared" si="22"/>
        <v>0</v>
      </c>
      <c r="AC86" s="65">
        <f t="shared" si="23"/>
        <v>0</v>
      </c>
      <c r="AD86" s="64" t="str">
        <f t="shared" si="24"/>
        <v>-</v>
      </c>
      <c r="AE86" s="83">
        <f t="shared" si="25"/>
        <v>1</v>
      </c>
      <c r="AF86" s="65">
        <f t="shared" si="26"/>
        <v>0</v>
      </c>
      <c r="AG86" s="65">
        <f t="shared" si="27"/>
        <v>0</v>
      </c>
      <c r="AH86" s="64" t="str">
        <f t="shared" si="28"/>
        <v>-</v>
      </c>
      <c r="AI86" s="83">
        <f t="shared" si="29"/>
        <v>0</v>
      </c>
    </row>
    <row r="87" spans="1:35" ht="12.75" customHeight="1">
      <c r="A87" s="63" t="s">
        <v>625</v>
      </c>
      <c r="B87" s="64" t="s">
        <v>626</v>
      </c>
      <c r="C87" s="83" t="s">
        <v>627</v>
      </c>
      <c r="D87" s="65" t="s">
        <v>999</v>
      </c>
      <c r="E87" s="65" t="s">
        <v>1000</v>
      </c>
      <c r="F87" s="75" t="s">
        <v>952</v>
      </c>
      <c r="G87" s="97" t="s">
        <v>1001</v>
      </c>
      <c r="H87" s="66" t="s">
        <v>1002</v>
      </c>
      <c r="I87" s="84">
        <v>6036223731</v>
      </c>
      <c r="J87" s="67" t="s">
        <v>7</v>
      </c>
      <c r="K87" s="68" t="s">
        <v>0</v>
      </c>
      <c r="L87" s="76" t="s">
        <v>98</v>
      </c>
      <c r="M87" s="100">
        <v>1403.63</v>
      </c>
      <c r="N87" s="77" t="s">
        <v>97</v>
      </c>
      <c r="O87" s="69">
        <v>5.58300395256917</v>
      </c>
      <c r="P87" s="74" t="s">
        <v>0</v>
      </c>
      <c r="Q87" s="78">
        <v>10.239076669414676</v>
      </c>
      <c r="R87" s="78" t="s">
        <v>0</v>
      </c>
      <c r="S87" s="107" t="s">
        <v>0</v>
      </c>
      <c r="T87" s="94">
        <v>53904.14</v>
      </c>
      <c r="U87" s="79" t="s">
        <v>97</v>
      </c>
      <c r="V87" s="79">
        <v>6896.92</v>
      </c>
      <c r="W87" s="109">
        <v>2077.06</v>
      </c>
      <c r="X87" s="80" t="s">
        <v>918</v>
      </c>
      <c r="Y87" s="81" t="s">
        <v>98</v>
      </c>
      <c r="Z87" s="83">
        <f t="shared" si="20"/>
        <v>0</v>
      </c>
      <c r="AA87" s="65">
        <f t="shared" si="21"/>
        <v>0</v>
      </c>
      <c r="AB87" s="65">
        <f t="shared" si="22"/>
        <v>0</v>
      </c>
      <c r="AC87" s="65">
        <f t="shared" si="23"/>
        <v>0</v>
      </c>
      <c r="AD87" s="64" t="str">
        <f t="shared" si="24"/>
        <v>-</v>
      </c>
      <c r="AE87" s="83">
        <f t="shared" si="25"/>
        <v>0</v>
      </c>
      <c r="AF87" s="65">
        <f t="shared" si="26"/>
        <v>0</v>
      </c>
      <c r="AG87" s="65">
        <f t="shared" si="27"/>
        <v>0</v>
      </c>
      <c r="AH87" s="64" t="str">
        <f t="shared" si="28"/>
        <v>-</v>
      </c>
      <c r="AI87" s="83">
        <f t="shared" si="29"/>
        <v>0</v>
      </c>
    </row>
    <row r="88" spans="1:35" ht="12.75" customHeight="1">
      <c r="A88" s="63" t="s">
        <v>632</v>
      </c>
      <c r="B88" s="64" t="s">
        <v>633</v>
      </c>
      <c r="C88" s="83" t="s">
        <v>634</v>
      </c>
      <c r="D88" s="65" t="s">
        <v>628</v>
      </c>
      <c r="E88" s="65" t="s">
        <v>629</v>
      </c>
      <c r="F88" s="75" t="s">
        <v>952</v>
      </c>
      <c r="G88" s="97" t="s">
        <v>630</v>
      </c>
      <c r="H88" s="66" t="s">
        <v>631</v>
      </c>
      <c r="I88" s="84">
        <v>6037465186</v>
      </c>
      <c r="J88" s="67" t="s">
        <v>1</v>
      </c>
      <c r="K88" s="68" t="s">
        <v>140</v>
      </c>
      <c r="L88" s="76" t="s">
        <v>98</v>
      </c>
      <c r="M88" s="100">
        <v>1012.88</v>
      </c>
      <c r="N88" s="77" t="s">
        <v>97</v>
      </c>
      <c r="O88" s="69">
        <v>3.491495076096687</v>
      </c>
      <c r="P88" s="74" t="s">
        <v>0</v>
      </c>
      <c r="Q88" s="78">
        <v>7.507433102081268</v>
      </c>
      <c r="R88" s="78" t="s">
        <v>0</v>
      </c>
      <c r="S88" s="107" t="s">
        <v>140</v>
      </c>
      <c r="T88" s="94">
        <v>33176.16</v>
      </c>
      <c r="U88" s="79" t="s">
        <v>97</v>
      </c>
      <c r="V88" s="79">
        <v>3707.87</v>
      </c>
      <c r="W88" s="109">
        <v>1449.04</v>
      </c>
      <c r="X88" s="80" t="s">
        <v>918</v>
      </c>
      <c r="Y88" s="81" t="s">
        <v>98</v>
      </c>
      <c r="Z88" s="83">
        <f t="shared" si="20"/>
        <v>1</v>
      </c>
      <c r="AA88" s="65">
        <f t="shared" si="21"/>
        <v>0</v>
      </c>
      <c r="AB88" s="65">
        <f t="shared" si="22"/>
        <v>0</v>
      </c>
      <c r="AC88" s="65">
        <f t="shared" si="23"/>
        <v>0</v>
      </c>
      <c r="AD88" s="64" t="str">
        <f t="shared" si="24"/>
        <v>-</v>
      </c>
      <c r="AE88" s="83">
        <f t="shared" si="25"/>
        <v>1</v>
      </c>
      <c r="AF88" s="65">
        <f t="shared" si="26"/>
        <v>0</v>
      </c>
      <c r="AG88" s="65">
        <f t="shared" si="27"/>
        <v>0</v>
      </c>
      <c r="AH88" s="64" t="str">
        <f t="shared" si="28"/>
        <v>-</v>
      </c>
      <c r="AI88" s="83">
        <f t="shared" si="29"/>
        <v>0</v>
      </c>
    </row>
    <row r="89" spans="1:35" ht="12.75" customHeight="1">
      <c r="A89" s="63" t="s">
        <v>639</v>
      </c>
      <c r="B89" s="64" t="s">
        <v>640</v>
      </c>
      <c r="C89" s="83" t="s">
        <v>641</v>
      </c>
      <c r="D89" s="65" t="s">
        <v>635</v>
      </c>
      <c r="E89" s="65" t="s">
        <v>636</v>
      </c>
      <c r="F89" s="75" t="s">
        <v>952</v>
      </c>
      <c r="G89" s="97" t="s">
        <v>637</v>
      </c>
      <c r="H89" s="66" t="s">
        <v>638</v>
      </c>
      <c r="I89" s="84">
        <v>6038861235</v>
      </c>
      <c r="J89" s="67" t="s">
        <v>10</v>
      </c>
      <c r="K89" s="68" t="s">
        <v>0</v>
      </c>
      <c r="L89" s="76" t="s">
        <v>98</v>
      </c>
      <c r="M89" s="100">
        <v>4133.2</v>
      </c>
      <c r="N89" s="77" t="s">
        <v>97</v>
      </c>
      <c r="O89" s="69">
        <v>5.038841066554692</v>
      </c>
      <c r="P89" s="74" t="s">
        <v>0</v>
      </c>
      <c r="Q89" s="78">
        <v>7.74044990258015</v>
      </c>
      <c r="R89" s="78" t="s">
        <v>0</v>
      </c>
      <c r="S89" s="107" t="s">
        <v>0</v>
      </c>
      <c r="T89" s="94">
        <v>115850.93</v>
      </c>
      <c r="U89" s="79" t="s">
        <v>97</v>
      </c>
      <c r="V89" s="79">
        <v>10618.77</v>
      </c>
      <c r="W89" s="109">
        <v>6240.1</v>
      </c>
      <c r="X89" s="80" t="s">
        <v>98</v>
      </c>
      <c r="Y89" s="81" t="s">
        <v>98</v>
      </c>
      <c r="Z89" s="83">
        <f t="shared" si="20"/>
        <v>0</v>
      </c>
      <c r="AA89" s="65">
        <f t="shared" si="21"/>
        <v>0</v>
      </c>
      <c r="AB89" s="65">
        <f t="shared" si="22"/>
        <v>0</v>
      </c>
      <c r="AC89" s="65">
        <f t="shared" si="23"/>
        <v>0</v>
      </c>
      <c r="AD89" s="64" t="str">
        <f t="shared" si="24"/>
        <v>-</v>
      </c>
      <c r="AE89" s="83">
        <f t="shared" si="25"/>
        <v>0</v>
      </c>
      <c r="AF89" s="65">
        <f t="shared" si="26"/>
        <v>0</v>
      </c>
      <c r="AG89" s="65">
        <f t="shared" si="27"/>
        <v>0</v>
      </c>
      <c r="AH89" s="64" t="str">
        <f t="shared" si="28"/>
        <v>-</v>
      </c>
      <c r="AI89" s="83">
        <f t="shared" si="29"/>
        <v>0</v>
      </c>
    </row>
    <row r="90" spans="1:35" ht="12.75" customHeight="1">
      <c r="A90" s="63" t="s">
        <v>642</v>
      </c>
      <c r="B90" s="64" t="s">
        <v>643</v>
      </c>
      <c r="C90" s="83" t="s">
        <v>644</v>
      </c>
      <c r="D90" s="65" t="s">
        <v>992</v>
      </c>
      <c r="E90" s="65" t="s">
        <v>993</v>
      </c>
      <c r="F90" s="75" t="s">
        <v>952</v>
      </c>
      <c r="G90" s="97" t="s">
        <v>994</v>
      </c>
      <c r="H90" s="66" t="s">
        <v>995</v>
      </c>
      <c r="I90" s="84">
        <v>6032797947</v>
      </c>
      <c r="J90" s="67" t="s">
        <v>1</v>
      </c>
      <c r="K90" s="68" t="s">
        <v>140</v>
      </c>
      <c r="L90" s="76" t="s">
        <v>98</v>
      </c>
      <c r="M90" s="100">
        <v>1191.63</v>
      </c>
      <c r="N90" s="77" t="s">
        <v>97</v>
      </c>
      <c r="O90" s="69">
        <v>8.363636363636363</v>
      </c>
      <c r="P90" s="74" t="s">
        <v>0</v>
      </c>
      <c r="Q90" s="78">
        <v>17.93674379112715</v>
      </c>
      <c r="R90" s="78" t="s">
        <v>0</v>
      </c>
      <c r="S90" s="107" t="s">
        <v>140</v>
      </c>
      <c r="T90" s="94">
        <v>80537.79</v>
      </c>
      <c r="U90" s="79" t="s">
        <v>97</v>
      </c>
      <c r="V90" s="79">
        <v>7740.15</v>
      </c>
      <c r="W90" s="109">
        <v>2248.36</v>
      </c>
      <c r="X90" s="80" t="s">
        <v>918</v>
      </c>
      <c r="Y90" s="81" t="s">
        <v>98</v>
      </c>
      <c r="Z90" s="83">
        <f t="shared" si="20"/>
        <v>1</v>
      </c>
      <c r="AA90" s="65">
        <f t="shared" si="21"/>
        <v>0</v>
      </c>
      <c r="AB90" s="65">
        <f t="shared" si="22"/>
        <v>0</v>
      </c>
      <c r="AC90" s="65">
        <f t="shared" si="23"/>
        <v>0</v>
      </c>
      <c r="AD90" s="64" t="str">
        <f t="shared" si="24"/>
        <v>-</v>
      </c>
      <c r="AE90" s="83">
        <f t="shared" si="25"/>
        <v>1</v>
      </c>
      <c r="AF90" s="65">
        <f t="shared" si="26"/>
        <v>0</v>
      </c>
      <c r="AG90" s="65">
        <f t="shared" si="27"/>
        <v>0</v>
      </c>
      <c r="AH90" s="64" t="str">
        <f t="shared" si="28"/>
        <v>-</v>
      </c>
      <c r="AI90" s="83">
        <f t="shared" si="29"/>
        <v>0</v>
      </c>
    </row>
    <row r="91" spans="1:35" ht="12.75" customHeight="1">
      <c r="A91" s="63" t="s">
        <v>645</v>
      </c>
      <c r="B91" s="64" t="s">
        <v>646</v>
      </c>
      <c r="C91" s="83" t="s">
        <v>647</v>
      </c>
      <c r="D91" s="65" t="s">
        <v>124</v>
      </c>
      <c r="E91" s="65" t="s">
        <v>125</v>
      </c>
      <c r="F91" s="75" t="s">
        <v>952</v>
      </c>
      <c r="G91" s="98" t="s">
        <v>138</v>
      </c>
      <c r="H91" s="66"/>
      <c r="I91" s="85" t="s">
        <v>126</v>
      </c>
      <c r="J91" s="67" t="s">
        <v>1</v>
      </c>
      <c r="K91" s="68" t="s">
        <v>140</v>
      </c>
      <c r="L91" s="76" t="s">
        <v>98</v>
      </c>
      <c r="M91" s="100">
        <v>53.43</v>
      </c>
      <c r="N91" s="77" t="s">
        <v>97</v>
      </c>
      <c r="O91" s="69">
        <v>5.88235294117647</v>
      </c>
      <c r="P91" s="74" t="s">
        <v>0</v>
      </c>
      <c r="Q91" s="78">
        <v>2.73972602739726</v>
      </c>
      <c r="R91" s="78" t="s">
        <v>0</v>
      </c>
      <c r="S91" s="107" t="s">
        <v>140</v>
      </c>
      <c r="T91" s="94">
        <v>6605.01</v>
      </c>
      <c r="U91" s="79" t="s">
        <v>97</v>
      </c>
      <c r="V91" s="79">
        <v>121.81</v>
      </c>
      <c r="W91" s="109">
        <v>244.35</v>
      </c>
      <c r="X91" s="80" t="s">
        <v>918</v>
      </c>
      <c r="Y91" s="81" t="s">
        <v>918</v>
      </c>
      <c r="Z91" s="83">
        <f t="shared" si="20"/>
        <v>1</v>
      </c>
      <c r="AA91" s="65">
        <f t="shared" si="21"/>
        <v>1</v>
      </c>
      <c r="AB91" s="65">
        <f t="shared" si="22"/>
        <v>0</v>
      </c>
      <c r="AC91" s="65">
        <f t="shared" si="23"/>
        <v>0</v>
      </c>
      <c r="AD91" s="64" t="str">
        <f t="shared" si="24"/>
        <v>SRSA</v>
      </c>
      <c r="AE91" s="83">
        <f t="shared" si="25"/>
        <v>1</v>
      </c>
      <c r="AF91" s="65">
        <f t="shared" si="26"/>
        <v>0</v>
      </c>
      <c r="AG91" s="65">
        <f t="shared" si="27"/>
        <v>0</v>
      </c>
      <c r="AH91" s="64" t="str">
        <f t="shared" si="28"/>
        <v>-</v>
      </c>
      <c r="AI91" s="83">
        <f t="shared" si="29"/>
        <v>0</v>
      </c>
    </row>
    <row r="92" spans="1:35" ht="12.75" customHeight="1">
      <c r="A92" s="63" t="s">
        <v>648</v>
      </c>
      <c r="B92" s="64" t="s">
        <v>649</v>
      </c>
      <c r="C92" s="83" t="s">
        <v>650</v>
      </c>
      <c r="D92" s="65" t="s">
        <v>396</v>
      </c>
      <c r="E92" s="65" t="s">
        <v>397</v>
      </c>
      <c r="F92" s="75" t="s">
        <v>952</v>
      </c>
      <c r="G92" s="97" t="s">
        <v>398</v>
      </c>
      <c r="H92" s="66" t="s">
        <v>399</v>
      </c>
      <c r="I92" s="84">
        <v>6035328100</v>
      </c>
      <c r="J92" s="67" t="s">
        <v>5</v>
      </c>
      <c r="K92" s="68" t="s">
        <v>0</v>
      </c>
      <c r="L92" s="76" t="s">
        <v>98</v>
      </c>
      <c r="M92" s="100">
        <v>1713.36</v>
      </c>
      <c r="N92" s="77" t="s">
        <v>97</v>
      </c>
      <c r="O92" s="69">
        <v>9.862869198312236</v>
      </c>
      <c r="P92" s="74" t="s">
        <v>0</v>
      </c>
      <c r="Q92" s="78">
        <v>20.061443932411674</v>
      </c>
      <c r="R92" s="78" t="s">
        <v>140</v>
      </c>
      <c r="S92" s="107" t="s">
        <v>140</v>
      </c>
      <c r="T92" s="94">
        <v>104353.26</v>
      </c>
      <c r="U92" s="79" t="s">
        <v>97</v>
      </c>
      <c r="V92" s="79">
        <v>10967.01</v>
      </c>
      <c r="W92" s="109">
        <v>2433.47</v>
      </c>
      <c r="X92" s="80" t="s">
        <v>918</v>
      </c>
      <c r="Y92" s="81" t="s">
        <v>98</v>
      </c>
      <c r="Z92" s="83">
        <f t="shared" si="20"/>
        <v>0</v>
      </c>
      <c r="AA92" s="65">
        <f t="shared" si="21"/>
        <v>0</v>
      </c>
      <c r="AB92" s="65">
        <f t="shared" si="22"/>
        <v>0</v>
      </c>
      <c r="AC92" s="65">
        <f t="shared" si="23"/>
        <v>0</v>
      </c>
      <c r="AD92" s="64" t="str">
        <f t="shared" si="24"/>
        <v>-</v>
      </c>
      <c r="AE92" s="83">
        <f t="shared" si="25"/>
        <v>1</v>
      </c>
      <c r="AF92" s="65">
        <f t="shared" si="26"/>
        <v>1</v>
      </c>
      <c r="AG92" s="65" t="str">
        <f t="shared" si="27"/>
        <v>Initial</v>
      </c>
      <c r="AH92" s="64" t="str">
        <f t="shared" si="28"/>
        <v>RLIS</v>
      </c>
      <c r="AI92" s="83">
        <f t="shared" si="29"/>
        <v>0</v>
      </c>
    </row>
    <row r="93" spans="1:35" ht="12.75" customHeight="1">
      <c r="A93" s="63" t="s">
        <v>400</v>
      </c>
      <c r="B93" s="64" t="s">
        <v>401</v>
      </c>
      <c r="C93" s="83" t="s">
        <v>402</v>
      </c>
      <c r="D93" s="65" t="s">
        <v>597</v>
      </c>
      <c r="E93" s="65" t="s">
        <v>592</v>
      </c>
      <c r="F93" s="75" t="s">
        <v>952</v>
      </c>
      <c r="G93" s="97" t="s">
        <v>593</v>
      </c>
      <c r="H93" s="66" t="s">
        <v>598</v>
      </c>
      <c r="I93" s="84">
        <v>6034283269</v>
      </c>
      <c r="J93" s="67" t="s">
        <v>139</v>
      </c>
      <c r="K93" s="68" t="s">
        <v>140</v>
      </c>
      <c r="L93" s="76" t="s">
        <v>98</v>
      </c>
      <c r="M93" s="100">
        <v>906.52</v>
      </c>
      <c r="N93" s="77" t="s">
        <v>97</v>
      </c>
      <c r="O93" s="69">
        <v>6.002928257686676</v>
      </c>
      <c r="P93" s="74" t="s">
        <v>0</v>
      </c>
      <c r="Q93" s="78">
        <v>8.528974739970282</v>
      </c>
      <c r="R93" s="78" t="s">
        <v>0</v>
      </c>
      <c r="S93" s="107" t="s">
        <v>140</v>
      </c>
      <c r="T93" s="94">
        <v>19518.43</v>
      </c>
      <c r="U93" s="79" t="s">
        <v>97</v>
      </c>
      <c r="V93" s="79">
        <v>3159.06</v>
      </c>
      <c r="W93" s="109">
        <v>1347.46</v>
      </c>
      <c r="X93" s="80" t="s">
        <v>918</v>
      </c>
      <c r="Y93" s="81" t="s">
        <v>98</v>
      </c>
      <c r="Z93" s="83">
        <f t="shared" si="20"/>
        <v>1</v>
      </c>
      <c r="AA93" s="65">
        <f t="shared" si="21"/>
        <v>0</v>
      </c>
      <c r="AB93" s="65">
        <f t="shared" si="22"/>
        <v>0</v>
      </c>
      <c r="AC93" s="65">
        <f t="shared" si="23"/>
        <v>0</v>
      </c>
      <c r="AD93" s="64" t="str">
        <f t="shared" si="24"/>
        <v>-</v>
      </c>
      <c r="AE93" s="83">
        <f t="shared" si="25"/>
        <v>1</v>
      </c>
      <c r="AF93" s="65">
        <f t="shared" si="26"/>
        <v>0</v>
      </c>
      <c r="AG93" s="65">
        <f t="shared" si="27"/>
        <v>0</v>
      </c>
      <c r="AH93" s="64" t="str">
        <f t="shared" si="28"/>
        <v>-</v>
      </c>
      <c r="AI93" s="83">
        <f t="shared" si="29"/>
        <v>0</v>
      </c>
    </row>
    <row r="94" spans="1:35" ht="12.75" customHeight="1">
      <c r="A94" s="63" t="s">
        <v>407</v>
      </c>
      <c r="B94" s="64" t="s">
        <v>408</v>
      </c>
      <c r="C94" s="83" t="s">
        <v>409</v>
      </c>
      <c r="D94" s="65" t="s">
        <v>403</v>
      </c>
      <c r="E94" s="65" t="s">
        <v>404</v>
      </c>
      <c r="F94" s="75" t="s">
        <v>952</v>
      </c>
      <c r="G94" s="97" t="s">
        <v>405</v>
      </c>
      <c r="H94" s="66" t="s">
        <v>406</v>
      </c>
      <c r="I94" s="84">
        <v>6035262051</v>
      </c>
      <c r="J94" s="67" t="s">
        <v>1</v>
      </c>
      <c r="K94" s="68" t="s">
        <v>140</v>
      </c>
      <c r="L94" s="76" t="s">
        <v>98</v>
      </c>
      <c r="M94" s="100">
        <v>1998.28</v>
      </c>
      <c r="N94" s="77" t="s">
        <v>97</v>
      </c>
      <c r="O94" s="69">
        <v>4.821991888237945</v>
      </c>
      <c r="P94" s="74" t="s">
        <v>0</v>
      </c>
      <c r="Q94" s="78">
        <v>10.502921005842012</v>
      </c>
      <c r="R94" s="78" t="s">
        <v>0</v>
      </c>
      <c r="S94" s="107" t="s">
        <v>140</v>
      </c>
      <c r="T94" s="94">
        <v>107842.81</v>
      </c>
      <c r="U94" s="79" t="s">
        <v>97</v>
      </c>
      <c r="V94" s="79">
        <v>9226.94</v>
      </c>
      <c r="W94" s="109">
        <v>3086.11</v>
      </c>
      <c r="X94" s="80" t="s">
        <v>918</v>
      </c>
      <c r="Y94" s="81" t="s">
        <v>98</v>
      </c>
      <c r="Z94" s="83">
        <f t="shared" si="20"/>
        <v>1</v>
      </c>
      <c r="AA94" s="65">
        <f t="shared" si="21"/>
        <v>0</v>
      </c>
      <c r="AB94" s="65">
        <f t="shared" si="22"/>
        <v>0</v>
      </c>
      <c r="AC94" s="65">
        <f t="shared" si="23"/>
        <v>0</v>
      </c>
      <c r="AD94" s="64" t="str">
        <f t="shared" si="24"/>
        <v>-</v>
      </c>
      <c r="AE94" s="83">
        <f t="shared" si="25"/>
        <v>1</v>
      </c>
      <c r="AF94" s="65">
        <f t="shared" si="26"/>
        <v>0</v>
      </c>
      <c r="AG94" s="65">
        <f t="shared" si="27"/>
        <v>0</v>
      </c>
      <c r="AH94" s="64" t="str">
        <f t="shared" si="28"/>
        <v>-</v>
      </c>
      <c r="AI94" s="83">
        <f t="shared" si="29"/>
        <v>0</v>
      </c>
    </row>
    <row r="95" spans="1:35" ht="12.75" customHeight="1">
      <c r="A95" s="63" t="s">
        <v>410</v>
      </c>
      <c r="B95" s="64" t="s">
        <v>411</v>
      </c>
      <c r="C95" s="83" t="s">
        <v>412</v>
      </c>
      <c r="D95" s="65" t="s">
        <v>861</v>
      </c>
      <c r="E95" s="65" t="s">
        <v>862</v>
      </c>
      <c r="F95" s="75" t="s">
        <v>952</v>
      </c>
      <c r="G95" s="97" t="s">
        <v>863</v>
      </c>
      <c r="H95" s="66" t="s">
        <v>864</v>
      </c>
      <c r="I95" s="84">
        <v>6033579002</v>
      </c>
      <c r="J95" s="67" t="s">
        <v>8</v>
      </c>
      <c r="K95" s="68" t="s">
        <v>0</v>
      </c>
      <c r="L95" s="76" t="s">
        <v>98</v>
      </c>
      <c r="M95" s="100">
        <v>3598.91</v>
      </c>
      <c r="N95" s="77" t="s">
        <v>97</v>
      </c>
      <c r="O95" s="69">
        <v>6.385006353240152</v>
      </c>
      <c r="P95" s="74" t="s">
        <v>0</v>
      </c>
      <c r="Q95" s="78">
        <v>18.38290804771252</v>
      </c>
      <c r="R95" s="78" t="s">
        <v>0</v>
      </c>
      <c r="S95" s="107" t="s">
        <v>140</v>
      </c>
      <c r="T95" s="94">
        <v>224676.26</v>
      </c>
      <c r="U95" s="79" t="s">
        <v>97</v>
      </c>
      <c r="V95" s="79">
        <v>20289.33</v>
      </c>
      <c r="W95" s="109">
        <v>5425.68</v>
      </c>
      <c r="X95" s="80" t="s">
        <v>918</v>
      </c>
      <c r="Y95" s="81" t="s">
        <v>98</v>
      </c>
      <c r="Z95" s="83">
        <f t="shared" si="20"/>
        <v>0</v>
      </c>
      <c r="AA95" s="65">
        <f t="shared" si="21"/>
        <v>0</v>
      </c>
      <c r="AB95" s="65">
        <f t="shared" si="22"/>
        <v>0</v>
      </c>
      <c r="AC95" s="65">
        <f t="shared" si="23"/>
        <v>0</v>
      </c>
      <c r="AD95" s="64" t="str">
        <f t="shared" si="24"/>
        <v>-</v>
      </c>
      <c r="AE95" s="83">
        <f t="shared" si="25"/>
        <v>1</v>
      </c>
      <c r="AF95" s="65">
        <f t="shared" si="26"/>
        <v>0</v>
      </c>
      <c r="AG95" s="65">
        <f t="shared" si="27"/>
        <v>0</v>
      </c>
      <c r="AH95" s="64" t="str">
        <f t="shared" si="28"/>
        <v>-</v>
      </c>
      <c r="AI95" s="83">
        <f t="shared" si="29"/>
        <v>0</v>
      </c>
    </row>
    <row r="96" spans="1:35" ht="12.75" customHeight="1">
      <c r="A96" s="63" t="s">
        <v>413</v>
      </c>
      <c r="B96" s="64" t="s">
        <v>414</v>
      </c>
      <c r="C96" s="83" t="s">
        <v>415</v>
      </c>
      <c r="D96" s="65" t="s">
        <v>828</v>
      </c>
      <c r="E96" s="65" t="s">
        <v>829</v>
      </c>
      <c r="F96" s="75" t="s">
        <v>952</v>
      </c>
      <c r="G96" s="97" t="s">
        <v>830</v>
      </c>
      <c r="H96" s="66" t="s">
        <v>831</v>
      </c>
      <c r="I96" s="84">
        <v>6037758653</v>
      </c>
      <c r="J96" s="67" t="s">
        <v>139</v>
      </c>
      <c r="K96" s="68" t="s">
        <v>140</v>
      </c>
      <c r="L96" s="76" t="s">
        <v>98</v>
      </c>
      <c r="M96" s="100">
        <v>194.11</v>
      </c>
      <c r="N96" s="77" t="s">
        <v>97</v>
      </c>
      <c r="O96" s="69">
        <v>3.2407407407407405</v>
      </c>
      <c r="P96" s="74" t="s">
        <v>0</v>
      </c>
      <c r="Q96" s="78">
        <v>0.9408602150537635</v>
      </c>
      <c r="R96" s="78" t="s">
        <v>0</v>
      </c>
      <c r="S96" s="107" t="s">
        <v>140</v>
      </c>
      <c r="T96" s="94">
        <v>6656.23</v>
      </c>
      <c r="U96" s="79" t="s">
        <v>97</v>
      </c>
      <c r="V96" s="79">
        <v>484.96</v>
      </c>
      <c r="W96" s="109">
        <v>269.39</v>
      </c>
      <c r="X96" s="80" t="s">
        <v>918</v>
      </c>
      <c r="Y96" s="81" t="s">
        <v>98</v>
      </c>
      <c r="Z96" s="83">
        <f t="shared" si="20"/>
        <v>1</v>
      </c>
      <c r="AA96" s="65">
        <f t="shared" si="21"/>
        <v>1</v>
      </c>
      <c r="AB96" s="65">
        <f t="shared" si="22"/>
        <v>0</v>
      </c>
      <c r="AC96" s="65">
        <f t="shared" si="23"/>
        <v>0</v>
      </c>
      <c r="AD96" s="64" t="str">
        <f t="shared" si="24"/>
        <v>SRSA</v>
      </c>
      <c r="AE96" s="83">
        <f t="shared" si="25"/>
        <v>1</v>
      </c>
      <c r="AF96" s="65">
        <f t="shared" si="26"/>
        <v>0</v>
      </c>
      <c r="AG96" s="65">
        <f t="shared" si="27"/>
        <v>0</v>
      </c>
      <c r="AH96" s="64" t="str">
        <f t="shared" si="28"/>
        <v>-</v>
      </c>
      <c r="AI96" s="83">
        <f t="shared" si="29"/>
        <v>0</v>
      </c>
    </row>
    <row r="97" spans="1:35" ht="12.75" customHeight="1">
      <c r="A97" s="63" t="s">
        <v>418</v>
      </c>
      <c r="B97" s="64" t="s">
        <v>419</v>
      </c>
      <c r="C97" s="83" t="s">
        <v>420</v>
      </c>
      <c r="D97" s="65" t="s">
        <v>775</v>
      </c>
      <c r="E97" s="65" t="s">
        <v>416</v>
      </c>
      <c r="F97" s="75" t="s">
        <v>952</v>
      </c>
      <c r="G97" s="97" t="s">
        <v>417</v>
      </c>
      <c r="H97" s="66" t="s">
        <v>778</v>
      </c>
      <c r="I97" s="84">
        <v>6035245710</v>
      </c>
      <c r="J97" s="67" t="s">
        <v>8</v>
      </c>
      <c r="K97" s="68" t="s">
        <v>0</v>
      </c>
      <c r="L97" s="76" t="s">
        <v>98</v>
      </c>
      <c r="M97" s="100">
        <v>2212.92</v>
      </c>
      <c r="N97" s="77" t="s">
        <v>97</v>
      </c>
      <c r="O97" s="69">
        <v>11.647940074906368</v>
      </c>
      <c r="P97" s="74" t="s">
        <v>0</v>
      </c>
      <c r="Q97" s="78">
        <v>32.07062241591239</v>
      </c>
      <c r="R97" s="78" t="s">
        <v>140</v>
      </c>
      <c r="S97" s="107" t="s">
        <v>140</v>
      </c>
      <c r="T97" s="94">
        <v>212405.3</v>
      </c>
      <c r="U97" s="79" t="s">
        <v>97</v>
      </c>
      <c r="V97" s="79">
        <v>23669.56</v>
      </c>
      <c r="W97" s="109">
        <v>3976.16</v>
      </c>
      <c r="X97" s="80" t="s">
        <v>918</v>
      </c>
      <c r="Y97" s="81" t="s">
        <v>98</v>
      </c>
      <c r="Z97" s="83">
        <f t="shared" si="20"/>
        <v>0</v>
      </c>
      <c r="AA97" s="65">
        <f t="shared" si="21"/>
        <v>0</v>
      </c>
      <c r="AB97" s="65">
        <f t="shared" si="22"/>
        <v>0</v>
      </c>
      <c r="AC97" s="65">
        <f t="shared" si="23"/>
        <v>0</v>
      </c>
      <c r="AD97" s="64" t="str">
        <f t="shared" si="24"/>
        <v>-</v>
      </c>
      <c r="AE97" s="83">
        <f t="shared" si="25"/>
        <v>1</v>
      </c>
      <c r="AF97" s="65">
        <f t="shared" si="26"/>
        <v>1</v>
      </c>
      <c r="AG97" s="65" t="str">
        <f t="shared" si="27"/>
        <v>Initial</v>
      </c>
      <c r="AH97" s="64" t="str">
        <f t="shared" si="28"/>
        <v>RLIS</v>
      </c>
      <c r="AI97" s="83">
        <f t="shared" si="29"/>
        <v>0</v>
      </c>
    </row>
    <row r="98" spans="1:35" ht="12.75" customHeight="1">
      <c r="A98" s="63" t="s">
        <v>421</v>
      </c>
      <c r="B98" s="64" t="s">
        <v>422</v>
      </c>
      <c r="C98" s="83" t="s">
        <v>423</v>
      </c>
      <c r="D98" s="65" t="s">
        <v>127</v>
      </c>
      <c r="E98" s="65" t="s">
        <v>816</v>
      </c>
      <c r="F98" s="75" t="s">
        <v>952</v>
      </c>
      <c r="G98" s="98" t="s">
        <v>817</v>
      </c>
      <c r="H98" s="66"/>
      <c r="I98" s="85">
        <v>6034443925</v>
      </c>
      <c r="J98" s="67" t="s">
        <v>1</v>
      </c>
      <c r="K98" s="68" t="s">
        <v>140</v>
      </c>
      <c r="L98" s="76" t="s">
        <v>98</v>
      </c>
      <c r="M98" s="100">
        <v>105.42</v>
      </c>
      <c r="N98" s="77" t="s">
        <v>97</v>
      </c>
      <c r="O98" s="69">
        <v>9.62962962962963</v>
      </c>
      <c r="P98" s="74" t="s">
        <v>0</v>
      </c>
      <c r="Q98" s="78">
        <v>10.430839002267573</v>
      </c>
      <c r="R98" s="78" t="s">
        <v>0</v>
      </c>
      <c r="S98" s="107" t="s">
        <v>140</v>
      </c>
      <c r="T98" s="94">
        <v>9376.43</v>
      </c>
      <c r="U98" s="79" t="s">
        <v>97</v>
      </c>
      <c r="V98" s="79">
        <v>591.83</v>
      </c>
      <c r="W98" s="109">
        <v>317.13</v>
      </c>
      <c r="X98" s="80" t="s">
        <v>918</v>
      </c>
      <c r="Y98" s="81" t="s">
        <v>918</v>
      </c>
      <c r="Z98" s="83">
        <f t="shared" si="20"/>
        <v>1</v>
      </c>
      <c r="AA98" s="65">
        <f t="shared" si="21"/>
        <v>1</v>
      </c>
      <c r="AB98" s="65">
        <f t="shared" si="22"/>
        <v>0</v>
      </c>
      <c r="AC98" s="65">
        <f t="shared" si="23"/>
        <v>0</v>
      </c>
      <c r="AD98" s="64" t="str">
        <f t="shared" si="24"/>
        <v>SRSA</v>
      </c>
      <c r="AE98" s="83">
        <f t="shared" si="25"/>
        <v>1</v>
      </c>
      <c r="AF98" s="65">
        <f t="shared" si="26"/>
        <v>0</v>
      </c>
      <c r="AG98" s="65">
        <f t="shared" si="27"/>
        <v>0</v>
      </c>
      <c r="AH98" s="64" t="str">
        <f t="shared" si="28"/>
        <v>-</v>
      </c>
      <c r="AI98" s="83">
        <f t="shared" si="29"/>
        <v>0</v>
      </c>
    </row>
    <row r="99" spans="1:35" ht="12.75" customHeight="1">
      <c r="A99" s="63" t="s">
        <v>424</v>
      </c>
      <c r="B99" s="64" t="s">
        <v>425</v>
      </c>
      <c r="C99" s="83" t="s">
        <v>426</v>
      </c>
      <c r="D99" s="65" t="s">
        <v>127</v>
      </c>
      <c r="E99" s="65" t="s">
        <v>816</v>
      </c>
      <c r="F99" s="75" t="s">
        <v>952</v>
      </c>
      <c r="G99" s="98" t="s">
        <v>817</v>
      </c>
      <c r="H99" s="66"/>
      <c r="I99" s="85">
        <v>6034443925</v>
      </c>
      <c r="J99" s="67" t="s">
        <v>1</v>
      </c>
      <c r="K99" s="68" t="s">
        <v>140</v>
      </c>
      <c r="L99" s="76" t="s">
        <v>98</v>
      </c>
      <c r="M99" s="100">
        <v>14.86</v>
      </c>
      <c r="N99" s="77" t="s">
        <v>97</v>
      </c>
      <c r="O99" s="69">
        <v>5.084745762711865</v>
      </c>
      <c r="P99" s="74" t="s">
        <v>0</v>
      </c>
      <c r="Q99" s="78">
        <v>17.82178217821782</v>
      </c>
      <c r="R99" s="78" t="s">
        <v>0</v>
      </c>
      <c r="S99" s="107" t="s">
        <v>140</v>
      </c>
      <c r="T99" s="94">
        <v>1134.73</v>
      </c>
      <c r="U99" s="79" t="s">
        <v>97</v>
      </c>
      <c r="V99" s="79">
        <v>46.94</v>
      </c>
      <c r="W99" s="109">
        <v>198.39</v>
      </c>
      <c r="X99" s="80" t="s">
        <v>918</v>
      </c>
      <c r="Y99" s="81" t="s">
        <v>918</v>
      </c>
      <c r="Z99" s="83">
        <f t="shared" si="20"/>
        <v>1</v>
      </c>
      <c r="AA99" s="65">
        <f t="shared" si="21"/>
        <v>1</v>
      </c>
      <c r="AB99" s="65">
        <f t="shared" si="22"/>
        <v>0</v>
      </c>
      <c r="AC99" s="65">
        <f t="shared" si="23"/>
        <v>0</v>
      </c>
      <c r="AD99" s="64" t="str">
        <f t="shared" si="24"/>
        <v>SRSA</v>
      </c>
      <c r="AE99" s="83">
        <f t="shared" si="25"/>
        <v>1</v>
      </c>
      <c r="AF99" s="65">
        <f t="shared" si="26"/>
        <v>0</v>
      </c>
      <c r="AG99" s="65">
        <f t="shared" si="27"/>
        <v>0</v>
      </c>
      <c r="AH99" s="64" t="str">
        <f t="shared" si="28"/>
        <v>-</v>
      </c>
      <c r="AI99" s="83">
        <f t="shared" si="29"/>
        <v>0</v>
      </c>
    </row>
    <row r="100" spans="1:35" ht="12.75" customHeight="1">
      <c r="A100" s="63" t="s">
        <v>427</v>
      </c>
      <c r="B100" s="64" t="s">
        <v>428</v>
      </c>
      <c r="C100" s="83" t="s">
        <v>429</v>
      </c>
      <c r="D100" s="65" t="s">
        <v>950</v>
      </c>
      <c r="E100" s="65" t="s">
        <v>951</v>
      </c>
      <c r="F100" s="75" t="s">
        <v>952</v>
      </c>
      <c r="G100" s="97" t="s">
        <v>953</v>
      </c>
      <c r="H100" s="66"/>
      <c r="I100" s="84">
        <v>6032713582</v>
      </c>
      <c r="J100" s="67" t="s">
        <v>2</v>
      </c>
      <c r="K100" s="68" t="s">
        <v>0</v>
      </c>
      <c r="L100" s="76" t="s">
        <v>98</v>
      </c>
      <c r="M100" s="100">
        <v>0</v>
      </c>
      <c r="N100" s="77" t="s">
        <v>97</v>
      </c>
      <c r="O100" s="69" t="s">
        <v>954</v>
      </c>
      <c r="P100" s="74" t="s">
        <v>954</v>
      </c>
      <c r="Q100" s="78">
        <v>0</v>
      </c>
      <c r="R100" s="78" t="s">
        <v>0</v>
      </c>
      <c r="S100" s="107" t="s">
        <v>0</v>
      </c>
      <c r="T100" s="94">
        <v>0</v>
      </c>
      <c r="U100" s="79" t="s">
        <v>97</v>
      </c>
      <c r="V100" s="79">
        <v>0</v>
      </c>
      <c r="W100" s="109">
        <v>0</v>
      </c>
      <c r="X100" s="80" t="s">
        <v>97</v>
      </c>
      <c r="Y100" s="81" t="s">
        <v>97</v>
      </c>
      <c r="Z100" s="83">
        <f t="shared" si="20"/>
        <v>0</v>
      </c>
      <c r="AA100" s="65">
        <f t="shared" si="21"/>
        <v>0</v>
      </c>
      <c r="AB100" s="65">
        <f t="shared" si="22"/>
        <v>0</v>
      </c>
      <c r="AC100" s="65">
        <f t="shared" si="23"/>
        <v>0</v>
      </c>
      <c r="AD100" s="64" t="str">
        <f t="shared" si="24"/>
        <v>-</v>
      </c>
      <c r="AE100" s="83">
        <f t="shared" si="25"/>
        <v>0</v>
      </c>
      <c r="AF100" s="65">
        <f t="shared" si="26"/>
        <v>0</v>
      </c>
      <c r="AG100" s="65">
        <f t="shared" si="27"/>
        <v>0</v>
      </c>
      <c r="AH100" s="64" t="str">
        <f t="shared" si="28"/>
        <v>-</v>
      </c>
      <c r="AI100" s="83">
        <f t="shared" si="29"/>
        <v>0</v>
      </c>
    </row>
    <row r="101" spans="1:35" ht="12.75" customHeight="1">
      <c r="A101" s="63" t="s">
        <v>434</v>
      </c>
      <c r="B101" s="64" t="s">
        <v>435</v>
      </c>
      <c r="C101" s="83" t="s">
        <v>436</v>
      </c>
      <c r="D101" s="65" t="s">
        <v>430</v>
      </c>
      <c r="E101" s="65" t="s">
        <v>431</v>
      </c>
      <c r="F101" s="75" t="s">
        <v>952</v>
      </c>
      <c r="G101" s="97" t="s">
        <v>432</v>
      </c>
      <c r="H101" s="66" t="s">
        <v>433</v>
      </c>
      <c r="I101" s="84">
        <v>6034481634</v>
      </c>
      <c r="J101" s="67" t="s">
        <v>8</v>
      </c>
      <c r="K101" s="68" t="s">
        <v>0</v>
      </c>
      <c r="L101" s="76" t="s">
        <v>98</v>
      </c>
      <c r="M101" s="100">
        <v>1837.94</v>
      </c>
      <c r="N101" s="77" t="s">
        <v>97</v>
      </c>
      <c r="O101" s="69">
        <v>13.152289669861556</v>
      </c>
      <c r="P101" s="74" t="s">
        <v>0</v>
      </c>
      <c r="Q101" s="78">
        <v>15.740092424030246</v>
      </c>
      <c r="R101" s="78" t="s">
        <v>0</v>
      </c>
      <c r="S101" s="107" t="s">
        <v>140</v>
      </c>
      <c r="T101" s="94">
        <v>129552.56</v>
      </c>
      <c r="U101" s="79" t="s">
        <v>97</v>
      </c>
      <c r="V101" s="79">
        <v>10583.07</v>
      </c>
      <c r="W101" s="109">
        <v>2729.33</v>
      </c>
      <c r="X101" s="80" t="s">
        <v>918</v>
      </c>
      <c r="Y101" s="81" t="s">
        <v>98</v>
      </c>
      <c r="Z101" s="83">
        <f aca="true" t="shared" si="30" ref="Z101:Z132">IF(OR(K101="YES",TRIM(L101)="YES"),1,0)</f>
        <v>0</v>
      </c>
      <c r="AA101" s="65">
        <f aca="true" t="shared" si="31" ref="AA101:AA132">IF(OR(AND(ISNUMBER(M101),AND(M101&gt;0,M101&lt;600)),AND(ISNUMBER(M101),AND(M101&gt;0,N101="YES"))),1,0)</f>
        <v>0</v>
      </c>
      <c r="AB101" s="65">
        <f aca="true" t="shared" si="32" ref="AB101:AB132">IF(AND(OR(K101="YES",TRIM(L101)="YES"),(Z101=0)),"Trouble",0)</f>
        <v>0</v>
      </c>
      <c r="AC101" s="65">
        <f aca="true" t="shared" si="33" ref="AC101:AC132">IF(AND(OR(AND(ISNUMBER(M101),AND(M101&gt;0,M101&lt;600)),AND(ISNUMBER(M101),AND(M101&gt;0,N101="YES"))),(AA101=0)),"Trouble",0)</f>
        <v>0</v>
      </c>
      <c r="AD101" s="64" t="str">
        <f aca="true" t="shared" si="34" ref="AD101:AD132">IF(AND(Z101=1,AA101=1),"SRSA","-")</f>
        <v>-</v>
      </c>
      <c r="AE101" s="83">
        <f aca="true" t="shared" si="35" ref="AE101:AE132">IF(S101="YES",1,0)</f>
        <v>1</v>
      </c>
      <c r="AF101" s="65">
        <f aca="true" t="shared" si="36" ref="AF101:AF132">IF(OR(AND(ISNUMBER(Q101),Q101&gt;=20),(AND(ISNUMBER(Q101)=FALSE,AND(ISNUMBER(O101),O101&gt;=20)))),1,0)</f>
        <v>0</v>
      </c>
      <c r="AG101" s="65">
        <f aca="true" t="shared" si="37" ref="AG101:AG132">IF(AND(AE101=1,AF101=1),"Initial",0)</f>
        <v>0</v>
      </c>
      <c r="AH101" s="64" t="str">
        <f aca="true" t="shared" si="38" ref="AH101:AH132">IF(AND(AND(AG101="Initial",AI101=0),AND(ISNUMBER(M101),M101&gt;0)),"RLIS","-")</f>
        <v>-</v>
      </c>
      <c r="AI101" s="83">
        <f aca="true" t="shared" si="39" ref="AI101:AI132">IF(AND(AD101="SRSA",AG101="Initial"),"SRSA",0)</f>
        <v>0</v>
      </c>
    </row>
    <row r="102" spans="1:35" ht="12.75" customHeight="1">
      <c r="A102" s="63" t="s">
        <v>437</v>
      </c>
      <c r="B102" s="64" t="s">
        <v>438</v>
      </c>
      <c r="C102" s="83" t="s">
        <v>439</v>
      </c>
      <c r="D102" s="65" t="s">
        <v>109</v>
      </c>
      <c r="E102" s="65" t="s">
        <v>431</v>
      </c>
      <c r="F102" s="75" t="s">
        <v>952</v>
      </c>
      <c r="G102" s="98" t="s">
        <v>432</v>
      </c>
      <c r="H102" s="66" t="s">
        <v>974</v>
      </c>
      <c r="I102" s="85" t="s">
        <v>110</v>
      </c>
      <c r="J102" s="67"/>
      <c r="K102" s="68"/>
      <c r="L102" s="76" t="s">
        <v>98</v>
      </c>
      <c r="M102" s="100">
        <v>0</v>
      </c>
      <c r="N102" s="77" t="s">
        <v>97</v>
      </c>
      <c r="O102" s="69" t="s">
        <v>954</v>
      </c>
      <c r="P102" s="74" t="s">
        <v>954</v>
      </c>
      <c r="Q102" s="78">
        <v>0</v>
      </c>
      <c r="R102" s="78" t="s">
        <v>0</v>
      </c>
      <c r="S102" s="107"/>
      <c r="T102" s="94">
        <v>0</v>
      </c>
      <c r="U102" s="79" t="s">
        <v>97</v>
      </c>
      <c r="V102" s="79">
        <v>0</v>
      </c>
      <c r="W102" s="109">
        <v>0</v>
      </c>
      <c r="X102" s="80" t="s">
        <v>97</v>
      </c>
      <c r="Y102" s="81" t="s">
        <v>97</v>
      </c>
      <c r="Z102" s="83">
        <f t="shared" si="30"/>
        <v>0</v>
      </c>
      <c r="AA102" s="65">
        <f t="shared" si="31"/>
        <v>0</v>
      </c>
      <c r="AB102" s="65">
        <f t="shared" si="32"/>
        <v>0</v>
      </c>
      <c r="AC102" s="65">
        <f t="shared" si="33"/>
        <v>0</v>
      </c>
      <c r="AD102" s="64" t="str">
        <f t="shared" si="34"/>
        <v>-</v>
      </c>
      <c r="AE102" s="83">
        <f t="shared" si="35"/>
        <v>0</v>
      </c>
      <c r="AF102" s="65">
        <f t="shared" si="36"/>
        <v>0</v>
      </c>
      <c r="AG102" s="65">
        <f t="shared" si="37"/>
        <v>0</v>
      </c>
      <c r="AH102" s="64" t="str">
        <f t="shared" si="38"/>
        <v>-</v>
      </c>
      <c r="AI102" s="83">
        <f t="shared" si="39"/>
        <v>0</v>
      </c>
    </row>
    <row r="103" spans="1:35" ht="12.75" customHeight="1">
      <c r="A103" s="63" t="s">
        <v>444</v>
      </c>
      <c r="B103" s="64" t="s">
        <v>445</v>
      </c>
      <c r="C103" s="83" t="s">
        <v>446</v>
      </c>
      <c r="D103" s="65" t="s">
        <v>440</v>
      </c>
      <c r="E103" s="65" t="s">
        <v>441</v>
      </c>
      <c r="F103" s="75" t="s">
        <v>952</v>
      </c>
      <c r="G103" s="97" t="s">
        <v>442</v>
      </c>
      <c r="H103" s="66" t="s">
        <v>443</v>
      </c>
      <c r="I103" s="84">
        <v>6037452051</v>
      </c>
      <c r="J103" s="67" t="s">
        <v>1</v>
      </c>
      <c r="K103" s="68" t="s">
        <v>140</v>
      </c>
      <c r="L103" s="76" t="s">
        <v>98</v>
      </c>
      <c r="M103" s="100">
        <v>369.93</v>
      </c>
      <c r="N103" s="77" t="s">
        <v>97</v>
      </c>
      <c r="O103" s="69">
        <v>6.887052341597796</v>
      </c>
      <c r="P103" s="74" t="s">
        <v>0</v>
      </c>
      <c r="Q103" s="78">
        <v>22.67235252309879</v>
      </c>
      <c r="R103" s="78" t="s">
        <v>140</v>
      </c>
      <c r="S103" s="107" t="s">
        <v>140</v>
      </c>
      <c r="T103" s="94">
        <v>28371.31</v>
      </c>
      <c r="U103" s="79" t="s">
        <v>97</v>
      </c>
      <c r="V103" s="79">
        <v>2319.01</v>
      </c>
      <c r="W103" s="109">
        <v>670.79</v>
      </c>
      <c r="X103" s="80" t="s">
        <v>918</v>
      </c>
      <c r="Y103" s="81" t="s">
        <v>918</v>
      </c>
      <c r="Z103" s="83">
        <f t="shared" si="30"/>
        <v>1</v>
      </c>
      <c r="AA103" s="65">
        <f t="shared" si="31"/>
        <v>1</v>
      </c>
      <c r="AB103" s="65">
        <f t="shared" si="32"/>
        <v>0</v>
      </c>
      <c r="AC103" s="65">
        <f t="shared" si="33"/>
        <v>0</v>
      </c>
      <c r="AD103" s="64" t="str">
        <f t="shared" si="34"/>
        <v>SRSA</v>
      </c>
      <c r="AE103" s="83">
        <f t="shared" si="35"/>
        <v>1</v>
      </c>
      <c r="AF103" s="65">
        <f t="shared" si="36"/>
        <v>1</v>
      </c>
      <c r="AG103" s="65" t="str">
        <f t="shared" si="37"/>
        <v>Initial</v>
      </c>
      <c r="AH103" s="64" t="str">
        <f t="shared" si="38"/>
        <v>-</v>
      </c>
      <c r="AI103" s="83" t="str">
        <f t="shared" si="39"/>
        <v>SRSA</v>
      </c>
    </row>
    <row r="104" spans="1:35" ht="12.75" customHeight="1">
      <c r="A104" s="63" t="s">
        <v>447</v>
      </c>
      <c r="B104" s="64" t="s">
        <v>448</v>
      </c>
      <c r="C104" s="83" t="s">
        <v>449</v>
      </c>
      <c r="D104" s="65" t="s">
        <v>127</v>
      </c>
      <c r="E104" s="65" t="s">
        <v>816</v>
      </c>
      <c r="F104" s="75" t="s">
        <v>952</v>
      </c>
      <c r="G104" s="98" t="s">
        <v>817</v>
      </c>
      <c r="H104" s="66"/>
      <c r="I104" s="85">
        <v>6034443925</v>
      </c>
      <c r="J104" s="67" t="s">
        <v>1</v>
      </c>
      <c r="K104" s="68" t="s">
        <v>140</v>
      </c>
      <c r="L104" s="76" t="s">
        <v>98</v>
      </c>
      <c r="M104" s="100">
        <v>404.76</v>
      </c>
      <c r="N104" s="77" t="s">
        <v>97</v>
      </c>
      <c r="O104" s="69">
        <v>9.749303621169917</v>
      </c>
      <c r="P104" s="74" t="s">
        <v>0</v>
      </c>
      <c r="Q104" s="78">
        <v>25.18720217835262</v>
      </c>
      <c r="R104" s="78" t="s">
        <v>140</v>
      </c>
      <c r="S104" s="107" t="s">
        <v>140</v>
      </c>
      <c r="T104" s="94">
        <v>32131.17</v>
      </c>
      <c r="U104" s="79" t="s">
        <v>97</v>
      </c>
      <c r="V104" s="79">
        <v>3590.09</v>
      </c>
      <c r="W104" s="109">
        <v>808.54</v>
      </c>
      <c r="X104" s="80" t="s">
        <v>918</v>
      </c>
      <c r="Y104" s="81" t="s">
        <v>918</v>
      </c>
      <c r="Z104" s="83">
        <f t="shared" si="30"/>
        <v>1</v>
      </c>
      <c r="AA104" s="65">
        <f t="shared" si="31"/>
        <v>1</v>
      </c>
      <c r="AB104" s="65">
        <f t="shared" si="32"/>
        <v>0</v>
      </c>
      <c r="AC104" s="65">
        <f t="shared" si="33"/>
        <v>0</v>
      </c>
      <c r="AD104" s="64" t="str">
        <f t="shared" si="34"/>
        <v>SRSA</v>
      </c>
      <c r="AE104" s="83">
        <f t="shared" si="35"/>
        <v>1</v>
      </c>
      <c r="AF104" s="65">
        <f t="shared" si="36"/>
        <v>1</v>
      </c>
      <c r="AG104" s="65" t="str">
        <f t="shared" si="37"/>
        <v>Initial</v>
      </c>
      <c r="AH104" s="64" t="str">
        <f t="shared" si="38"/>
        <v>-</v>
      </c>
      <c r="AI104" s="83" t="str">
        <f t="shared" si="39"/>
        <v>SRSA</v>
      </c>
    </row>
    <row r="105" spans="1:35" ht="12.75" customHeight="1">
      <c r="A105" s="63" t="s">
        <v>452</v>
      </c>
      <c r="B105" s="64" t="s">
        <v>453</v>
      </c>
      <c r="C105" s="83" t="s">
        <v>454</v>
      </c>
      <c r="D105" s="65" t="s">
        <v>128</v>
      </c>
      <c r="E105" s="65" t="s">
        <v>450</v>
      </c>
      <c r="F105" s="75" t="s">
        <v>952</v>
      </c>
      <c r="G105" s="98" t="s">
        <v>451</v>
      </c>
      <c r="H105" s="66"/>
      <c r="I105" s="85">
        <v>6035783570</v>
      </c>
      <c r="J105" s="67" t="s">
        <v>139</v>
      </c>
      <c r="K105" s="68" t="s">
        <v>140</v>
      </c>
      <c r="L105" s="76" t="s">
        <v>98</v>
      </c>
      <c r="M105" s="100">
        <v>1649.33</v>
      </c>
      <c r="N105" s="77" t="s">
        <v>97</v>
      </c>
      <c r="O105" s="69">
        <v>2.763677382966723</v>
      </c>
      <c r="P105" s="74" t="s">
        <v>0</v>
      </c>
      <c r="Q105" s="78">
        <v>6.497046796910495</v>
      </c>
      <c r="R105" s="78" t="s">
        <v>0</v>
      </c>
      <c r="S105" s="107" t="s">
        <v>140</v>
      </c>
      <c r="T105" s="94">
        <v>37343.86</v>
      </c>
      <c r="U105" s="79" t="s">
        <v>97</v>
      </c>
      <c r="V105" s="79">
        <v>5782.56</v>
      </c>
      <c r="W105" s="109">
        <v>2493.21</v>
      </c>
      <c r="X105" s="80" t="s">
        <v>918</v>
      </c>
      <c r="Y105" s="81" t="s">
        <v>98</v>
      </c>
      <c r="Z105" s="83">
        <f t="shared" si="30"/>
        <v>1</v>
      </c>
      <c r="AA105" s="65">
        <f t="shared" si="31"/>
        <v>0</v>
      </c>
      <c r="AB105" s="65">
        <f t="shared" si="32"/>
        <v>0</v>
      </c>
      <c r="AC105" s="65">
        <f t="shared" si="33"/>
        <v>0</v>
      </c>
      <c r="AD105" s="64" t="str">
        <f t="shared" si="34"/>
        <v>-</v>
      </c>
      <c r="AE105" s="83">
        <f t="shared" si="35"/>
        <v>1</v>
      </c>
      <c r="AF105" s="65">
        <f t="shared" si="36"/>
        <v>0</v>
      </c>
      <c r="AG105" s="65">
        <f t="shared" si="37"/>
        <v>0</v>
      </c>
      <c r="AH105" s="64" t="str">
        <f t="shared" si="38"/>
        <v>-</v>
      </c>
      <c r="AI105" s="83">
        <f t="shared" si="39"/>
        <v>0</v>
      </c>
    </row>
    <row r="106" spans="1:35" ht="12.75" customHeight="1">
      <c r="A106" s="63" t="s">
        <v>456</v>
      </c>
      <c r="B106" s="64" t="s">
        <v>457</v>
      </c>
      <c r="C106" s="83" t="s">
        <v>458</v>
      </c>
      <c r="D106" s="65" t="s">
        <v>455</v>
      </c>
      <c r="E106" s="65" t="s">
        <v>816</v>
      </c>
      <c r="F106" s="75" t="s">
        <v>952</v>
      </c>
      <c r="G106" s="97" t="s">
        <v>817</v>
      </c>
      <c r="H106" s="66" t="s">
        <v>974</v>
      </c>
      <c r="I106" s="84">
        <v>6034445215</v>
      </c>
      <c r="J106" s="67" t="s">
        <v>8</v>
      </c>
      <c r="K106" s="68" t="s">
        <v>0</v>
      </c>
      <c r="L106" s="76" t="s">
        <v>98</v>
      </c>
      <c r="M106" s="100">
        <v>891.29</v>
      </c>
      <c r="N106" s="77" t="s">
        <v>97</v>
      </c>
      <c r="O106" s="69">
        <v>12.475247524752476</v>
      </c>
      <c r="P106" s="74" t="s">
        <v>0</v>
      </c>
      <c r="Q106" s="78">
        <v>29.274004683840747</v>
      </c>
      <c r="R106" s="78" t="s">
        <v>140</v>
      </c>
      <c r="S106" s="107" t="s">
        <v>140</v>
      </c>
      <c r="T106" s="94">
        <v>84585.04</v>
      </c>
      <c r="U106" s="79" t="s">
        <v>97</v>
      </c>
      <c r="V106" s="79">
        <v>9007.73</v>
      </c>
      <c r="W106" s="109">
        <v>1335.34</v>
      </c>
      <c r="X106" s="80" t="s">
        <v>918</v>
      </c>
      <c r="Y106" s="81" t="s">
        <v>98</v>
      </c>
      <c r="Z106" s="83">
        <f t="shared" si="30"/>
        <v>0</v>
      </c>
      <c r="AA106" s="65">
        <f t="shared" si="31"/>
        <v>0</v>
      </c>
      <c r="AB106" s="65">
        <f t="shared" si="32"/>
        <v>0</v>
      </c>
      <c r="AC106" s="65">
        <f t="shared" si="33"/>
        <v>0</v>
      </c>
      <c r="AD106" s="64" t="str">
        <f t="shared" si="34"/>
        <v>-</v>
      </c>
      <c r="AE106" s="83">
        <f t="shared" si="35"/>
        <v>1</v>
      </c>
      <c r="AF106" s="65">
        <f t="shared" si="36"/>
        <v>1</v>
      </c>
      <c r="AG106" s="65" t="str">
        <f t="shared" si="37"/>
        <v>Initial</v>
      </c>
      <c r="AH106" s="64" t="str">
        <f t="shared" si="38"/>
        <v>RLIS</v>
      </c>
      <c r="AI106" s="83">
        <f t="shared" si="39"/>
        <v>0</v>
      </c>
    </row>
    <row r="107" spans="1:35" ht="12.75" customHeight="1">
      <c r="A107" s="63" t="s">
        <v>462</v>
      </c>
      <c r="B107" s="64" t="s">
        <v>463</v>
      </c>
      <c r="C107" s="83" t="s">
        <v>464</v>
      </c>
      <c r="D107" s="65" t="s">
        <v>465</v>
      </c>
      <c r="E107" s="65" t="s">
        <v>459</v>
      </c>
      <c r="F107" s="75" t="s">
        <v>952</v>
      </c>
      <c r="G107" s="97" t="s">
        <v>460</v>
      </c>
      <c r="H107" s="66" t="s">
        <v>461</v>
      </c>
      <c r="I107" s="84">
        <v>6034326920</v>
      </c>
      <c r="J107" s="67" t="s">
        <v>141</v>
      </c>
      <c r="K107" s="68" t="s">
        <v>0</v>
      </c>
      <c r="L107" s="76" t="s">
        <v>98</v>
      </c>
      <c r="M107" s="100">
        <v>5198.09</v>
      </c>
      <c r="N107" s="77" t="s">
        <v>97</v>
      </c>
      <c r="O107" s="69">
        <v>3.744870041039672</v>
      </c>
      <c r="P107" s="74" t="s">
        <v>0</v>
      </c>
      <c r="Q107" s="78">
        <v>5.075656004596821</v>
      </c>
      <c r="R107" s="78" t="s">
        <v>0</v>
      </c>
      <c r="S107" s="107" t="s">
        <v>0</v>
      </c>
      <c r="T107" s="94">
        <v>155056.77</v>
      </c>
      <c r="U107" s="79" t="s">
        <v>97</v>
      </c>
      <c r="V107" s="79">
        <v>12791.46</v>
      </c>
      <c r="W107" s="109">
        <v>7405.84</v>
      </c>
      <c r="X107" s="80" t="s">
        <v>918</v>
      </c>
      <c r="Y107" s="81" t="s">
        <v>98</v>
      </c>
      <c r="Z107" s="83">
        <f t="shared" si="30"/>
        <v>0</v>
      </c>
      <c r="AA107" s="65">
        <f t="shared" si="31"/>
        <v>0</v>
      </c>
      <c r="AB107" s="65">
        <f t="shared" si="32"/>
        <v>0</v>
      </c>
      <c r="AC107" s="65">
        <f t="shared" si="33"/>
        <v>0</v>
      </c>
      <c r="AD107" s="64" t="str">
        <f t="shared" si="34"/>
        <v>-</v>
      </c>
      <c r="AE107" s="83">
        <f t="shared" si="35"/>
        <v>0</v>
      </c>
      <c r="AF107" s="65">
        <f t="shared" si="36"/>
        <v>0</v>
      </c>
      <c r="AG107" s="65">
        <f t="shared" si="37"/>
        <v>0</v>
      </c>
      <c r="AH107" s="64" t="str">
        <f t="shared" si="38"/>
        <v>-</v>
      </c>
      <c r="AI107" s="83">
        <f t="shared" si="39"/>
        <v>0</v>
      </c>
    </row>
    <row r="108" spans="1:35" ht="12.75" customHeight="1">
      <c r="A108" s="63" t="s">
        <v>470</v>
      </c>
      <c r="B108" s="64" t="s">
        <v>471</v>
      </c>
      <c r="C108" s="83" t="s">
        <v>472</v>
      </c>
      <c r="D108" s="65" t="s">
        <v>466</v>
      </c>
      <c r="E108" s="65" t="s">
        <v>467</v>
      </c>
      <c r="F108" s="75" t="s">
        <v>952</v>
      </c>
      <c r="G108" s="97" t="s">
        <v>468</v>
      </c>
      <c r="H108" s="66" t="s">
        <v>469</v>
      </c>
      <c r="I108" s="84">
        <v>6037954431</v>
      </c>
      <c r="J108" s="67" t="s">
        <v>8</v>
      </c>
      <c r="K108" s="68" t="s">
        <v>0</v>
      </c>
      <c r="L108" s="76" t="s">
        <v>98</v>
      </c>
      <c r="M108" s="100">
        <v>173.88</v>
      </c>
      <c r="N108" s="77" t="s">
        <v>97</v>
      </c>
      <c r="O108" s="69">
        <v>3.908794788273615</v>
      </c>
      <c r="P108" s="74" t="s">
        <v>0</v>
      </c>
      <c r="Q108" s="78">
        <v>2.2871664548919948</v>
      </c>
      <c r="R108" s="78" t="s">
        <v>0</v>
      </c>
      <c r="S108" s="107" t="s">
        <v>140</v>
      </c>
      <c r="T108" s="94">
        <v>5325.51</v>
      </c>
      <c r="U108" s="79" t="s">
        <v>97</v>
      </c>
      <c r="V108" s="79">
        <v>756.16</v>
      </c>
      <c r="W108" s="109">
        <v>596.73</v>
      </c>
      <c r="X108" s="80" t="s">
        <v>918</v>
      </c>
      <c r="Y108" s="81" t="s">
        <v>98</v>
      </c>
      <c r="Z108" s="83">
        <f t="shared" si="30"/>
        <v>0</v>
      </c>
      <c r="AA108" s="65">
        <f t="shared" si="31"/>
        <v>1</v>
      </c>
      <c r="AB108" s="65">
        <f t="shared" si="32"/>
        <v>0</v>
      </c>
      <c r="AC108" s="65">
        <f t="shared" si="33"/>
        <v>0</v>
      </c>
      <c r="AD108" s="64" t="str">
        <f t="shared" si="34"/>
        <v>-</v>
      </c>
      <c r="AE108" s="83">
        <f t="shared" si="35"/>
        <v>1</v>
      </c>
      <c r="AF108" s="65">
        <f t="shared" si="36"/>
        <v>0</v>
      </c>
      <c r="AG108" s="65">
        <f t="shared" si="37"/>
        <v>0</v>
      </c>
      <c r="AH108" s="64" t="str">
        <f t="shared" si="38"/>
        <v>-</v>
      </c>
      <c r="AI108" s="83">
        <f t="shared" si="39"/>
        <v>0</v>
      </c>
    </row>
    <row r="109" spans="1:35" ht="12.75" customHeight="1">
      <c r="A109" s="63" t="s">
        <v>473</v>
      </c>
      <c r="B109" s="64" t="s">
        <v>474</v>
      </c>
      <c r="C109" s="83" t="s">
        <v>475</v>
      </c>
      <c r="D109" s="65" t="s">
        <v>476</v>
      </c>
      <c r="E109" s="65" t="s">
        <v>477</v>
      </c>
      <c r="F109" s="75" t="s">
        <v>952</v>
      </c>
      <c r="G109" s="97" t="s">
        <v>478</v>
      </c>
      <c r="H109" s="66"/>
      <c r="I109" s="84">
        <v>6038788100</v>
      </c>
      <c r="J109" s="67" t="s">
        <v>139</v>
      </c>
      <c r="K109" s="68" t="s">
        <v>140</v>
      </c>
      <c r="L109" s="76" t="s">
        <v>98</v>
      </c>
      <c r="M109" s="100">
        <v>81.22</v>
      </c>
      <c r="N109" s="77" t="s">
        <v>97</v>
      </c>
      <c r="O109" s="69">
        <v>2.631578947368421</v>
      </c>
      <c r="P109" s="74" t="s">
        <v>0</v>
      </c>
      <c r="Q109" s="78">
        <v>11.547344110854503</v>
      </c>
      <c r="R109" s="78" t="s">
        <v>0</v>
      </c>
      <c r="S109" s="107" t="s">
        <v>140</v>
      </c>
      <c r="T109" s="94">
        <v>10868.78</v>
      </c>
      <c r="U109" s="79" t="s">
        <v>97</v>
      </c>
      <c r="V109" s="79">
        <v>190.76</v>
      </c>
      <c r="W109" s="109">
        <v>282.66</v>
      </c>
      <c r="X109" s="80" t="s">
        <v>918</v>
      </c>
      <c r="Y109" s="81" t="s">
        <v>98</v>
      </c>
      <c r="Z109" s="83">
        <f t="shared" si="30"/>
        <v>1</v>
      </c>
      <c r="AA109" s="65">
        <f t="shared" si="31"/>
        <v>1</v>
      </c>
      <c r="AB109" s="65">
        <f t="shared" si="32"/>
        <v>0</v>
      </c>
      <c r="AC109" s="65">
        <f t="shared" si="33"/>
        <v>0</v>
      </c>
      <c r="AD109" s="64" t="str">
        <f t="shared" si="34"/>
        <v>SRSA</v>
      </c>
      <c r="AE109" s="83">
        <f t="shared" si="35"/>
        <v>1</v>
      </c>
      <c r="AF109" s="65">
        <f t="shared" si="36"/>
        <v>0</v>
      </c>
      <c r="AG109" s="65">
        <f t="shared" si="37"/>
        <v>0</v>
      </c>
      <c r="AH109" s="64" t="str">
        <f t="shared" si="38"/>
        <v>-</v>
      </c>
      <c r="AI109" s="83">
        <f t="shared" si="39"/>
        <v>0</v>
      </c>
    </row>
    <row r="110" spans="1:35" ht="12.75" customHeight="1">
      <c r="A110" s="63" t="s">
        <v>479</v>
      </c>
      <c r="B110" s="64" t="s">
        <v>480</v>
      </c>
      <c r="C110" s="83" t="s">
        <v>481</v>
      </c>
      <c r="D110" s="65" t="s">
        <v>758</v>
      </c>
      <c r="E110" s="65" t="s">
        <v>759</v>
      </c>
      <c r="F110" s="75" t="s">
        <v>952</v>
      </c>
      <c r="G110" s="97" t="s">
        <v>760</v>
      </c>
      <c r="H110" s="66" t="s">
        <v>761</v>
      </c>
      <c r="I110" s="84">
        <v>6035392610</v>
      </c>
      <c r="J110" s="67" t="s">
        <v>1</v>
      </c>
      <c r="K110" s="68" t="s">
        <v>140</v>
      </c>
      <c r="L110" s="76" t="s">
        <v>98</v>
      </c>
      <c r="M110" s="100">
        <v>164.29</v>
      </c>
      <c r="N110" s="77" t="s">
        <v>97</v>
      </c>
      <c r="O110" s="69">
        <v>6.702412868632708</v>
      </c>
      <c r="P110" s="74" t="s">
        <v>0</v>
      </c>
      <c r="Q110" s="78">
        <v>22.15422276621787</v>
      </c>
      <c r="R110" s="78" t="s">
        <v>140</v>
      </c>
      <c r="S110" s="107" t="s">
        <v>140</v>
      </c>
      <c r="T110" s="94">
        <v>13688.34</v>
      </c>
      <c r="U110" s="79" t="s">
        <v>97</v>
      </c>
      <c r="V110" s="79">
        <v>1441.99</v>
      </c>
      <c r="W110" s="109">
        <v>481.83</v>
      </c>
      <c r="X110" s="80" t="s">
        <v>918</v>
      </c>
      <c r="Y110" s="81" t="s">
        <v>918</v>
      </c>
      <c r="Z110" s="83">
        <f t="shared" si="30"/>
        <v>1</v>
      </c>
      <c r="AA110" s="65">
        <f t="shared" si="31"/>
        <v>1</v>
      </c>
      <c r="AB110" s="65">
        <f t="shared" si="32"/>
        <v>0</v>
      </c>
      <c r="AC110" s="65">
        <f t="shared" si="33"/>
        <v>0</v>
      </c>
      <c r="AD110" s="64" t="str">
        <f t="shared" si="34"/>
        <v>SRSA</v>
      </c>
      <c r="AE110" s="83">
        <f t="shared" si="35"/>
        <v>1</v>
      </c>
      <c r="AF110" s="65">
        <f t="shared" si="36"/>
        <v>1</v>
      </c>
      <c r="AG110" s="65" t="str">
        <f t="shared" si="37"/>
        <v>Initial</v>
      </c>
      <c r="AH110" s="64" t="str">
        <f t="shared" si="38"/>
        <v>-</v>
      </c>
      <c r="AI110" s="83" t="str">
        <f t="shared" si="39"/>
        <v>SRSA</v>
      </c>
    </row>
    <row r="111" spans="1:35" ht="12.75" customHeight="1">
      <c r="A111" s="63" t="s">
        <v>485</v>
      </c>
      <c r="B111" s="64" t="s">
        <v>486</v>
      </c>
      <c r="C111" s="83" t="s">
        <v>487</v>
      </c>
      <c r="D111" s="65" t="s">
        <v>482</v>
      </c>
      <c r="E111" s="65" t="s">
        <v>483</v>
      </c>
      <c r="F111" s="75" t="s">
        <v>952</v>
      </c>
      <c r="G111" s="97" t="s">
        <v>484</v>
      </c>
      <c r="H111" s="66" t="s">
        <v>974</v>
      </c>
      <c r="I111" s="84">
        <v>6036246300</v>
      </c>
      <c r="J111" s="67" t="s">
        <v>11</v>
      </c>
      <c r="K111" s="68" t="s">
        <v>0</v>
      </c>
      <c r="L111" s="76" t="s">
        <v>98</v>
      </c>
      <c r="M111" s="100">
        <v>16643.85</v>
      </c>
      <c r="N111" s="77" t="s">
        <v>97</v>
      </c>
      <c r="O111" s="69">
        <v>13.798790544255086</v>
      </c>
      <c r="P111" s="74" t="s">
        <v>0</v>
      </c>
      <c r="Q111" s="78">
        <v>30.724550992460138</v>
      </c>
      <c r="R111" s="78" t="s">
        <v>140</v>
      </c>
      <c r="S111" s="107" t="s">
        <v>0</v>
      </c>
      <c r="T111" s="94">
        <v>1536123.32</v>
      </c>
      <c r="U111" s="79" t="s">
        <v>97</v>
      </c>
      <c r="V111" s="79">
        <v>171972.94</v>
      </c>
      <c r="W111" s="109">
        <v>33843.53</v>
      </c>
      <c r="X111" s="80" t="s">
        <v>98</v>
      </c>
      <c r="Y111" s="81" t="s">
        <v>98</v>
      </c>
      <c r="Z111" s="83">
        <f t="shared" si="30"/>
        <v>0</v>
      </c>
      <c r="AA111" s="65">
        <f t="shared" si="31"/>
        <v>0</v>
      </c>
      <c r="AB111" s="65">
        <f t="shared" si="32"/>
        <v>0</v>
      </c>
      <c r="AC111" s="65">
        <f t="shared" si="33"/>
        <v>0</v>
      </c>
      <c r="AD111" s="64" t="str">
        <f t="shared" si="34"/>
        <v>-</v>
      </c>
      <c r="AE111" s="83">
        <f t="shared" si="35"/>
        <v>0</v>
      </c>
      <c r="AF111" s="65">
        <f t="shared" si="36"/>
        <v>1</v>
      </c>
      <c r="AG111" s="65">
        <f t="shared" si="37"/>
        <v>0</v>
      </c>
      <c r="AH111" s="64" t="str">
        <f t="shared" si="38"/>
        <v>-</v>
      </c>
      <c r="AI111" s="83">
        <f t="shared" si="39"/>
        <v>0</v>
      </c>
    </row>
    <row r="112" spans="1:35" ht="12.75" customHeight="1">
      <c r="A112" s="63" t="s">
        <v>488</v>
      </c>
      <c r="B112" s="64" t="s">
        <v>489</v>
      </c>
      <c r="C112" s="83" t="s">
        <v>490</v>
      </c>
      <c r="D112" s="65" t="s">
        <v>861</v>
      </c>
      <c r="E112" s="65" t="s">
        <v>862</v>
      </c>
      <c r="F112" s="75" t="s">
        <v>952</v>
      </c>
      <c r="G112" s="97" t="s">
        <v>863</v>
      </c>
      <c r="H112" s="66" t="s">
        <v>864</v>
      </c>
      <c r="I112" s="84">
        <v>6033579002</v>
      </c>
      <c r="J112" s="67" t="s">
        <v>1</v>
      </c>
      <c r="K112" s="68" t="s">
        <v>140</v>
      </c>
      <c r="L112" s="76" t="s">
        <v>98</v>
      </c>
      <c r="M112" s="100">
        <v>200.36</v>
      </c>
      <c r="N112" s="77" t="s">
        <v>97</v>
      </c>
      <c r="O112" s="69">
        <v>6.666666666666667</v>
      </c>
      <c r="P112" s="74" t="s">
        <v>0</v>
      </c>
      <c r="Q112" s="78">
        <v>21.11111111111111</v>
      </c>
      <c r="R112" s="78" t="s">
        <v>140</v>
      </c>
      <c r="S112" s="107" t="s">
        <v>140</v>
      </c>
      <c r="T112" s="94">
        <v>15172.01</v>
      </c>
      <c r="U112" s="79" t="s">
        <v>97</v>
      </c>
      <c r="V112" s="79">
        <v>1007.2</v>
      </c>
      <c r="W112" s="109">
        <v>435.86</v>
      </c>
      <c r="X112" s="80" t="s">
        <v>918</v>
      </c>
      <c r="Y112" s="81" t="s">
        <v>98</v>
      </c>
      <c r="Z112" s="83">
        <f t="shared" si="30"/>
        <v>1</v>
      </c>
      <c r="AA112" s="65">
        <f t="shared" si="31"/>
        <v>1</v>
      </c>
      <c r="AB112" s="65">
        <f t="shared" si="32"/>
        <v>0</v>
      </c>
      <c r="AC112" s="65">
        <f t="shared" si="33"/>
        <v>0</v>
      </c>
      <c r="AD112" s="64" t="str">
        <f t="shared" si="34"/>
        <v>SRSA</v>
      </c>
      <c r="AE112" s="83">
        <f t="shared" si="35"/>
        <v>1</v>
      </c>
      <c r="AF112" s="65">
        <f t="shared" si="36"/>
        <v>1</v>
      </c>
      <c r="AG112" s="65" t="str">
        <f t="shared" si="37"/>
        <v>Initial</v>
      </c>
      <c r="AH112" s="64" t="str">
        <f t="shared" si="38"/>
        <v>-</v>
      </c>
      <c r="AI112" s="83" t="str">
        <f t="shared" si="39"/>
        <v>SRSA</v>
      </c>
    </row>
    <row r="113" spans="1:35" ht="12.75" customHeight="1">
      <c r="A113" s="63" t="s">
        <v>491</v>
      </c>
      <c r="B113" s="64" t="s">
        <v>492</v>
      </c>
      <c r="C113" s="83" t="s">
        <v>493</v>
      </c>
      <c r="D113" s="65" t="s">
        <v>861</v>
      </c>
      <c r="E113" s="65" t="s">
        <v>862</v>
      </c>
      <c r="F113" s="75" t="s">
        <v>952</v>
      </c>
      <c r="G113" s="97" t="s">
        <v>863</v>
      </c>
      <c r="H113" s="66" t="s">
        <v>864</v>
      </c>
      <c r="I113" s="84">
        <v>6033579002</v>
      </c>
      <c r="J113" s="67" t="s">
        <v>1</v>
      </c>
      <c r="K113" s="68" t="s">
        <v>140</v>
      </c>
      <c r="L113" s="76" t="s">
        <v>98</v>
      </c>
      <c r="M113" s="100">
        <v>45.58</v>
      </c>
      <c r="N113" s="77" t="s">
        <v>97</v>
      </c>
      <c r="O113" s="69">
        <v>5.737704918032787</v>
      </c>
      <c r="P113" s="74" t="s">
        <v>0</v>
      </c>
      <c r="Q113" s="78">
        <v>14.592274678111588</v>
      </c>
      <c r="R113" s="78" t="s">
        <v>0</v>
      </c>
      <c r="S113" s="107" t="s">
        <v>140</v>
      </c>
      <c r="T113" s="94">
        <v>9485.27</v>
      </c>
      <c r="U113" s="79" t="s">
        <v>97</v>
      </c>
      <c r="V113" s="79">
        <v>156.82</v>
      </c>
      <c r="W113" s="109">
        <v>240.52</v>
      </c>
      <c r="X113" s="80" t="s">
        <v>918</v>
      </c>
      <c r="Y113" s="81" t="s">
        <v>918</v>
      </c>
      <c r="Z113" s="83">
        <f t="shared" si="30"/>
        <v>1</v>
      </c>
      <c r="AA113" s="65">
        <f t="shared" si="31"/>
        <v>1</v>
      </c>
      <c r="AB113" s="65">
        <f t="shared" si="32"/>
        <v>0</v>
      </c>
      <c r="AC113" s="65">
        <f t="shared" si="33"/>
        <v>0</v>
      </c>
      <c r="AD113" s="64" t="str">
        <f t="shared" si="34"/>
        <v>SRSA</v>
      </c>
      <c r="AE113" s="83">
        <f t="shared" si="35"/>
        <v>1</v>
      </c>
      <c r="AF113" s="65">
        <f t="shared" si="36"/>
        <v>0</v>
      </c>
      <c r="AG113" s="65">
        <f t="shared" si="37"/>
        <v>0</v>
      </c>
      <c r="AH113" s="64" t="str">
        <f t="shared" si="38"/>
        <v>-</v>
      </c>
      <c r="AI113" s="83">
        <f t="shared" si="39"/>
        <v>0</v>
      </c>
    </row>
    <row r="114" spans="1:35" ht="12.75" customHeight="1">
      <c r="A114" s="63" t="s">
        <v>494</v>
      </c>
      <c r="B114" s="64" t="s">
        <v>495</v>
      </c>
      <c r="C114" s="83" t="s">
        <v>496</v>
      </c>
      <c r="D114" s="65" t="s">
        <v>476</v>
      </c>
      <c r="E114" s="65" t="s">
        <v>477</v>
      </c>
      <c r="F114" s="75" t="s">
        <v>952</v>
      </c>
      <c r="G114" s="97" t="s">
        <v>478</v>
      </c>
      <c r="H114" s="66"/>
      <c r="I114" s="84">
        <v>6038788100</v>
      </c>
      <c r="J114" s="67" t="s">
        <v>139</v>
      </c>
      <c r="K114" s="68" t="s">
        <v>140</v>
      </c>
      <c r="L114" s="76" t="s">
        <v>98</v>
      </c>
      <c r="M114" s="100">
        <v>1264.76</v>
      </c>
      <c r="N114" s="77" t="s">
        <v>97</v>
      </c>
      <c r="O114" s="69">
        <v>9.229898074745186</v>
      </c>
      <c r="P114" s="74" t="s">
        <v>0</v>
      </c>
      <c r="Q114" s="78">
        <v>14.722617354196302</v>
      </c>
      <c r="R114" s="78" t="s">
        <v>0</v>
      </c>
      <c r="S114" s="107" t="s">
        <v>140</v>
      </c>
      <c r="T114" s="94">
        <v>110592.34</v>
      </c>
      <c r="U114" s="79" t="s">
        <v>97</v>
      </c>
      <c r="V114" s="79">
        <v>7557.22</v>
      </c>
      <c r="W114" s="109">
        <v>1747.72</v>
      </c>
      <c r="X114" s="80" t="s">
        <v>918</v>
      </c>
      <c r="Y114" s="81" t="s">
        <v>98</v>
      </c>
      <c r="Z114" s="83">
        <f t="shared" si="30"/>
        <v>1</v>
      </c>
      <c r="AA114" s="65">
        <f t="shared" si="31"/>
        <v>0</v>
      </c>
      <c r="AB114" s="65">
        <f t="shared" si="32"/>
        <v>0</v>
      </c>
      <c r="AC114" s="65">
        <f t="shared" si="33"/>
        <v>0</v>
      </c>
      <c r="AD114" s="64" t="str">
        <f t="shared" si="34"/>
        <v>-</v>
      </c>
      <c r="AE114" s="83">
        <f t="shared" si="35"/>
        <v>1</v>
      </c>
      <c r="AF114" s="65">
        <f t="shared" si="36"/>
        <v>0</v>
      </c>
      <c r="AG114" s="65">
        <f t="shared" si="37"/>
        <v>0</v>
      </c>
      <c r="AH114" s="64" t="str">
        <f t="shared" si="38"/>
        <v>-</v>
      </c>
      <c r="AI114" s="83">
        <f t="shared" si="39"/>
        <v>0</v>
      </c>
    </row>
    <row r="115" spans="1:35" ht="12.75" customHeight="1">
      <c r="A115" s="63" t="s">
        <v>497</v>
      </c>
      <c r="B115" s="64" t="s">
        <v>498</v>
      </c>
      <c r="C115" s="83" t="s">
        <v>499</v>
      </c>
      <c r="D115" s="65" t="s">
        <v>500</v>
      </c>
      <c r="E115" s="65" t="s">
        <v>501</v>
      </c>
      <c r="F115" s="75" t="s">
        <v>952</v>
      </c>
      <c r="G115" s="97" t="s">
        <v>502</v>
      </c>
      <c r="H115" s="66" t="s">
        <v>503</v>
      </c>
      <c r="I115" s="84">
        <v>6036325563</v>
      </c>
      <c r="J115" s="67" t="s">
        <v>1</v>
      </c>
      <c r="K115" s="68" t="s">
        <v>140</v>
      </c>
      <c r="L115" s="76" t="s">
        <v>98</v>
      </c>
      <c r="M115" s="100">
        <v>1407.33</v>
      </c>
      <c r="N115" s="77" t="s">
        <v>97</v>
      </c>
      <c r="O115" s="69">
        <v>7.467330429371499</v>
      </c>
      <c r="P115" s="74" t="s">
        <v>0</v>
      </c>
      <c r="Q115" s="78">
        <v>16.553692472351052</v>
      </c>
      <c r="R115" s="78" t="s">
        <v>0</v>
      </c>
      <c r="S115" s="107" t="s">
        <v>140</v>
      </c>
      <c r="T115" s="94">
        <v>113371.48</v>
      </c>
      <c r="U115" s="79" t="s">
        <v>97</v>
      </c>
      <c r="V115" s="79">
        <v>9324.7</v>
      </c>
      <c r="W115" s="109">
        <v>2478.38</v>
      </c>
      <c r="X115" s="80" t="s">
        <v>918</v>
      </c>
      <c r="Y115" s="81" t="s">
        <v>98</v>
      </c>
      <c r="Z115" s="83">
        <f t="shared" si="30"/>
        <v>1</v>
      </c>
      <c r="AA115" s="65">
        <f t="shared" si="31"/>
        <v>0</v>
      </c>
      <c r="AB115" s="65">
        <f t="shared" si="32"/>
        <v>0</v>
      </c>
      <c r="AC115" s="65">
        <f t="shared" si="33"/>
        <v>0</v>
      </c>
      <c r="AD115" s="64" t="str">
        <f t="shared" si="34"/>
        <v>-</v>
      </c>
      <c r="AE115" s="83">
        <f t="shared" si="35"/>
        <v>1</v>
      </c>
      <c r="AF115" s="65">
        <f t="shared" si="36"/>
        <v>0</v>
      </c>
      <c r="AG115" s="65">
        <f t="shared" si="37"/>
        <v>0</v>
      </c>
      <c r="AH115" s="64" t="str">
        <f t="shared" si="38"/>
        <v>-</v>
      </c>
      <c r="AI115" s="83">
        <f t="shared" si="39"/>
        <v>0</v>
      </c>
    </row>
    <row r="116" spans="1:35" ht="12.75" customHeight="1">
      <c r="A116" s="63" t="s">
        <v>508</v>
      </c>
      <c r="B116" s="64" t="s">
        <v>509</v>
      </c>
      <c r="C116" s="83" t="s">
        <v>510</v>
      </c>
      <c r="D116" s="65" t="s">
        <v>504</v>
      </c>
      <c r="E116" s="65" t="s">
        <v>505</v>
      </c>
      <c r="F116" s="75" t="s">
        <v>952</v>
      </c>
      <c r="G116" s="97" t="s">
        <v>506</v>
      </c>
      <c r="H116" s="66" t="s">
        <v>507</v>
      </c>
      <c r="I116" s="84">
        <v>6034246200</v>
      </c>
      <c r="J116" s="67" t="s">
        <v>10</v>
      </c>
      <c r="K116" s="68" t="s">
        <v>0</v>
      </c>
      <c r="L116" s="76" t="s">
        <v>98</v>
      </c>
      <c r="M116" s="100">
        <v>4546.39</v>
      </c>
      <c r="N116" s="77" t="s">
        <v>97</v>
      </c>
      <c r="O116" s="69">
        <v>3.3093525179856114</v>
      </c>
      <c r="P116" s="74" t="s">
        <v>0</v>
      </c>
      <c r="Q116" s="78">
        <v>5.6586321345013335</v>
      </c>
      <c r="R116" s="78" t="s">
        <v>0</v>
      </c>
      <c r="S116" s="107" t="s">
        <v>0</v>
      </c>
      <c r="T116" s="94">
        <v>184499.33</v>
      </c>
      <c r="U116" s="79" t="s">
        <v>97</v>
      </c>
      <c r="V116" s="79">
        <v>15720.86</v>
      </c>
      <c r="W116" s="109">
        <v>6710.08</v>
      </c>
      <c r="X116" s="80" t="s">
        <v>98</v>
      </c>
      <c r="Y116" s="81" t="s">
        <v>98</v>
      </c>
      <c r="Z116" s="83">
        <f t="shared" si="30"/>
        <v>0</v>
      </c>
      <c r="AA116" s="65">
        <f t="shared" si="31"/>
        <v>0</v>
      </c>
      <c r="AB116" s="65">
        <f t="shared" si="32"/>
        <v>0</v>
      </c>
      <c r="AC116" s="65">
        <f t="shared" si="33"/>
        <v>0</v>
      </c>
      <c r="AD116" s="64" t="str">
        <f t="shared" si="34"/>
        <v>-</v>
      </c>
      <c r="AE116" s="83">
        <f t="shared" si="35"/>
        <v>0</v>
      </c>
      <c r="AF116" s="65">
        <f t="shared" si="36"/>
        <v>0</v>
      </c>
      <c r="AG116" s="65">
        <f t="shared" si="37"/>
        <v>0</v>
      </c>
      <c r="AH116" s="64" t="str">
        <f t="shared" si="38"/>
        <v>-</v>
      </c>
      <c r="AI116" s="83">
        <f t="shared" si="39"/>
        <v>0</v>
      </c>
    </row>
    <row r="117" spans="1:35" ht="12.75" customHeight="1">
      <c r="A117" s="63" t="s">
        <v>511</v>
      </c>
      <c r="B117" s="64" t="s">
        <v>512</v>
      </c>
      <c r="C117" s="83" t="s">
        <v>513</v>
      </c>
      <c r="D117" s="65" t="s">
        <v>985</v>
      </c>
      <c r="E117" s="65" t="s">
        <v>986</v>
      </c>
      <c r="F117" s="75" t="s">
        <v>952</v>
      </c>
      <c r="G117" s="97" t="s">
        <v>987</v>
      </c>
      <c r="H117" s="66" t="s">
        <v>988</v>
      </c>
      <c r="I117" s="84">
        <v>6037536561</v>
      </c>
      <c r="J117" s="67" t="s">
        <v>12</v>
      </c>
      <c r="K117" s="68" t="s">
        <v>0</v>
      </c>
      <c r="L117" s="76" t="s">
        <v>98</v>
      </c>
      <c r="M117" s="100">
        <v>2650.21</v>
      </c>
      <c r="N117" s="77" t="s">
        <v>97</v>
      </c>
      <c r="O117" s="69">
        <v>7.863974495217853</v>
      </c>
      <c r="P117" s="74" t="s">
        <v>0</v>
      </c>
      <c r="Q117" s="78">
        <v>14.577881167005913</v>
      </c>
      <c r="R117" s="78" t="s">
        <v>0</v>
      </c>
      <c r="S117" s="107" t="s">
        <v>0</v>
      </c>
      <c r="T117" s="94">
        <v>203459.93</v>
      </c>
      <c r="U117" s="79" t="s">
        <v>97</v>
      </c>
      <c r="V117" s="79">
        <v>14629</v>
      </c>
      <c r="W117" s="109">
        <v>3915.29</v>
      </c>
      <c r="X117" s="80" t="s">
        <v>918</v>
      </c>
      <c r="Y117" s="81" t="s">
        <v>98</v>
      </c>
      <c r="Z117" s="83">
        <f t="shared" si="30"/>
        <v>0</v>
      </c>
      <c r="AA117" s="65">
        <f t="shared" si="31"/>
        <v>0</v>
      </c>
      <c r="AB117" s="65">
        <f t="shared" si="32"/>
        <v>0</v>
      </c>
      <c r="AC117" s="65">
        <f t="shared" si="33"/>
        <v>0</v>
      </c>
      <c r="AD117" s="64" t="str">
        <f t="shared" si="34"/>
        <v>-</v>
      </c>
      <c r="AE117" s="83">
        <f t="shared" si="35"/>
        <v>0</v>
      </c>
      <c r="AF117" s="65">
        <f t="shared" si="36"/>
        <v>0</v>
      </c>
      <c r="AG117" s="65">
        <f t="shared" si="37"/>
        <v>0</v>
      </c>
      <c r="AH117" s="64" t="str">
        <f t="shared" si="38"/>
        <v>-</v>
      </c>
      <c r="AI117" s="83">
        <f t="shared" si="39"/>
        <v>0</v>
      </c>
    </row>
    <row r="118" spans="1:35" ht="12.75" customHeight="1">
      <c r="A118" s="63" t="s">
        <v>514</v>
      </c>
      <c r="B118" s="64" t="s">
        <v>515</v>
      </c>
      <c r="C118" s="83" t="s">
        <v>516</v>
      </c>
      <c r="D118" s="65" t="s">
        <v>738</v>
      </c>
      <c r="E118" s="65" t="s">
        <v>739</v>
      </c>
      <c r="F118" s="75" t="s">
        <v>952</v>
      </c>
      <c r="G118" s="97" t="s">
        <v>740</v>
      </c>
      <c r="H118" s="66" t="s">
        <v>741</v>
      </c>
      <c r="I118" s="84">
        <v>6037552627</v>
      </c>
      <c r="J118" s="67"/>
      <c r="K118" s="68"/>
      <c r="L118" s="76" t="s">
        <v>98</v>
      </c>
      <c r="M118" s="100">
        <v>0</v>
      </c>
      <c r="N118" s="77" t="s">
        <v>97</v>
      </c>
      <c r="O118" s="69">
        <v>9.060402684563758</v>
      </c>
      <c r="P118" s="74" t="s">
        <v>0</v>
      </c>
      <c r="Q118" s="78">
        <v>10.40268456375839</v>
      </c>
      <c r="R118" s="78" t="s">
        <v>0</v>
      </c>
      <c r="S118" s="107"/>
      <c r="T118" s="94">
        <v>0</v>
      </c>
      <c r="U118" s="79" t="s">
        <v>97</v>
      </c>
      <c r="V118" s="79">
        <v>0</v>
      </c>
      <c r="W118" s="109">
        <v>0</v>
      </c>
      <c r="X118" s="80" t="s">
        <v>97</v>
      </c>
      <c r="Y118" s="81" t="s">
        <v>97</v>
      </c>
      <c r="Z118" s="83">
        <f t="shared" si="30"/>
        <v>0</v>
      </c>
      <c r="AA118" s="65">
        <f t="shared" si="31"/>
        <v>0</v>
      </c>
      <c r="AB118" s="65">
        <f t="shared" si="32"/>
        <v>0</v>
      </c>
      <c r="AC118" s="65">
        <f t="shared" si="33"/>
        <v>0</v>
      </c>
      <c r="AD118" s="64" t="str">
        <f t="shared" si="34"/>
        <v>-</v>
      </c>
      <c r="AE118" s="83">
        <f t="shared" si="35"/>
        <v>0</v>
      </c>
      <c r="AF118" s="65">
        <f t="shared" si="36"/>
        <v>0</v>
      </c>
      <c r="AG118" s="65">
        <f t="shared" si="37"/>
        <v>0</v>
      </c>
      <c r="AH118" s="64" t="str">
        <f t="shared" si="38"/>
        <v>-</v>
      </c>
      <c r="AI118" s="83">
        <f t="shared" si="39"/>
        <v>0</v>
      </c>
    </row>
    <row r="119" spans="1:35" ht="12.75" customHeight="1">
      <c r="A119" s="63" t="s">
        <v>517</v>
      </c>
      <c r="B119" s="64" t="s">
        <v>518</v>
      </c>
      <c r="C119" s="83" t="s">
        <v>519</v>
      </c>
      <c r="D119" s="65" t="s">
        <v>692</v>
      </c>
      <c r="E119" s="65" t="s">
        <v>693</v>
      </c>
      <c r="F119" s="75" t="s">
        <v>952</v>
      </c>
      <c r="G119" s="97" t="s">
        <v>694</v>
      </c>
      <c r="H119" s="66" t="s">
        <v>695</v>
      </c>
      <c r="I119" s="84">
        <v>6034663632</v>
      </c>
      <c r="J119" s="67" t="s">
        <v>1</v>
      </c>
      <c r="K119" s="68" t="s">
        <v>140</v>
      </c>
      <c r="L119" s="76" t="s">
        <v>98</v>
      </c>
      <c r="M119" s="100">
        <v>109.72</v>
      </c>
      <c r="N119" s="77" t="s">
        <v>97</v>
      </c>
      <c r="O119" s="69">
        <v>11.20331950207469</v>
      </c>
      <c r="P119" s="74" t="s">
        <v>0</v>
      </c>
      <c r="Q119" s="78">
        <v>18.250950570342205</v>
      </c>
      <c r="R119" s="78" t="s">
        <v>0</v>
      </c>
      <c r="S119" s="107" t="s">
        <v>140</v>
      </c>
      <c r="T119" s="94">
        <v>25660.49</v>
      </c>
      <c r="U119" s="79" t="s">
        <v>97</v>
      </c>
      <c r="V119" s="79">
        <v>1268.3</v>
      </c>
      <c r="W119" s="109">
        <v>318.4</v>
      </c>
      <c r="X119" s="80" t="s">
        <v>98</v>
      </c>
      <c r="Y119" s="81" t="s">
        <v>918</v>
      </c>
      <c r="Z119" s="83">
        <f t="shared" si="30"/>
        <v>1</v>
      </c>
      <c r="AA119" s="65">
        <f t="shared" si="31"/>
        <v>1</v>
      </c>
      <c r="AB119" s="65">
        <f t="shared" si="32"/>
        <v>0</v>
      </c>
      <c r="AC119" s="65">
        <f t="shared" si="33"/>
        <v>0</v>
      </c>
      <c r="AD119" s="64" t="str">
        <f t="shared" si="34"/>
        <v>SRSA</v>
      </c>
      <c r="AE119" s="83">
        <f t="shared" si="35"/>
        <v>1</v>
      </c>
      <c r="AF119" s="65">
        <f t="shared" si="36"/>
        <v>0</v>
      </c>
      <c r="AG119" s="65">
        <f t="shared" si="37"/>
        <v>0</v>
      </c>
      <c r="AH119" s="64" t="str">
        <f t="shared" si="38"/>
        <v>-</v>
      </c>
      <c r="AI119" s="83">
        <f t="shared" si="39"/>
        <v>0</v>
      </c>
    </row>
    <row r="120" spans="1:35" ht="12.75" customHeight="1">
      <c r="A120" s="63" t="s">
        <v>524</v>
      </c>
      <c r="B120" s="64" t="s">
        <v>525</v>
      </c>
      <c r="C120" s="83" t="s">
        <v>269</v>
      </c>
      <c r="D120" s="65" t="s">
        <v>520</v>
      </c>
      <c r="E120" s="65" t="s">
        <v>521</v>
      </c>
      <c r="F120" s="75" t="s">
        <v>952</v>
      </c>
      <c r="G120" s="97" t="s">
        <v>522</v>
      </c>
      <c r="H120" s="66" t="s">
        <v>523</v>
      </c>
      <c r="I120" s="84">
        <v>6036732202</v>
      </c>
      <c r="J120" s="67" t="s">
        <v>141</v>
      </c>
      <c r="K120" s="68" t="s">
        <v>0</v>
      </c>
      <c r="L120" s="76" t="s">
        <v>98</v>
      </c>
      <c r="M120" s="100">
        <v>2529.97</v>
      </c>
      <c r="N120" s="77" t="s">
        <v>97</v>
      </c>
      <c r="O120" s="69">
        <v>6.606498194945848</v>
      </c>
      <c r="P120" s="74" t="s">
        <v>0</v>
      </c>
      <c r="Q120" s="78">
        <v>13.457998255982947</v>
      </c>
      <c r="R120" s="78" t="s">
        <v>0</v>
      </c>
      <c r="S120" s="107" t="s">
        <v>0</v>
      </c>
      <c r="T120" s="94">
        <v>144687.84</v>
      </c>
      <c r="U120" s="79" t="s">
        <v>97</v>
      </c>
      <c r="V120" s="79">
        <v>13025.64</v>
      </c>
      <c r="W120" s="109">
        <v>3801.45</v>
      </c>
      <c r="X120" s="80" t="s">
        <v>918</v>
      </c>
      <c r="Y120" s="81" t="s">
        <v>98</v>
      </c>
      <c r="Z120" s="83">
        <f t="shared" si="30"/>
        <v>0</v>
      </c>
      <c r="AA120" s="65">
        <f t="shared" si="31"/>
        <v>0</v>
      </c>
      <c r="AB120" s="65">
        <f t="shared" si="32"/>
        <v>0</v>
      </c>
      <c r="AC120" s="65">
        <f t="shared" si="33"/>
        <v>0</v>
      </c>
      <c r="AD120" s="64" t="str">
        <f t="shared" si="34"/>
        <v>-</v>
      </c>
      <c r="AE120" s="83">
        <f t="shared" si="35"/>
        <v>0</v>
      </c>
      <c r="AF120" s="65">
        <f t="shared" si="36"/>
        <v>0</v>
      </c>
      <c r="AG120" s="65">
        <f t="shared" si="37"/>
        <v>0</v>
      </c>
      <c r="AH120" s="64" t="str">
        <f t="shared" si="38"/>
        <v>-</v>
      </c>
      <c r="AI120" s="83">
        <f t="shared" si="39"/>
        <v>0</v>
      </c>
    </row>
    <row r="121" spans="1:35" ht="12.75" customHeight="1">
      <c r="A121" s="63" t="s">
        <v>270</v>
      </c>
      <c r="B121" s="64" t="s">
        <v>271</v>
      </c>
      <c r="C121" s="83" t="s">
        <v>272</v>
      </c>
      <c r="D121" s="65" t="s">
        <v>273</v>
      </c>
      <c r="E121" s="65" t="s">
        <v>274</v>
      </c>
      <c r="F121" s="75" t="s">
        <v>952</v>
      </c>
      <c r="G121" s="97" t="s">
        <v>275</v>
      </c>
      <c r="H121" s="66" t="s">
        <v>276</v>
      </c>
      <c r="I121" s="84">
        <v>6034732326</v>
      </c>
      <c r="J121" s="67" t="s">
        <v>139</v>
      </c>
      <c r="K121" s="68" t="s">
        <v>140</v>
      </c>
      <c r="L121" s="76" t="s">
        <v>98</v>
      </c>
      <c r="M121" s="100">
        <v>646.04</v>
      </c>
      <c r="N121" s="77" t="s">
        <v>97</v>
      </c>
      <c r="O121" s="69">
        <v>13.732833957553058</v>
      </c>
      <c r="P121" s="74" t="s">
        <v>0</v>
      </c>
      <c r="Q121" s="78">
        <v>29.90689013035382</v>
      </c>
      <c r="R121" s="78" t="s">
        <v>140</v>
      </c>
      <c r="S121" s="107" t="s">
        <v>140</v>
      </c>
      <c r="T121" s="94">
        <v>66553.43</v>
      </c>
      <c r="U121" s="79" t="s">
        <v>97</v>
      </c>
      <c r="V121" s="79">
        <v>6560.96</v>
      </c>
      <c r="W121" s="109">
        <v>846.48</v>
      </c>
      <c r="X121" s="80" t="s">
        <v>918</v>
      </c>
      <c r="Y121" s="81" t="s">
        <v>98</v>
      </c>
      <c r="Z121" s="83">
        <f t="shared" si="30"/>
        <v>1</v>
      </c>
      <c r="AA121" s="65">
        <f t="shared" si="31"/>
        <v>0</v>
      </c>
      <c r="AB121" s="65">
        <f t="shared" si="32"/>
        <v>0</v>
      </c>
      <c r="AC121" s="65">
        <f t="shared" si="33"/>
        <v>0</v>
      </c>
      <c r="AD121" s="64" t="str">
        <f t="shared" si="34"/>
        <v>-</v>
      </c>
      <c r="AE121" s="83">
        <f t="shared" si="35"/>
        <v>1</v>
      </c>
      <c r="AF121" s="65">
        <f t="shared" si="36"/>
        <v>1</v>
      </c>
      <c r="AG121" s="65" t="str">
        <f t="shared" si="37"/>
        <v>Initial</v>
      </c>
      <c r="AH121" s="64" t="str">
        <f t="shared" si="38"/>
        <v>RLIS</v>
      </c>
      <c r="AI121" s="83">
        <f t="shared" si="39"/>
        <v>0</v>
      </c>
    </row>
    <row r="122" spans="1:35" ht="12.75" customHeight="1">
      <c r="A122" s="63" t="s">
        <v>277</v>
      </c>
      <c r="B122" s="64" t="s">
        <v>278</v>
      </c>
      <c r="C122" s="83" t="s">
        <v>279</v>
      </c>
      <c r="D122" s="65" t="s">
        <v>612</v>
      </c>
      <c r="E122" s="65" t="s">
        <v>613</v>
      </c>
      <c r="F122" s="75" t="s">
        <v>952</v>
      </c>
      <c r="G122" s="97" t="s">
        <v>614</v>
      </c>
      <c r="H122" s="66" t="s">
        <v>615</v>
      </c>
      <c r="I122" s="84">
        <v>6033526955</v>
      </c>
      <c r="J122" s="67" t="s">
        <v>1</v>
      </c>
      <c r="K122" s="68" t="s">
        <v>140</v>
      </c>
      <c r="L122" s="76" t="s">
        <v>98</v>
      </c>
      <c r="M122" s="100">
        <v>2228.39</v>
      </c>
      <c r="N122" s="77" t="s">
        <v>97</v>
      </c>
      <c r="O122" s="69">
        <v>5.948678071539658</v>
      </c>
      <c r="P122" s="74" t="s">
        <v>0</v>
      </c>
      <c r="Q122" s="78">
        <v>20.58890925756187</v>
      </c>
      <c r="R122" s="78" t="s">
        <v>140</v>
      </c>
      <c r="S122" s="107" t="s">
        <v>140</v>
      </c>
      <c r="T122" s="94">
        <v>141502.79</v>
      </c>
      <c r="U122" s="79" t="s">
        <v>97</v>
      </c>
      <c r="V122" s="79">
        <v>14978.23</v>
      </c>
      <c r="W122" s="109">
        <v>3473.47</v>
      </c>
      <c r="X122" s="80" t="s">
        <v>98</v>
      </c>
      <c r="Y122" s="81" t="s">
        <v>98</v>
      </c>
      <c r="Z122" s="83">
        <f t="shared" si="30"/>
        <v>1</v>
      </c>
      <c r="AA122" s="65">
        <f t="shared" si="31"/>
        <v>0</v>
      </c>
      <c r="AB122" s="65">
        <f t="shared" si="32"/>
        <v>0</v>
      </c>
      <c r="AC122" s="65">
        <f t="shared" si="33"/>
        <v>0</v>
      </c>
      <c r="AD122" s="64" t="str">
        <f t="shared" si="34"/>
        <v>-</v>
      </c>
      <c r="AE122" s="83">
        <f t="shared" si="35"/>
        <v>1</v>
      </c>
      <c r="AF122" s="65">
        <f t="shared" si="36"/>
        <v>1</v>
      </c>
      <c r="AG122" s="65" t="str">
        <f t="shared" si="37"/>
        <v>Initial</v>
      </c>
      <c r="AH122" s="64" t="str">
        <f t="shared" si="38"/>
        <v>RLIS</v>
      </c>
      <c r="AI122" s="83">
        <f t="shared" si="39"/>
        <v>0</v>
      </c>
    </row>
    <row r="123" spans="1:35" ht="12.75" customHeight="1">
      <c r="A123" s="63" t="s">
        <v>284</v>
      </c>
      <c r="B123" s="64" t="s">
        <v>285</v>
      </c>
      <c r="C123" s="83" t="s">
        <v>286</v>
      </c>
      <c r="D123" s="65" t="s">
        <v>280</v>
      </c>
      <c r="E123" s="65" t="s">
        <v>281</v>
      </c>
      <c r="F123" s="75" t="s">
        <v>952</v>
      </c>
      <c r="G123" s="97" t="s">
        <v>282</v>
      </c>
      <c r="H123" s="66" t="s">
        <v>283</v>
      </c>
      <c r="I123" s="84">
        <v>6036382800</v>
      </c>
      <c r="J123" s="67" t="s">
        <v>1</v>
      </c>
      <c r="K123" s="68" t="s">
        <v>140</v>
      </c>
      <c r="L123" s="76" t="s">
        <v>98</v>
      </c>
      <c r="M123" s="100">
        <v>69.58</v>
      </c>
      <c r="N123" s="77" t="s">
        <v>97</v>
      </c>
      <c r="O123" s="69">
        <v>7.352941176470589</v>
      </c>
      <c r="P123" s="74" t="s">
        <v>0</v>
      </c>
      <c r="Q123" s="78">
        <v>18.429003021148034</v>
      </c>
      <c r="R123" s="78" t="s">
        <v>0</v>
      </c>
      <c r="S123" s="107" t="s">
        <v>140</v>
      </c>
      <c r="T123" s="94">
        <v>4934.69</v>
      </c>
      <c r="U123" s="79" t="s">
        <v>97</v>
      </c>
      <c r="V123" s="79">
        <v>158.59</v>
      </c>
      <c r="W123" s="109">
        <v>264.78</v>
      </c>
      <c r="X123" s="80" t="s">
        <v>918</v>
      </c>
      <c r="Y123" s="81" t="s">
        <v>98</v>
      </c>
      <c r="Z123" s="83">
        <f t="shared" si="30"/>
        <v>1</v>
      </c>
      <c r="AA123" s="65">
        <f t="shared" si="31"/>
        <v>1</v>
      </c>
      <c r="AB123" s="65">
        <f t="shared" si="32"/>
        <v>0</v>
      </c>
      <c r="AC123" s="65">
        <f t="shared" si="33"/>
        <v>0</v>
      </c>
      <c r="AD123" s="64" t="str">
        <f t="shared" si="34"/>
        <v>SRSA</v>
      </c>
      <c r="AE123" s="83">
        <f t="shared" si="35"/>
        <v>1</v>
      </c>
      <c r="AF123" s="65">
        <f t="shared" si="36"/>
        <v>0</v>
      </c>
      <c r="AG123" s="65">
        <f t="shared" si="37"/>
        <v>0</v>
      </c>
      <c r="AH123" s="64" t="str">
        <f t="shared" si="38"/>
        <v>-</v>
      </c>
      <c r="AI123" s="83">
        <f t="shared" si="39"/>
        <v>0</v>
      </c>
    </row>
    <row r="124" spans="1:35" ht="12.75" customHeight="1">
      <c r="A124" s="63" t="s">
        <v>287</v>
      </c>
      <c r="B124" s="64" t="s">
        <v>288</v>
      </c>
      <c r="C124" s="83" t="s">
        <v>289</v>
      </c>
      <c r="D124" s="65" t="s">
        <v>975</v>
      </c>
      <c r="E124" s="65" t="s">
        <v>976</v>
      </c>
      <c r="F124" s="75" t="s">
        <v>952</v>
      </c>
      <c r="G124" s="97" t="s">
        <v>977</v>
      </c>
      <c r="H124" s="66" t="s">
        <v>978</v>
      </c>
      <c r="I124" s="84">
        <v>6036732690</v>
      </c>
      <c r="J124" s="67" t="s">
        <v>139</v>
      </c>
      <c r="K124" s="68" t="s">
        <v>140</v>
      </c>
      <c r="L124" s="76" t="s">
        <v>98</v>
      </c>
      <c r="M124" s="100">
        <v>234.32</v>
      </c>
      <c r="N124" s="77" t="s">
        <v>97</v>
      </c>
      <c r="O124" s="69">
        <v>3.0054644808743167</v>
      </c>
      <c r="P124" s="74" t="s">
        <v>0</v>
      </c>
      <c r="Q124" s="78">
        <v>6.513409961685824</v>
      </c>
      <c r="R124" s="78" t="s">
        <v>0</v>
      </c>
      <c r="S124" s="107" t="s">
        <v>140</v>
      </c>
      <c r="T124" s="94">
        <v>26015.38</v>
      </c>
      <c r="U124" s="79" t="s">
        <v>97</v>
      </c>
      <c r="V124" s="79">
        <v>1208.68</v>
      </c>
      <c r="W124" s="109">
        <v>316.63</v>
      </c>
      <c r="X124" s="80" t="s">
        <v>918</v>
      </c>
      <c r="Y124" s="81" t="s">
        <v>98</v>
      </c>
      <c r="Z124" s="83">
        <f t="shared" si="30"/>
        <v>1</v>
      </c>
      <c r="AA124" s="65">
        <f t="shared" si="31"/>
        <v>1</v>
      </c>
      <c r="AB124" s="65">
        <f t="shared" si="32"/>
        <v>0</v>
      </c>
      <c r="AC124" s="65">
        <f t="shared" si="33"/>
        <v>0</v>
      </c>
      <c r="AD124" s="64" t="str">
        <f t="shared" si="34"/>
        <v>SRSA</v>
      </c>
      <c r="AE124" s="83">
        <f t="shared" si="35"/>
        <v>1</v>
      </c>
      <c r="AF124" s="65">
        <f t="shared" si="36"/>
        <v>0</v>
      </c>
      <c r="AG124" s="65">
        <f t="shared" si="37"/>
        <v>0</v>
      </c>
      <c r="AH124" s="64" t="str">
        <f t="shared" si="38"/>
        <v>-</v>
      </c>
      <c r="AI124" s="83">
        <f t="shared" si="39"/>
        <v>0</v>
      </c>
    </row>
    <row r="125" spans="1:35" ht="12.75" customHeight="1">
      <c r="A125" s="63" t="s">
        <v>294</v>
      </c>
      <c r="B125" s="64" t="s">
        <v>295</v>
      </c>
      <c r="C125" s="83" t="s">
        <v>296</v>
      </c>
      <c r="D125" s="65" t="s">
        <v>290</v>
      </c>
      <c r="E125" s="65" t="s">
        <v>291</v>
      </c>
      <c r="F125" s="75" t="s">
        <v>952</v>
      </c>
      <c r="G125" s="97" t="s">
        <v>292</v>
      </c>
      <c r="H125" s="66" t="s">
        <v>293</v>
      </c>
      <c r="I125" s="84">
        <v>6034765247</v>
      </c>
      <c r="J125" s="67" t="s">
        <v>1</v>
      </c>
      <c r="K125" s="68" t="s">
        <v>140</v>
      </c>
      <c r="L125" s="76" t="s">
        <v>98</v>
      </c>
      <c r="M125" s="100">
        <v>653.11</v>
      </c>
      <c r="N125" s="77" t="s">
        <v>97</v>
      </c>
      <c r="O125" s="69">
        <v>4.670329670329671</v>
      </c>
      <c r="P125" s="74" t="s">
        <v>0</v>
      </c>
      <c r="Q125" s="78">
        <v>15.363881401617252</v>
      </c>
      <c r="R125" s="78" t="s">
        <v>0</v>
      </c>
      <c r="S125" s="107" t="s">
        <v>140</v>
      </c>
      <c r="T125" s="94">
        <v>63930.47</v>
      </c>
      <c r="U125" s="79" t="s">
        <v>97</v>
      </c>
      <c r="V125" s="79">
        <v>3818.11</v>
      </c>
      <c r="W125" s="109">
        <v>1138.51</v>
      </c>
      <c r="X125" s="80" t="s">
        <v>918</v>
      </c>
      <c r="Y125" s="81" t="s">
        <v>98</v>
      </c>
      <c r="Z125" s="83">
        <f t="shared" si="30"/>
        <v>1</v>
      </c>
      <c r="AA125" s="65">
        <f t="shared" si="31"/>
        <v>0</v>
      </c>
      <c r="AB125" s="65">
        <f t="shared" si="32"/>
        <v>0</v>
      </c>
      <c r="AC125" s="65">
        <f t="shared" si="33"/>
        <v>0</v>
      </c>
      <c r="AD125" s="64" t="str">
        <f t="shared" si="34"/>
        <v>-</v>
      </c>
      <c r="AE125" s="83">
        <f t="shared" si="35"/>
        <v>1</v>
      </c>
      <c r="AF125" s="65">
        <f t="shared" si="36"/>
        <v>0</v>
      </c>
      <c r="AG125" s="65">
        <f t="shared" si="37"/>
        <v>0</v>
      </c>
      <c r="AH125" s="64" t="str">
        <f t="shared" si="38"/>
        <v>-</v>
      </c>
      <c r="AI125" s="83">
        <f t="shared" si="39"/>
        <v>0</v>
      </c>
    </row>
    <row r="126" spans="1:35" ht="12.75" customHeight="1">
      <c r="A126" s="63" t="s">
        <v>301</v>
      </c>
      <c r="B126" s="64" t="s">
        <v>302</v>
      </c>
      <c r="C126" s="83" t="s">
        <v>303</v>
      </c>
      <c r="D126" s="65" t="s">
        <v>297</v>
      </c>
      <c r="E126" s="65" t="s">
        <v>298</v>
      </c>
      <c r="F126" s="75" t="s">
        <v>952</v>
      </c>
      <c r="G126" s="97" t="s">
        <v>299</v>
      </c>
      <c r="H126" s="66" t="s">
        <v>300</v>
      </c>
      <c r="I126" s="84">
        <v>6035944300</v>
      </c>
      <c r="J126" s="67" t="s">
        <v>11</v>
      </c>
      <c r="K126" s="68" t="s">
        <v>0</v>
      </c>
      <c r="L126" s="76" t="s">
        <v>98</v>
      </c>
      <c r="M126" s="100">
        <v>12325.21</v>
      </c>
      <c r="N126" s="77" t="s">
        <v>97</v>
      </c>
      <c r="O126" s="69">
        <v>8.475007959248646</v>
      </c>
      <c r="P126" s="74" t="s">
        <v>0</v>
      </c>
      <c r="Q126" s="78">
        <v>24.468380544314847</v>
      </c>
      <c r="R126" s="78" t="s">
        <v>140</v>
      </c>
      <c r="S126" s="107" t="s">
        <v>0</v>
      </c>
      <c r="T126" s="94">
        <v>983529.13</v>
      </c>
      <c r="U126" s="79" t="s">
        <v>97</v>
      </c>
      <c r="V126" s="79">
        <v>98090.47</v>
      </c>
      <c r="W126" s="109">
        <v>24451.35</v>
      </c>
      <c r="X126" s="80" t="s">
        <v>98</v>
      </c>
      <c r="Y126" s="81" t="s">
        <v>98</v>
      </c>
      <c r="Z126" s="83">
        <f t="shared" si="30"/>
        <v>0</v>
      </c>
      <c r="AA126" s="65">
        <f t="shared" si="31"/>
        <v>0</v>
      </c>
      <c r="AB126" s="65">
        <f t="shared" si="32"/>
        <v>0</v>
      </c>
      <c r="AC126" s="65">
        <f t="shared" si="33"/>
        <v>0</v>
      </c>
      <c r="AD126" s="64" t="str">
        <f t="shared" si="34"/>
        <v>-</v>
      </c>
      <c r="AE126" s="83">
        <f t="shared" si="35"/>
        <v>0</v>
      </c>
      <c r="AF126" s="65">
        <f t="shared" si="36"/>
        <v>1</v>
      </c>
      <c r="AG126" s="65">
        <f t="shared" si="37"/>
        <v>0</v>
      </c>
      <c r="AH126" s="64" t="str">
        <f t="shared" si="38"/>
        <v>-</v>
      </c>
      <c r="AI126" s="83">
        <f t="shared" si="39"/>
        <v>0</v>
      </c>
    </row>
    <row r="127" spans="1:35" ht="12.75" customHeight="1">
      <c r="A127" s="63" t="s">
        <v>304</v>
      </c>
      <c r="B127" s="64" t="s">
        <v>305</v>
      </c>
      <c r="C127" s="83" t="s">
        <v>306</v>
      </c>
      <c r="D127" s="65" t="s">
        <v>861</v>
      </c>
      <c r="E127" s="65" t="s">
        <v>862</v>
      </c>
      <c r="F127" s="75" t="s">
        <v>952</v>
      </c>
      <c r="G127" s="97" t="s">
        <v>863</v>
      </c>
      <c r="H127" s="66" t="s">
        <v>864</v>
      </c>
      <c r="I127" s="84">
        <v>6033579002</v>
      </c>
      <c r="J127" s="67" t="s">
        <v>1</v>
      </c>
      <c r="K127" s="68" t="s">
        <v>140</v>
      </c>
      <c r="L127" s="76" t="s">
        <v>98</v>
      </c>
      <c r="M127" s="100">
        <v>51.85</v>
      </c>
      <c r="N127" s="77" t="s">
        <v>97</v>
      </c>
      <c r="O127" s="69">
        <v>8.620689655172415</v>
      </c>
      <c r="P127" s="74" t="s">
        <v>0</v>
      </c>
      <c r="Q127" s="78">
        <v>22.727272727272727</v>
      </c>
      <c r="R127" s="78" t="s">
        <v>140</v>
      </c>
      <c r="S127" s="107" t="s">
        <v>140</v>
      </c>
      <c r="T127" s="94">
        <v>5925.28</v>
      </c>
      <c r="U127" s="79" t="s">
        <v>97</v>
      </c>
      <c r="V127" s="79">
        <v>521.51</v>
      </c>
      <c r="W127" s="109">
        <v>244.35</v>
      </c>
      <c r="X127" s="80" t="s">
        <v>918</v>
      </c>
      <c r="Y127" s="81" t="s">
        <v>918</v>
      </c>
      <c r="Z127" s="83">
        <f t="shared" si="30"/>
        <v>1</v>
      </c>
      <c r="AA127" s="65">
        <f t="shared" si="31"/>
        <v>1</v>
      </c>
      <c r="AB127" s="65">
        <f t="shared" si="32"/>
        <v>0</v>
      </c>
      <c r="AC127" s="65">
        <f t="shared" si="33"/>
        <v>0</v>
      </c>
      <c r="AD127" s="64" t="str">
        <f t="shared" si="34"/>
        <v>SRSA</v>
      </c>
      <c r="AE127" s="83">
        <f t="shared" si="35"/>
        <v>1</v>
      </c>
      <c r="AF127" s="65">
        <f t="shared" si="36"/>
        <v>1</v>
      </c>
      <c r="AG127" s="65" t="str">
        <f t="shared" si="37"/>
        <v>Initial</v>
      </c>
      <c r="AH127" s="64" t="str">
        <f t="shared" si="38"/>
        <v>-</v>
      </c>
      <c r="AI127" s="83" t="str">
        <f t="shared" si="39"/>
        <v>SRSA</v>
      </c>
    </row>
    <row r="128" spans="1:35" ht="12.75" customHeight="1">
      <c r="A128" s="63" t="s">
        <v>307</v>
      </c>
      <c r="B128" s="64" t="s">
        <v>308</v>
      </c>
      <c r="C128" s="83" t="s">
        <v>309</v>
      </c>
      <c r="D128" s="65" t="s">
        <v>699</v>
      </c>
      <c r="E128" s="65" t="s">
        <v>700</v>
      </c>
      <c r="F128" s="75" t="s">
        <v>952</v>
      </c>
      <c r="G128" s="97" t="s">
        <v>701</v>
      </c>
      <c r="H128" s="66" t="s">
        <v>702</v>
      </c>
      <c r="I128" s="84">
        <v>6034974818</v>
      </c>
      <c r="J128" s="67" t="s">
        <v>139</v>
      </c>
      <c r="K128" s="68" t="s">
        <v>140</v>
      </c>
      <c r="L128" s="76" t="s">
        <v>98</v>
      </c>
      <c r="M128" s="100">
        <v>472.65</v>
      </c>
      <c r="N128" s="77" t="s">
        <v>97</v>
      </c>
      <c r="O128" s="69">
        <v>7.43099787685775</v>
      </c>
      <c r="P128" s="74" t="s">
        <v>0</v>
      </c>
      <c r="Q128" s="78">
        <v>6.770159551530833</v>
      </c>
      <c r="R128" s="78" t="s">
        <v>0</v>
      </c>
      <c r="S128" s="107" t="s">
        <v>140</v>
      </c>
      <c r="T128" s="94">
        <v>38265.26</v>
      </c>
      <c r="U128" s="79" t="s">
        <v>97</v>
      </c>
      <c r="V128" s="79">
        <v>2864.34</v>
      </c>
      <c r="W128" s="109">
        <v>756.97</v>
      </c>
      <c r="X128" s="80" t="s">
        <v>98</v>
      </c>
      <c r="Y128" s="81" t="s">
        <v>918</v>
      </c>
      <c r="Z128" s="83">
        <f t="shared" si="30"/>
        <v>1</v>
      </c>
      <c r="AA128" s="65">
        <f t="shared" si="31"/>
        <v>1</v>
      </c>
      <c r="AB128" s="65">
        <f t="shared" si="32"/>
        <v>0</v>
      </c>
      <c r="AC128" s="65">
        <f t="shared" si="33"/>
        <v>0</v>
      </c>
      <c r="AD128" s="64" t="str">
        <f t="shared" si="34"/>
        <v>SRSA</v>
      </c>
      <c r="AE128" s="83">
        <f t="shared" si="35"/>
        <v>1</v>
      </c>
      <c r="AF128" s="65">
        <f t="shared" si="36"/>
        <v>0</v>
      </c>
      <c r="AG128" s="65">
        <f t="shared" si="37"/>
        <v>0</v>
      </c>
      <c r="AH128" s="64" t="str">
        <f t="shared" si="38"/>
        <v>-</v>
      </c>
      <c r="AI128" s="83">
        <f t="shared" si="39"/>
        <v>0</v>
      </c>
    </row>
    <row r="129" spans="1:35" ht="12.75" customHeight="1">
      <c r="A129" s="63" t="s">
        <v>310</v>
      </c>
      <c r="B129" s="64" t="s">
        <v>311</v>
      </c>
      <c r="C129" s="83" t="s">
        <v>312</v>
      </c>
      <c r="D129" s="65" t="s">
        <v>556</v>
      </c>
      <c r="E129" s="65" t="s">
        <v>557</v>
      </c>
      <c r="F129" s="75" t="s">
        <v>952</v>
      </c>
      <c r="G129" s="97" t="s">
        <v>558</v>
      </c>
      <c r="H129" s="66" t="s">
        <v>559</v>
      </c>
      <c r="I129" s="84">
        <v>6034229572</v>
      </c>
      <c r="J129" s="67" t="s">
        <v>3</v>
      </c>
      <c r="K129" s="68" t="s">
        <v>0</v>
      </c>
      <c r="L129" s="76" t="s">
        <v>98</v>
      </c>
      <c r="M129" s="100">
        <v>64.72</v>
      </c>
      <c r="N129" s="77" t="s">
        <v>97</v>
      </c>
      <c r="O129" s="69">
        <v>0.7407407407407408</v>
      </c>
      <c r="P129" s="74" t="s">
        <v>0</v>
      </c>
      <c r="Q129" s="78">
        <v>0.33003300330033003</v>
      </c>
      <c r="R129" s="78" t="s">
        <v>0</v>
      </c>
      <c r="S129" s="107" t="s">
        <v>0</v>
      </c>
      <c r="T129" s="94">
        <v>2192.51</v>
      </c>
      <c r="U129" s="79" t="s">
        <v>97</v>
      </c>
      <c r="V129" s="79">
        <v>151.69</v>
      </c>
      <c r="W129" s="109">
        <v>84.27</v>
      </c>
      <c r="X129" s="80" t="s">
        <v>918</v>
      </c>
      <c r="Y129" s="81" t="s">
        <v>98</v>
      </c>
      <c r="Z129" s="83">
        <f t="shared" si="30"/>
        <v>0</v>
      </c>
      <c r="AA129" s="65">
        <f t="shared" si="31"/>
        <v>1</v>
      </c>
      <c r="AB129" s="65">
        <f t="shared" si="32"/>
        <v>0</v>
      </c>
      <c r="AC129" s="65">
        <f t="shared" si="33"/>
        <v>0</v>
      </c>
      <c r="AD129" s="64" t="str">
        <f t="shared" si="34"/>
        <v>-</v>
      </c>
      <c r="AE129" s="83">
        <f t="shared" si="35"/>
        <v>0</v>
      </c>
      <c r="AF129" s="65">
        <f t="shared" si="36"/>
        <v>0</v>
      </c>
      <c r="AG129" s="65">
        <f t="shared" si="37"/>
        <v>0</v>
      </c>
      <c r="AH129" s="64" t="str">
        <f t="shared" si="38"/>
        <v>-</v>
      </c>
      <c r="AI129" s="83">
        <f t="shared" si="39"/>
        <v>0</v>
      </c>
    </row>
    <row r="130" spans="1:35" ht="12.75" customHeight="1">
      <c r="A130" s="63" t="s">
        <v>313</v>
      </c>
      <c r="B130" s="64" t="s">
        <v>314</v>
      </c>
      <c r="C130" s="83" t="s">
        <v>315</v>
      </c>
      <c r="D130" s="65" t="s">
        <v>111</v>
      </c>
      <c r="E130" s="65" t="s">
        <v>185</v>
      </c>
      <c r="F130" s="75" t="s">
        <v>952</v>
      </c>
      <c r="G130" s="98" t="s">
        <v>186</v>
      </c>
      <c r="H130" s="66" t="s">
        <v>133</v>
      </c>
      <c r="I130" s="85" t="s">
        <v>112</v>
      </c>
      <c r="J130" s="67" t="s">
        <v>139</v>
      </c>
      <c r="K130" s="68" t="s">
        <v>140</v>
      </c>
      <c r="L130" s="76" t="s">
        <v>98</v>
      </c>
      <c r="M130" s="100">
        <v>22.75</v>
      </c>
      <c r="N130" s="77" t="s">
        <v>97</v>
      </c>
      <c r="O130" s="69" t="s">
        <v>954</v>
      </c>
      <c r="P130" s="74" t="s">
        <v>954</v>
      </c>
      <c r="Q130" s="78">
        <v>2.38</v>
      </c>
      <c r="R130" s="78" t="s">
        <v>0</v>
      </c>
      <c r="S130" s="107" t="s">
        <v>140</v>
      </c>
      <c r="T130" s="94">
        <v>0</v>
      </c>
      <c r="U130" s="79" t="s">
        <v>97</v>
      </c>
      <c r="V130" s="79">
        <v>0</v>
      </c>
      <c r="W130" s="109">
        <v>0</v>
      </c>
      <c r="X130" s="80" t="s">
        <v>97</v>
      </c>
      <c r="Y130" s="81" t="s">
        <v>97</v>
      </c>
      <c r="Z130" s="83">
        <f t="shared" si="30"/>
        <v>1</v>
      </c>
      <c r="AA130" s="65">
        <f t="shared" si="31"/>
        <v>1</v>
      </c>
      <c r="AB130" s="65">
        <f t="shared" si="32"/>
        <v>0</v>
      </c>
      <c r="AC130" s="65">
        <f t="shared" si="33"/>
        <v>0</v>
      </c>
      <c r="AD130" s="64" t="str">
        <f t="shared" si="34"/>
        <v>SRSA</v>
      </c>
      <c r="AE130" s="83">
        <f t="shared" si="35"/>
        <v>1</v>
      </c>
      <c r="AF130" s="65">
        <f t="shared" si="36"/>
        <v>0</v>
      </c>
      <c r="AG130" s="65">
        <f t="shared" si="37"/>
        <v>0</v>
      </c>
      <c r="AH130" s="64" t="str">
        <f t="shared" si="38"/>
        <v>-</v>
      </c>
      <c r="AI130" s="83">
        <f t="shared" si="39"/>
        <v>0</v>
      </c>
    </row>
    <row r="131" spans="1:35" ht="12.75" customHeight="1">
      <c r="A131" s="63" t="s">
        <v>316</v>
      </c>
      <c r="B131" s="64" t="s">
        <v>317</v>
      </c>
      <c r="C131" s="83" t="s">
        <v>318</v>
      </c>
      <c r="D131" s="65" t="s">
        <v>950</v>
      </c>
      <c r="E131" s="65" t="s">
        <v>951</v>
      </c>
      <c r="F131" s="75" t="s">
        <v>952</v>
      </c>
      <c r="G131" s="97" t="s">
        <v>953</v>
      </c>
      <c r="H131" s="66"/>
      <c r="I131" s="84">
        <v>6032713582</v>
      </c>
      <c r="J131" s="67" t="s">
        <v>139</v>
      </c>
      <c r="K131" s="68" t="s">
        <v>140</v>
      </c>
      <c r="L131" s="76" t="s">
        <v>98</v>
      </c>
      <c r="M131" s="100">
        <v>3.96</v>
      </c>
      <c r="N131" s="77" t="s">
        <v>97</v>
      </c>
      <c r="O131" s="69" t="s">
        <v>954</v>
      </c>
      <c r="P131" s="74" t="s">
        <v>954</v>
      </c>
      <c r="Q131" s="78">
        <v>0</v>
      </c>
      <c r="R131" s="78" t="s">
        <v>0</v>
      </c>
      <c r="S131" s="107" t="s">
        <v>140</v>
      </c>
      <c r="T131" s="94">
        <v>0</v>
      </c>
      <c r="U131" s="79" t="s">
        <v>97</v>
      </c>
      <c r="V131" s="79">
        <v>0</v>
      </c>
      <c r="W131" s="109">
        <v>0</v>
      </c>
      <c r="X131" s="80" t="s">
        <v>918</v>
      </c>
      <c r="Y131" s="81" t="s">
        <v>97</v>
      </c>
      <c r="Z131" s="83">
        <f t="shared" si="30"/>
        <v>1</v>
      </c>
      <c r="AA131" s="65">
        <f t="shared" si="31"/>
        <v>1</v>
      </c>
      <c r="AB131" s="65">
        <f t="shared" si="32"/>
        <v>0</v>
      </c>
      <c r="AC131" s="65">
        <f t="shared" si="33"/>
        <v>0</v>
      </c>
      <c r="AD131" s="64" t="str">
        <f t="shared" si="34"/>
        <v>SRSA</v>
      </c>
      <c r="AE131" s="83">
        <f t="shared" si="35"/>
        <v>1</v>
      </c>
      <c r="AF131" s="65">
        <f t="shared" si="36"/>
        <v>0</v>
      </c>
      <c r="AG131" s="65">
        <f t="shared" si="37"/>
        <v>0</v>
      </c>
      <c r="AH131" s="64" t="str">
        <f t="shared" si="38"/>
        <v>-</v>
      </c>
      <c r="AI131" s="83">
        <f t="shared" si="39"/>
        <v>0</v>
      </c>
    </row>
    <row r="132" spans="1:35" ht="12.75" customHeight="1">
      <c r="A132" s="63" t="s">
        <v>319</v>
      </c>
      <c r="B132" s="64" t="s">
        <v>320</v>
      </c>
      <c r="C132" s="83" t="s">
        <v>321</v>
      </c>
      <c r="D132" s="65" t="s">
        <v>828</v>
      </c>
      <c r="E132" s="65" t="s">
        <v>829</v>
      </c>
      <c r="F132" s="75" t="s">
        <v>952</v>
      </c>
      <c r="G132" s="97" t="s">
        <v>830</v>
      </c>
      <c r="H132" s="66" t="s">
        <v>831</v>
      </c>
      <c r="I132" s="84">
        <v>6037758653</v>
      </c>
      <c r="J132" s="67" t="s">
        <v>3</v>
      </c>
      <c r="K132" s="68" t="s">
        <v>0</v>
      </c>
      <c r="L132" s="76" t="s">
        <v>98</v>
      </c>
      <c r="M132" s="100">
        <v>157.37</v>
      </c>
      <c r="N132" s="77" t="s">
        <v>97</v>
      </c>
      <c r="O132" s="69">
        <v>2</v>
      </c>
      <c r="P132" s="74" t="s">
        <v>0</v>
      </c>
      <c r="Q132" s="78">
        <v>0.6153846153846154</v>
      </c>
      <c r="R132" s="78" t="s">
        <v>0</v>
      </c>
      <c r="S132" s="107" t="s">
        <v>0</v>
      </c>
      <c r="T132" s="94">
        <v>3643.9</v>
      </c>
      <c r="U132" s="79" t="s">
        <v>97</v>
      </c>
      <c r="V132" s="79">
        <v>386.13</v>
      </c>
      <c r="W132" s="109">
        <v>214.49</v>
      </c>
      <c r="X132" s="80" t="s">
        <v>918</v>
      </c>
      <c r="Y132" s="81" t="s">
        <v>98</v>
      </c>
      <c r="Z132" s="83">
        <f t="shared" si="30"/>
        <v>0</v>
      </c>
      <c r="AA132" s="65">
        <f t="shared" si="31"/>
        <v>1</v>
      </c>
      <c r="AB132" s="65">
        <f t="shared" si="32"/>
        <v>0</v>
      </c>
      <c r="AC132" s="65">
        <f t="shared" si="33"/>
        <v>0</v>
      </c>
      <c r="AD132" s="64" t="str">
        <f t="shared" si="34"/>
        <v>-</v>
      </c>
      <c r="AE132" s="83">
        <f t="shared" si="35"/>
        <v>0</v>
      </c>
      <c r="AF132" s="65">
        <f t="shared" si="36"/>
        <v>0</v>
      </c>
      <c r="AG132" s="65">
        <f t="shared" si="37"/>
        <v>0</v>
      </c>
      <c r="AH132" s="64" t="str">
        <f t="shared" si="38"/>
        <v>-</v>
      </c>
      <c r="AI132" s="83">
        <f t="shared" si="39"/>
        <v>0</v>
      </c>
    </row>
    <row r="133" spans="1:35" ht="12.75" customHeight="1">
      <c r="A133" s="63" t="s">
        <v>326</v>
      </c>
      <c r="B133" s="64" t="s">
        <v>327</v>
      </c>
      <c r="C133" s="83" t="s">
        <v>328</v>
      </c>
      <c r="D133" s="65" t="s">
        <v>322</v>
      </c>
      <c r="E133" s="65" t="s">
        <v>323</v>
      </c>
      <c r="F133" s="75" t="s">
        <v>952</v>
      </c>
      <c r="G133" s="97" t="s">
        <v>324</v>
      </c>
      <c r="H133" s="66" t="s">
        <v>325</v>
      </c>
      <c r="I133" s="84">
        <v>6037445555</v>
      </c>
      <c r="J133" s="67" t="s">
        <v>1</v>
      </c>
      <c r="K133" s="68" t="s">
        <v>140</v>
      </c>
      <c r="L133" s="76" t="s">
        <v>98</v>
      </c>
      <c r="M133" s="100">
        <v>1410.89</v>
      </c>
      <c r="N133" s="77" t="s">
        <v>97</v>
      </c>
      <c r="O133" s="69">
        <v>8.695652173913043</v>
      </c>
      <c r="P133" s="74" t="s">
        <v>0</v>
      </c>
      <c r="Q133" s="78">
        <v>23.697539797395077</v>
      </c>
      <c r="R133" s="78" t="s">
        <v>140</v>
      </c>
      <c r="S133" s="107" t="s">
        <v>140</v>
      </c>
      <c r="T133" s="94">
        <v>108132.93</v>
      </c>
      <c r="U133" s="79" t="s">
        <v>97</v>
      </c>
      <c r="V133" s="79">
        <v>11606.29</v>
      </c>
      <c r="W133" s="109">
        <v>2268.99</v>
      </c>
      <c r="X133" s="80" t="s">
        <v>918</v>
      </c>
      <c r="Y133" s="81" t="s">
        <v>98</v>
      </c>
      <c r="Z133" s="83">
        <f aca="true" t="shared" si="40" ref="Z133:Z164">IF(OR(K133="YES",TRIM(L133)="YES"),1,0)</f>
        <v>1</v>
      </c>
      <c r="AA133" s="65">
        <f aca="true" t="shared" si="41" ref="AA133:AA164">IF(OR(AND(ISNUMBER(M133),AND(M133&gt;0,M133&lt;600)),AND(ISNUMBER(M133),AND(M133&gt;0,N133="YES"))),1,0)</f>
        <v>0</v>
      </c>
      <c r="AB133" s="65">
        <f aca="true" t="shared" si="42" ref="AB133:AB164">IF(AND(OR(K133="YES",TRIM(L133)="YES"),(Z133=0)),"Trouble",0)</f>
        <v>0</v>
      </c>
      <c r="AC133" s="65">
        <f aca="true" t="shared" si="43" ref="AC133:AC164">IF(AND(OR(AND(ISNUMBER(M133),AND(M133&gt;0,M133&lt;600)),AND(ISNUMBER(M133),AND(M133&gt;0,N133="YES"))),(AA133=0)),"Trouble",0)</f>
        <v>0</v>
      </c>
      <c r="AD133" s="64" t="str">
        <f aca="true" t="shared" si="44" ref="AD133:AD164">IF(AND(Z133=1,AA133=1),"SRSA","-")</f>
        <v>-</v>
      </c>
      <c r="AE133" s="83">
        <f aca="true" t="shared" si="45" ref="AE133:AE164">IF(S133="YES",1,0)</f>
        <v>1</v>
      </c>
      <c r="AF133" s="65">
        <f aca="true" t="shared" si="46" ref="AF133:AF164">IF(OR(AND(ISNUMBER(Q133),Q133&gt;=20),(AND(ISNUMBER(Q133)=FALSE,AND(ISNUMBER(O133),O133&gt;=20)))),1,0)</f>
        <v>1</v>
      </c>
      <c r="AG133" s="65" t="str">
        <f aca="true" t="shared" si="47" ref="AG133:AG164">IF(AND(AE133=1,AF133=1),"Initial",0)</f>
        <v>Initial</v>
      </c>
      <c r="AH133" s="64" t="str">
        <f aca="true" t="shared" si="48" ref="AH133:AH164">IF(AND(AND(AG133="Initial",AI133=0),AND(ISNUMBER(M133),M133&gt;0)),"RLIS","-")</f>
        <v>RLIS</v>
      </c>
      <c r="AI133" s="83">
        <f aca="true" t="shared" si="49" ref="AI133:AI164">IF(AND(AD133="SRSA",AG133="Initial"),"SRSA",0)</f>
        <v>0</v>
      </c>
    </row>
    <row r="134" spans="1:35" ht="12.75" customHeight="1">
      <c r="A134" s="63" t="s">
        <v>329</v>
      </c>
      <c r="B134" s="64" t="s">
        <v>330</v>
      </c>
      <c r="C134" s="83" t="s">
        <v>331</v>
      </c>
      <c r="D134" s="65" t="s">
        <v>556</v>
      </c>
      <c r="E134" s="65" t="s">
        <v>557</v>
      </c>
      <c r="F134" s="75" t="s">
        <v>952</v>
      </c>
      <c r="G134" s="97" t="s">
        <v>558</v>
      </c>
      <c r="H134" s="66" t="s">
        <v>559</v>
      </c>
      <c r="I134" s="84">
        <v>6034229572</v>
      </c>
      <c r="J134" s="67" t="s">
        <v>139</v>
      </c>
      <c r="K134" s="68" t="s">
        <v>140</v>
      </c>
      <c r="L134" s="76" t="s">
        <v>98</v>
      </c>
      <c r="M134" s="100">
        <v>37.09</v>
      </c>
      <c r="N134" s="77" t="s">
        <v>97</v>
      </c>
      <c r="O134" s="69">
        <v>7.857142857142857</v>
      </c>
      <c r="P134" s="74" t="s">
        <v>0</v>
      </c>
      <c r="Q134" s="78">
        <v>11.284046692607005</v>
      </c>
      <c r="R134" s="78" t="s">
        <v>0</v>
      </c>
      <c r="S134" s="107" t="s">
        <v>140</v>
      </c>
      <c r="T134" s="94">
        <v>3697.57</v>
      </c>
      <c r="U134" s="79" t="s">
        <v>97</v>
      </c>
      <c r="V134" s="79">
        <v>85.04</v>
      </c>
      <c r="W134" s="109">
        <v>223.93</v>
      </c>
      <c r="X134" s="80" t="s">
        <v>918</v>
      </c>
      <c r="Y134" s="81" t="s">
        <v>98</v>
      </c>
      <c r="Z134" s="83">
        <f t="shared" si="40"/>
        <v>1</v>
      </c>
      <c r="AA134" s="65">
        <f t="shared" si="41"/>
        <v>1</v>
      </c>
      <c r="AB134" s="65">
        <f t="shared" si="42"/>
        <v>0</v>
      </c>
      <c r="AC134" s="65">
        <f t="shared" si="43"/>
        <v>0</v>
      </c>
      <c r="AD134" s="64" t="str">
        <f t="shared" si="44"/>
        <v>SRSA</v>
      </c>
      <c r="AE134" s="83">
        <f t="shared" si="45"/>
        <v>1</v>
      </c>
      <c r="AF134" s="65">
        <f t="shared" si="46"/>
        <v>0</v>
      </c>
      <c r="AG134" s="65">
        <f t="shared" si="47"/>
        <v>0</v>
      </c>
      <c r="AH134" s="64" t="str">
        <f t="shared" si="48"/>
        <v>-</v>
      </c>
      <c r="AI134" s="83">
        <f t="shared" si="49"/>
        <v>0</v>
      </c>
    </row>
    <row r="135" spans="1:35" ht="12.75" customHeight="1">
      <c r="A135" s="63" t="s">
        <v>336</v>
      </c>
      <c r="B135" s="64" t="s">
        <v>337</v>
      </c>
      <c r="C135" s="83" t="s">
        <v>338</v>
      </c>
      <c r="D135" s="65" t="s">
        <v>332</v>
      </c>
      <c r="E135" s="65" t="s">
        <v>333</v>
      </c>
      <c r="F135" s="75" t="s">
        <v>952</v>
      </c>
      <c r="G135" s="97" t="s">
        <v>334</v>
      </c>
      <c r="H135" s="66" t="s">
        <v>335</v>
      </c>
      <c r="I135" s="84">
        <v>6036595020</v>
      </c>
      <c r="J135" s="67" t="s">
        <v>3</v>
      </c>
      <c r="K135" s="68" t="s">
        <v>0</v>
      </c>
      <c r="L135" s="76" t="s">
        <v>98</v>
      </c>
      <c r="M135" s="100">
        <v>1042.77</v>
      </c>
      <c r="N135" s="77" t="s">
        <v>97</v>
      </c>
      <c r="O135" s="69">
        <v>8.392715756136184</v>
      </c>
      <c r="P135" s="74" t="s">
        <v>0</v>
      </c>
      <c r="Q135" s="78">
        <v>14.094280928451782</v>
      </c>
      <c r="R135" s="78" t="s">
        <v>0</v>
      </c>
      <c r="S135" s="107" t="s">
        <v>0</v>
      </c>
      <c r="T135" s="94">
        <v>87277.95</v>
      </c>
      <c r="U135" s="79" t="s">
        <v>97</v>
      </c>
      <c r="V135" s="79">
        <v>6475.27</v>
      </c>
      <c r="W135" s="109">
        <v>1377.61</v>
      </c>
      <c r="X135" s="80" t="s">
        <v>918</v>
      </c>
      <c r="Y135" s="81" t="s">
        <v>98</v>
      </c>
      <c r="Z135" s="83">
        <f t="shared" si="40"/>
        <v>0</v>
      </c>
      <c r="AA135" s="65">
        <f t="shared" si="41"/>
        <v>0</v>
      </c>
      <c r="AB135" s="65">
        <f t="shared" si="42"/>
        <v>0</v>
      </c>
      <c r="AC135" s="65">
        <f t="shared" si="43"/>
        <v>0</v>
      </c>
      <c r="AD135" s="64" t="str">
        <f t="shared" si="44"/>
        <v>-</v>
      </c>
      <c r="AE135" s="83">
        <f t="shared" si="45"/>
        <v>0</v>
      </c>
      <c r="AF135" s="65">
        <f t="shared" si="46"/>
        <v>0</v>
      </c>
      <c r="AG135" s="65">
        <f t="shared" si="47"/>
        <v>0</v>
      </c>
      <c r="AH135" s="64" t="str">
        <f t="shared" si="48"/>
        <v>-</v>
      </c>
      <c r="AI135" s="83">
        <f t="shared" si="49"/>
        <v>0</v>
      </c>
    </row>
    <row r="136" spans="1:35" ht="12.75" customHeight="1">
      <c r="A136" s="63" t="s">
        <v>339</v>
      </c>
      <c r="B136" s="64" t="s">
        <v>340</v>
      </c>
      <c r="C136" s="83" t="s">
        <v>341</v>
      </c>
      <c r="D136" s="65" t="s">
        <v>658</v>
      </c>
      <c r="E136" s="65" t="s">
        <v>659</v>
      </c>
      <c r="F136" s="75" t="s">
        <v>952</v>
      </c>
      <c r="G136" s="97" t="s">
        <v>660</v>
      </c>
      <c r="H136" s="66" t="s">
        <v>661</v>
      </c>
      <c r="I136" s="84">
        <v>6038633540</v>
      </c>
      <c r="J136" s="67" t="s">
        <v>5</v>
      </c>
      <c r="K136" s="68" t="s">
        <v>0</v>
      </c>
      <c r="L136" s="76" t="s">
        <v>98</v>
      </c>
      <c r="M136" s="100">
        <v>1115.18</v>
      </c>
      <c r="N136" s="77" t="s">
        <v>97</v>
      </c>
      <c r="O136" s="69">
        <v>21.158690176322416</v>
      </c>
      <c r="P136" s="74" t="s">
        <v>140</v>
      </c>
      <c r="Q136" s="78">
        <v>31.281349749202008</v>
      </c>
      <c r="R136" s="78" t="s">
        <v>140</v>
      </c>
      <c r="S136" s="107" t="s">
        <v>140</v>
      </c>
      <c r="T136" s="94">
        <v>116696.49</v>
      </c>
      <c r="U136" s="79" t="s">
        <v>97</v>
      </c>
      <c r="V136" s="79">
        <v>11986.13</v>
      </c>
      <c r="W136" s="109">
        <v>2419.6</v>
      </c>
      <c r="X136" s="80" t="s">
        <v>98</v>
      </c>
      <c r="Y136" s="81" t="s">
        <v>98</v>
      </c>
      <c r="Z136" s="83">
        <f t="shared" si="40"/>
        <v>0</v>
      </c>
      <c r="AA136" s="65">
        <f t="shared" si="41"/>
        <v>0</v>
      </c>
      <c r="AB136" s="65">
        <f t="shared" si="42"/>
        <v>0</v>
      </c>
      <c r="AC136" s="65">
        <f t="shared" si="43"/>
        <v>0</v>
      </c>
      <c r="AD136" s="64" t="str">
        <f t="shared" si="44"/>
        <v>-</v>
      </c>
      <c r="AE136" s="83">
        <f t="shared" si="45"/>
        <v>1</v>
      </c>
      <c r="AF136" s="65">
        <f t="shared" si="46"/>
        <v>1</v>
      </c>
      <c r="AG136" s="65" t="str">
        <f t="shared" si="47"/>
        <v>Initial</v>
      </c>
      <c r="AH136" s="64" t="str">
        <f t="shared" si="48"/>
        <v>RLIS</v>
      </c>
      <c r="AI136" s="83">
        <f t="shared" si="49"/>
        <v>0</v>
      </c>
    </row>
    <row r="137" spans="1:35" ht="12.75" customHeight="1">
      <c r="A137" s="63" t="s">
        <v>342</v>
      </c>
      <c r="B137" s="64" t="s">
        <v>343</v>
      </c>
      <c r="C137" s="83" t="s">
        <v>344</v>
      </c>
      <c r="D137" s="65" t="s">
        <v>113</v>
      </c>
      <c r="E137" s="65" t="s">
        <v>816</v>
      </c>
      <c r="F137" s="75" t="s">
        <v>952</v>
      </c>
      <c r="G137" s="98" t="s">
        <v>817</v>
      </c>
      <c r="H137" s="66" t="s">
        <v>132</v>
      </c>
      <c r="I137" s="85" t="s">
        <v>114</v>
      </c>
      <c r="J137" s="67" t="s">
        <v>1</v>
      </c>
      <c r="K137" s="68" t="s">
        <v>140</v>
      </c>
      <c r="L137" s="76" t="s">
        <v>98</v>
      </c>
      <c r="M137" s="100">
        <v>49.94</v>
      </c>
      <c r="N137" s="77" t="s">
        <v>97</v>
      </c>
      <c r="O137" s="69" t="s">
        <v>954</v>
      </c>
      <c r="P137" s="74" t="s">
        <v>954</v>
      </c>
      <c r="Q137" s="78">
        <v>3.18</v>
      </c>
      <c r="R137" s="78" t="s">
        <v>0</v>
      </c>
      <c r="S137" s="107" t="s">
        <v>140</v>
      </c>
      <c r="T137" s="94">
        <v>0</v>
      </c>
      <c r="U137" s="79" t="s">
        <v>97</v>
      </c>
      <c r="V137" s="79">
        <v>0</v>
      </c>
      <c r="W137" s="109">
        <v>0</v>
      </c>
      <c r="X137" s="80" t="s">
        <v>918</v>
      </c>
      <c r="Y137" s="81" t="s">
        <v>97</v>
      </c>
      <c r="Z137" s="83">
        <f t="shared" si="40"/>
        <v>1</v>
      </c>
      <c r="AA137" s="65">
        <f t="shared" si="41"/>
        <v>1</v>
      </c>
      <c r="AB137" s="65">
        <f t="shared" si="42"/>
        <v>0</v>
      </c>
      <c r="AC137" s="65">
        <f t="shared" si="43"/>
        <v>0</v>
      </c>
      <c r="AD137" s="64" t="str">
        <f t="shared" si="44"/>
        <v>SRSA</v>
      </c>
      <c r="AE137" s="83">
        <f t="shared" si="45"/>
        <v>1</v>
      </c>
      <c r="AF137" s="65">
        <f t="shared" si="46"/>
        <v>0</v>
      </c>
      <c r="AG137" s="65">
        <f t="shared" si="47"/>
        <v>0</v>
      </c>
      <c r="AH137" s="64" t="str">
        <f t="shared" si="48"/>
        <v>-</v>
      </c>
      <c r="AI137" s="83">
        <f t="shared" si="49"/>
        <v>0</v>
      </c>
    </row>
    <row r="138" spans="1:35" ht="12.75" customHeight="1">
      <c r="A138" s="63" t="s">
        <v>345</v>
      </c>
      <c r="B138" s="64" t="s">
        <v>346</v>
      </c>
      <c r="C138" s="83" t="s">
        <v>347</v>
      </c>
      <c r="D138" s="65" t="s">
        <v>573</v>
      </c>
      <c r="E138" s="65" t="s">
        <v>574</v>
      </c>
      <c r="F138" s="75" t="s">
        <v>952</v>
      </c>
      <c r="G138" s="97" t="s">
        <v>575</v>
      </c>
      <c r="H138" s="66" t="s">
        <v>576</v>
      </c>
      <c r="I138" s="84">
        <v>6039268992</v>
      </c>
      <c r="J138" s="67" t="s">
        <v>139</v>
      </c>
      <c r="K138" s="68" t="s">
        <v>140</v>
      </c>
      <c r="L138" s="76" t="s">
        <v>98</v>
      </c>
      <c r="M138" s="100">
        <v>437.73</v>
      </c>
      <c r="N138" s="77" t="s">
        <v>97</v>
      </c>
      <c r="O138" s="69">
        <v>3.125</v>
      </c>
      <c r="P138" s="74" t="s">
        <v>0</v>
      </c>
      <c r="Q138" s="78">
        <v>5.2854122621564485</v>
      </c>
      <c r="R138" s="78" t="s">
        <v>0</v>
      </c>
      <c r="S138" s="107" t="s">
        <v>140</v>
      </c>
      <c r="T138" s="94">
        <v>24493.55</v>
      </c>
      <c r="U138" s="79" t="s">
        <v>97</v>
      </c>
      <c r="V138" s="79">
        <v>1373.58</v>
      </c>
      <c r="W138" s="109">
        <v>625.54</v>
      </c>
      <c r="X138" s="80" t="s">
        <v>98</v>
      </c>
      <c r="Y138" s="81" t="s">
        <v>918</v>
      </c>
      <c r="Z138" s="83">
        <f t="shared" si="40"/>
        <v>1</v>
      </c>
      <c r="AA138" s="65">
        <f t="shared" si="41"/>
        <v>1</v>
      </c>
      <c r="AB138" s="65">
        <f t="shared" si="42"/>
        <v>0</v>
      </c>
      <c r="AC138" s="65">
        <f t="shared" si="43"/>
        <v>0</v>
      </c>
      <c r="AD138" s="64" t="str">
        <f t="shared" si="44"/>
        <v>SRSA</v>
      </c>
      <c r="AE138" s="83">
        <f t="shared" si="45"/>
        <v>1</v>
      </c>
      <c r="AF138" s="65">
        <f t="shared" si="46"/>
        <v>0</v>
      </c>
      <c r="AG138" s="65">
        <f t="shared" si="47"/>
        <v>0</v>
      </c>
      <c r="AH138" s="64" t="str">
        <f t="shared" si="48"/>
        <v>-</v>
      </c>
      <c r="AI138" s="83">
        <f t="shared" si="49"/>
        <v>0</v>
      </c>
    </row>
    <row r="139" spans="1:35" ht="12.75" customHeight="1">
      <c r="A139" s="63" t="s">
        <v>351</v>
      </c>
      <c r="B139" s="64" t="s">
        <v>352</v>
      </c>
      <c r="C139" s="83" t="s">
        <v>353</v>
      </c>
      <c r="D139" s="65" t="s">
        <v>354</v>
      </c>
      <c r="E139" s="65" t="s">
        <v>348</v>
      </c>
      <c r="F139" s="75" t="s">
        <v>952</v>
      </c>
      <c r="G139" s="97" t="s">
        <v>349</v>
      </c>
      <c r="H139" s="66" t="s">
        <v>350</v>
      </c>
      <c r="I139" s="84">
        <v>6036361437</v>
      </c>
      <c r="J139" s="67" t="s">
        <v>1</v>
      </c>
      <c r="K139" s="68" t="s">
        <v>140</v>
      </c>
      <c r="L139" s="76" t="s">
        <v>98</v>
      </c>
      <c r="M139" s="100">
        <v>449.87</v>
      </c>
      <c r="N139" s="77" t="s">
        <v>97</v>
      </c>
      <c r="O139" s="69">
        <v>17.903930131004365</v>
      </c>
      <c r="P139" s="74" t="s">
        <v>0</v>
      </c>
      <c r="Q139" s="78">
        <v>29.888432178508513</v>
      </c>
      <c r="R139" s="78" t="s">
        <v>140</v>
      </c>
      <c r="S139" s="107" t="s">
        <v>140</v>
      </c>
      <c r="T139" s="94">
        <v>41544.12</v>
      </c>
      <c r="U139" s="79" t="s">
        <v>97</v>
      </c>
      <c r="V139" s="79">
        <v>4806.49</v>
      </c>
      <c r="W139" s="109">
        <v>651.07</v>
      </c>
      <c r="X139" s="80" t="s">
        <v>918</v>
      </c>
      <c r="Y139" s="81" t="s">
        <v>918</v>
      </c>
      <c r="Z139" s="83">
        <f t="shared" si="40"/>
        <v>1</v>
      </c>
      <c r="AA139" s="65">
        <f t="shared" si="41"/>
        <v>1</v>
      </c>
      <c r="AB139" s="65">
        <f t="shared" si="42"/>
        <v>0</v>
      </c>
      <c r="AC139" s="65">
        <f t="shared" si="43"/>
        <v>0</v>
      </c>
      <c r="AD139" s="64" t="str">
        <f t="shared" si="44"/>
        <v>SRSA</v>
      </c>
      <c r="AE139" s="83">
        <f t="shared" si="45"/>
        <v>1</v>
      </c>
      <c r="AF139" s="65">
        <f t="shared" si="46"/>
        <v>1</v>
      </c>
      <c r="AG139" s="65" t="str">
        <f t="shared" si="47"/>
        <v>Initial</v>
      </c>
      <c r="AH139" s="64" t="str">
        <f t="shared" si="48"/>
        <v>-</v>
      </c>
      <c r="AI139" s="83" t="str">
        <f t="shared" si="49"/>
        <v>SRSA</v>
      </c>
    </row>
    <row r="140" spans="1:35" ht="12.75" customHeight="1">
      <c r="A140" s="63" t="s">
        <v>357</v>
      </c>
      <c r="B140" s="64" t="s">
        <v>358</v>
      </c>
      <c r="C140" s="83" t="s">
        <v>359</v>
      </c>
      <c r="D140" s="65" t="s">
        <v>355</v>
      </c>
      <c r="E140" s="65" t="s">
        <v>889</v>
      </c>
      <c r="F140" s="75" t="s">
        <v>952</v>
      </c>
      <c r="G140" s="97" t="s">
        <v>890</v>
      </c>
      <c r="H140" s="66" t="s">
        <v>356</v>
      </c>
      <c r="I140" s="84">
        <v>6039421290</v>
      </c>
      <c r="J140" s="67" t="s">
        <v>139</v>
      </c>
      <c r="K140" s="68" t="s">
        <v>140</v>
      </c>
      <c r="L140" s="76" t="s">
        <v>98</v>
      </c>
      <c r="M140" s="100">
        <v>436.47</v>
      </c>
      <c r="N140" s="77" t="s">
        <v>97</v>
      </c>
      <c r="O140" s="69">
        <v>4.249667994687915</v>
      </c>
      <c r="P140" s="74" t="s">
        <v>0</v>
      </c>
      <c r="Q140" s="78">
        <v>12.03299369238234</v>
      </c>
      <c r="R140" s="78" t="s">
        <v>0</v>
      </c>
      <c r="S140" s="107" t="s">
        <v>140</v>
      </c>
      <c r="T140" s="94">
        <v>33762.89</v>
      </c>
      <c r="U140" s="79" t="s">
        <v>97</v>
      </c>
      <c r="V140" s="79">
        <v>3996.39</v>
      </c>
      <c r="W140" s="109">
        <v>1466.98</v>
      </c>
      <c r="X140" s="80" t="s">
        <v>98</v>
      </c>
      <c r="Y140" s="81" t="s">
        <v>918</v>
      </c>
      <c r="Z140" s="83">
        <f t="shared" si="40"/>
        <v>1</v>
      </c>
      <c r="AA140" s="65">
        <f t="shared" si="41"/>
        <v>1</v>
      </c>
      <c r="AB140" s="65">
        <f t="shared" si="42"/>
        <v>0</v>
      </c>
      <c r="AC140" s="65">
        <f t="shared" si="43"/>
        <v>0</v>
      </c>
      <c r="AD140" s="64" t="str">
        <f t="shared" si="44"/>
        <v>SRSA</v>
      </c>
      <c r="AE140" s="83">
        <f t="shared" si="45"/>
        <v>1</v>
      </c>
      <c r="AF140" s="65">
        <f t="shared" si="46"/>
        <v>0</v>
      </c>
      <c r="AG140" s="65">
        <f t="shared" si="47"/>
        <v>0</v>
      </c>
      <c r="AH140" s="64" t="str">
        <f t="shared" si="48"/>
        <v>-</v>
      </c>
      <c r="AI140" s="83">
        <f t="shared" si="49"/>
        <v>0</v>
      </c>
    </row>
    <row r="141" spans="1:35" ht="12.75" customHeight="1">
      <c r="A141" s="63" t="s">
        <v>360</v>
      </c>
      <c r="B141" s="64" t="s">
        <v>361</v>
      </c>
      <c r="C141" s="83" t="s">
        <v>362</v>
      </c>
      <c r="D141" s="65" t="s">
        <v>355</v>
      </c>
      <c r="E141" s="65" t="s">
        <v>889</v>
      </c>
      <c r="F141" s="75" t="s">
        <v>952</v>
      </c>
      <c r="G141" s="97" t="s">
        <v>890</v>
      </c>
      <c r="H141" s="66" t="s">
        <v>356</v>
      </c>
      <c r="I141" s="84">
        <v>6039421290</v>
      </c>
      <c r="J141" s="67" t="s">
        <v>139</v>
      </c>
      <c r="K141" s="68" t="s">
        <v>140</v>
      </c>
      <c r="L141" s="76" t="s">
        <v>98</v>
      </c>
      <c r="M141" s="100">
        <v>486.71</v>
      </c>
      <c r="N141" s="77" t="s">
        <v>97</v>
      </c>
      <c r="O141" s="69">
        <v>2.967741935483871</v>
      </c>
      <c r="P141" s="74" t="s">
        <v>0</v>
      </c>
      <c r="Q141" s="78">
        <v>7.738646895273401</v>
      </c>
      <c r="R141" s="78" t="s">
        <v>0</v>
      </c>
      <c r="S141" s="107" t="s">
        <v>140</v>
      </c>
      <c r="T141" s="94">
        <v>29006.41</v>
      </c>
      <c r="U141" s="79" t="s">
        <v>97</v>
      </c>
      <c r="V141" s="79">
        <v>2058.97</v>
      </c>
      <c r="W141" s="109">
        <v>774.85</v>
      </c>
      <c r="X141" s="80" t="s">
        <v>98</v>
      </c>
      <c r="Y141" s="81" t="s">
        <v>98</v>
      </c>
      <c r="Z141" s="83">
        <f t="shared" si="40"/>
        <v>1</v>
      </c>
      <c r="AA141" s="65">
        <f t="shared" si="41"/>
        <v>1</v>
      </c>
      <c r="AB141" s="65">
        <f t="shared" si="42"/>
        <v>0</v>
      </c>
      <c r="AC141" s="65">
        <f t="shared" si="43"/>
        <v>0</v>
      </c>
      <c r="AD141" s="64" t="str">
        <f t="shared" si="44"/>
        <v>SRSA</v>
      </c>
      <c r="AE141" s="83">
        <f t="shared" si="45"/>
        <v>1</v>
      </c>
      <c r="AF141" s="65">
        <f t="shared" si="46"/>
        <v>0</v>
      </c>
      <c r="AG141" s="65">
        <f t="shared" si="47"/>
        <v>0</v>
      </c>
      <c r="AH141" s="64" t="str">
        <f t="shared" si="48"/>
        <v>-</v>
      </c>
      <c r="AI141" s="83">
        <f t="shared" si="49"/>
        <v>0</v>
      </c>
    </row>
    <row r="142" spans="1:35" ht="12.75" customHeight="1">
      <c r="A142" s="63" t="s">
        <v>363</v>
      </c>
      <c r="B142" s="64" t="s">
        <v>364</v>
      </c>
      <c r="C142" s="83" t="s">
        <v>365</v>
      </c>
      <c r="D142" s="65" t="s">
        <v>366</v>
      </c>
      <c r="E142" s="65" t="s">
        <v>367</v>
      </c>
      <c r="F142" s="75" t="s">
        <v>952</v>
      </c>
      <c r="G142" s="97" t="s">
        <v>368</v>
      </c>
      <c r="H142" s="66" t="s">
        <v>369</v>
      </c>
      <c r="I142" s="84">
        <v>6038685100</v>
      </c>
      <c r="J142" s="67" t="s">
        <v>4</v>
      </c>
      <c r="K142" s="68" t="s">
        <v>0</v>
      </c>
      <c r="L142" s="76" t="s">
        <v>98</v>
      </c>
      <c r="M142" s="100">
        <v>2022.55</v>
      </c>
      <c r="N142" s="77" t="s">
        <v>97</v>
      </c>
      <c r="O142" s="69">
        <v>6.556082148499211</v>
      </c>
      <c r="P142" s="74" t="s">
        <v>0</v>
      </c>
      <c r="Q142" s="78">
        <v>5.7558279259793315</v>
      </c>
      <c r="R142" s="78" t="s">
        <v>0</v>
      </c>
      <c r="S142" s="107" t="s">
        <v>0</v>
      </c>
      <c r="T142" s="94">
        <v>115096.3</v>
      </c>
      <c r="U142" s="79" t="s">
        <v>97</v>
      </c>
      <c r="V142" s="79">
        <v>7461.53</v>
      </c>
      <c r="W142" s="109">
        <v>2658.18</v>
      </c>
      <c r="X142" s="80" t="s">
        <v>918</v>
      </c>
      <c r="Y142" s="81" t="s">
        <v>98</v>
      </c>
      <c r="Z142" s="83">
        <f t="shared" si="40"/>
        <v>0</v>
      </c>
      <c r="AA142" s="65">
        <f t="shared" si="41"/>
        <v>0</v>
      </c>
      <c r="AB142" s="65">
        <f t="shared" si="42"/>
        <v>0</v>
      </c>
      <c r="AC142" s="65">
        <f t="shared" si="43"/>
        <v>0</v>
      </c>
      <c r="AD142" s="64" t="str">
        <f t="shared" si="44"/>
        <v>-</v>
      </c>
      <c r="AE142" s="83">
        <f t="shared" si="45"/>
        <v>0</v>
      </c>
      <c r="AF142" s="65">
        <f t="shared" si="46"/>
        <v>0</v>
      </c>
      <c r="AG142" s="65">
        <f t="shared" si="47"/>
        <v>0</v>
      </c>
      <c r="AH142" s="64" t="str">
        <f t="shared" si="48"/>
        <v>-</v>
      </c>
      <c r="AI142" s="83">
        <f t="shared" si="49"/>
        <v>0</v>
      </c>
    </row>
    <row r="143" spans="1:35" ht="12.75" customHeight="1">
      <c r="A143" s="63" t="s">
        <v>370</v>
      </c>
      <c r="B143" s="64" t="s">
        <v>371</v>
      </c>
      <c r="C143" s="83" t="s">
        <v>372</v>
      </c>
      <c r="D143" s="65" t="s">
        <v>373</v>
      </c>
      <c r="E143" s="65" t="s">
        <v>374</v>
      </c>
      <c r="F143" s="75" t="s">
        <v>952</v>
      </c>
      <c r="G143" s="97" t="s">
        <v>375</v>
      </c>
      <c r="H143" s="66" t="s">
        <v>376</v>
      </c>
      <c r="I143" s="84">
        <v>6034251976</v>
      </c>
      <c r="J143" s="67" t="s">
        <v>3</v>
      </c>
      <c r="K143" s="68" t="s">
        <v>0</v>
      </c>
      <c r="L143" s="76" t="s">
        <v>98</v>
      </c>
      <c r="M143" s="100">
        <v>2151.77</v>
      </c>
      <c r="N143" s="77" t="s">
        <v>97</v>
      </c>
      <c r="O143" s="69">
        <v>4.351535836177475</v>
      </c>
      <c r="P143" s="74" t="s">
        <v>0</v>
      </c>
      <c r="Q143" s="78">
        <v>5.586971273467541</v>
      </c>
      <c r="R143" s="78" t="s">
        <v>0</v>
      </c>
      <c r="S143" s="107" t="s">
        <v>0</v>
      </c>
      <c r="T143" s="94">
        <v>77138.61</v>
      </c>
      <c r="U143" s="79" t="s">
        <v>97</v>
      </c>
      <c r="V143" s="79">
        <v>7919.41</v>
      </c>
      <c r="W143" s="109">
        <v>3064.19</v>
      </c>
      <c r="X143" s="80" t="s">
        <v>918</v>
      </c>
      <c r="Y143" s="81" t="s">
        <v>98</v>
      </c>
      <c r="Z143" s="83">
        <f t="shared" si="40"/>
        <v>0</v>
      </c>
      <c r="AA143" s="65">
        <f t="shared" si="41"/>
        <v>0</v>
      </c>
      <c r="AB143" s="65">
        <f t="shared" si="42"/>
        <v>0</v>
      </c>
      <c r="AC143" s="65">
        <f t="shared" si="43"/>
        <v>0</v>
      </c>
      <c r="AD143" s="64" t="str">
        <f t="shared" si="44"/>
        <v>-</v>
      </c>
      <c r="AE143" s="83">
        <f t="shared" si="45"/>
        <v>0</v>
      </c>
      <c r="AF143" s="65">
        <f t="shared" si="46"/>
        <v>0</v>
      </c>
      <c r="AG143" s="65">
        <f t="shared" si="47"/>
        <v>0</v>
      </c>
      <c r="AH143" s="64" t="str">
        <f t="shared" si="48"/>
        <v>-</v>
      </c>
      <c r="AI143" s="83">
        <f t="shared" si="49"/>
        <v>0</v>
      </c>
    </row>
    <row r="144" spans="1:35" ht="12.75" customHeight="1">
      <c r="A144" s="63" t="s">
        <v>377</v>
      </c>
      <c r="B144" s="64" t="s">
        <v>378</v>
      </c>
      <c r="C144" s="83" t="s">
        <v>379</v>
      </c>
      <c r="D144" s="65" t="s">
        <v>122</v>
      </c>
      <c r="E144" s="65" t="s">
        <v>965</v>
      </c>
      <c r="F144" s="75" t="s">
        <v>952</v>
      </c>
      <c r="G144" s="98" t="s">
        <v>966</v>
      </c>
      <c r="H144" s="66"/>
      <c r="I144" s="85">
        <v>6034855188</v>
      </c>
      <c r="J144" s="67" t="s">
        <v>5</v>
      </c>
      <c r="K144" s="68" t="s">
        <v>0</v>
      </c>
      <c r="L144" s="76" t="s">
        <v>98</v>
      </c>
      <c r="M144" s="100">
        <v>1848</v>
      </c>
      <c r="N144" s="77" t="s">
        <v>97</v>
      </c>
      <c r="O144" s="69">
        <v>6.309611151870873</v>
      </c>
      <c r="P144" s="74" t="s">
        <v>0</v>
      </c>
      <c r="Q144" s="78">
        <v>14.327040194884288</v>
      </c>
      <c r="R144" s="78" t="s">
        <v>0</v>
      </c>
      <c r="S144" s="107" t="s">
        <v>140</v>
      </c>
      <c r="T144" s="94">
        <v>41684.95</v>
      </c>
      <c r="U144" s="79" t="s">
        <v>97</v>
      </c>
      <c r="V144" s="79">
        <v>8474.1</v>
      </c>
      <c r="W144" s="109">
        <v>2503.63</v>
      </c>
      <c r="X144" s="80" t="s">
        <v>918</v>
      </c>
      <c r="Y144" s="81" t="s">
        <v>98</v>
      </c>
      <c r="Z144" s="83">
        <f t="shared" si="40"/>
        <v>0</v>
      </c>
      <c r="AA144" s="65">
        <f t="shared" si="41"/>
        <v>0</v>
      </c>
      <c r="AB144" s="65">
        <f t="shared" si="42"/>
        <v>0</v>
      </c>
      <c r="AC144" s="65">
        <f t="shared" si="43"/>
        <v>0</v>
      </c>
      <c r="AD144" s="64" t="str">
        <f t="shared" si="44"/>
        <v>-</v>
      </c>
      <c r="AE144" s="83">
        <f t="shared" si="45"/>
        <v>1</v>
      </c>
      <c r="AF144" s="65">
        <f t="shared" si="46"/>
        <v>0</v>
      </c>
      <c r="AG144" s="65">
        <f t="shared" si="47"/>
        <v>0</v>
      </c>
      <c r="AH144" s="64" t="str">
        <f t="shared" si="48"/>
        <v>-</v>
      </c>
      <c r="AI144" s="83">
        <f t="shared" si="49"/>
        <v>0</v>
      </c>
    </row>
    <row r="145" spans="1:35" ht="12.75" customHeight="1">
      <c r="A145" s="63" t="s">
        <v>380</v>
      </c>
      <c r="B145" s="64" t="s">
        <v>381</v>
      </c>
      <c r="C145" s="83" t="s">
        <v>382</v>
      </c>
      <c r="D145" s="65" t="s">
        <v>842</v>
      </c>
      <c r="E145" s="65" t="s">
        <v>843</v>
      </c>
      <c r="F145" s="75" t="s">
        <v>952</v>
      </c>
      <c r="G145" s="97" t="s">
        <v>844</v>
      </c>
      <c r="H145" s="66" t="s">
        <v>845</v>
      </c>
      <c r="I145" s="84">
        <v>6035361254</v>
      </c>
      <c r="J145" s="67" t="s">
        <v>8</v>
      </c>
      <c r="K145" s="68" t="s">
        <v>0</v>
      </c>
      <c r="L145" s="76" t="s">
        <v>98</v>
      </c>
      <c r="M145" s="100">
        <v>854.59</v>
      </c>
      <c r="N145" s="77" t="s">
        <v>97</v>
      </c>
      <c r="O145" s="69">
        <v>8.038147138964577</v>
      </c>
      <c r="P145" s="74" t="s">
        <v>0</v>
      </c>
      <c r="Q145" s="78">
        <v>25.868486352357323</v>
      </c>
      <c r="R145" s="78" t="s">
        <v>140</v>
      </c>
      <c r="S145" s="107" t="s">
        <v>140</v>
      </c>
      <c r="T145" s="94">
        <v>39050.96</v>
      </c>
      <c r="U145" s="79" t="s">
        <v>97</v>
      </c>
      <c r="V145" s="79">
        <v>7759.47</v>
      </c>
      <c r="W145" s="109">
        <v>4974.8</v>
      </c>
      <c r="X145" s="80" t="s">
        <v>918</v>
      </c>
      <c r="Y145" s="81" t="s">
        <v>98</v>
      </c>
      <c r="Z145" s="83">
        <f t="shared" si="40"/>
        <v>0</v>
      </c>
      <c r="AA145" s="65">
        <f t="shared" si="41"/>
        <v>0</v>
      </c>
      <c r="AB145" s="65">
        <f t="shared" si="42"/>
        <v>0</v>
      </c>
      <c r="AC145" s="65">
        <f t="shared" si="43"/>
        <v>0</v>
      </c>
      <c r="AD145" s="64" t="str">
        <f t="shared" si="44"/>
        <v>-</v>
      </c>
      <c r="AE145" s="83">
        <f t="shared" si="45"/>
        <v>1</v>
      </c>
      <c r="AF145" s="65">
        <f t="shared" si="46"/>
        <v>1</v>
      </c>
      <c r="AG145" s="65" t="str">
        <f t="shared" si="47"/>
        <v>Initial</v>
      </c>
      <c r="AH145" s="64" t="str">
        <f t="shared" si="48"/>
        <v>RLIS</v>
      </c>
      <c r="AI145" s="83">
        <f t="shared" si="49"/>
        <v>0</v>
      </c>
    </row>
    <row r="146" spans="1:35" ht="12.75" customHeight="1">
      <c r="A146" s="63" t="s">
        <v>383</v>
      </c>
      <c r="B146" s="64" t="s">
        <v>384</v>
      </c>
      <c r="C146" s="83" t="s">
        <v>385</v>
      </c>
      <c r="D146" s="65" t="s">
        <v>792</v>
      </c>
      <c r="E146" s="65" t="s">
        <v>793</v>
      </c>
      <c r="F146" s="75" t="s">
        <v>952</v>
      </c>
      <c r="G146" s="97" t="s">
        <v>794</v>
      </c>
      <c r="H146" s="66" t="s">
        <v>795</v>
      </c>
      <c r="I146" s="84">
        <v>6037872113</v>
      </c>
      <c r="J146" s="67" t="s">
        <v>1</v>
      </c>
      <c r="K146" s="68" t="s">
        <v>140</v>
      </c>
      <c r="L146" s="76" t="s">
        <v>98</v>
      </c>
      <c r="M146" s="100">
        <v>72.02</v>
      </c>
      <c r="N146" s="77" t="s">
        <v>97</v>
      </c>
      <c r="O146" s="69">
        <v>7.079646017699115</v>
      </c>
      <c r="P146" s="74" t="s">
        <v>0</v>
      </c>
      <c r="Q146" s="78">
        <v>13.622291021671826</v>
      </c>
      <c r="R146" s="78" t="s">
        <v>0</v>
      </c>
      <c r="S146" s="107" t="s">
        <v>140</v>
      </c>
      <c r="T146" s="94">
        <v>6642.62</v>
      </c>
      <c r="U146" s="79" t="s">
        <v>97</v>
      </c>
      <c r="V146" s="79">
        <v>595.3</v>
      </c>
      <c r="W146" s="109">
        <v>276.27</v>
      </c>
      <c r="X146" s="80" t="s">
        <v>918</v>
      </c>
      <c r="Y146" s="81" t="s">
        <v>918</v>
      </c>
      <c r="Z146" s="83">
        <f t="shared" si="40"/>
        <v>1</v>
      </c>
      <c r="AA146" s="65">
        <f t="shared" si="41"/>
        <v>1</v>
      </c>
      <c r="AB146" s="65">
        <f t="shared" si="42"/>
        <v>0</v>
      </c>
      <c r="AC146" s="65">
        <f t="shared" si="43"/>
        <v>0</v>
      </c>
      <c r="AD146" s="64" t="str">
        <f t="shared" si="44"/>
        <v>SRSA</v>
      </c>
      <c r="AE146" s="83">
        <f t="shared" si="45"/>
        <v>1</v>
      </c>
      <c r="AF146" s="65">
        <f t="shared" si="46"/>
        <v>0</v>
      </c>
      <c r="AG146" s="65">
        <f t="shared" si="47"/>
        <v>0</v>
      </c>
      <c r="AH146" s="64" t="str">
        <f t="shared" si="48"/>
        <v>-</v>
      </c>
      <c r="AI146" s="83">
        <f t="shared" si="49"/>
        <v>0</v>
      </c>
    </row>
    <row r="147" spans="1:35" ht="12.75" customHeight="1">
      <c r="A147" s="63" t="s">
        <v>386</v>
      </c>
      <c r="B147" s="64" t="s">
        <v>387</v>
      </c>
      <c r="C147" s="83" t="s">
        <v>388</v>
      </c>
      <c r="D147" s="65" t="s">
        <v>389</v>
      </c>
      <c r="E147" s="65" t="s">
        <v>669</v>
      </c>
      <c r="F147" s="75" t="s">
        <v>952</v>
      </c>
      <c r="G147" s="97" t="s">
        <v>670</v>
      </c>
      <c r="H147" s="66" t="s">
        <v>390</v>
      </c>
      <c r="I147" s="84">
        <v>6034375237</v>
      </c>
      <c r="J147" s="67" t="s">
        <v>3</v>
      </c>
      <c r="K147" s="68" t="s">
        <v>0</v>
      </c>
      <c r="L147" s="76" t="s">
        <v>98</v>
      </c>
      <c r="M147" s="100">
        <v>0</v>
      </c>
      <c r="N147" s="77" t="s">
        <v>97</v>
      </c>
      <c r="O147" s="69" t="s">
        <v>954</v>
      </c>
      <c r="P147" s="74" t="s">
        <v>954</v>
      </c>
      <c r="Q147" s="78">
        <v>0</v>
      </c>
      <c r="R147" s="78" t="s">
        <v>0</v>
      </c>
      <c r="S147" s="107" t="s">
        <v>0</v>
      </c>
      <c r="T147" s="94">
        <v>0</v>
      </c>
      <c r="U147" s="79" t="s">
        <v>97</v>
      </c>
      <c r="V147" s="79">
        <v>0</v>
      </c>
      <c r="W147" s="109">
        <v>0</v>
      </c>
      <c r="X147" s="80" t="s">
        <v>97</v>
      </c>
      <c r="Y147" s="81" t="s">
        <v>97</v>
      </c>
      <c r="Z147" s="83">
        <f t="shared" si="40"/>
        <v>0</v>
      </c>
      <c r="AA147" s="65">
        <f t="shared" si="41"/>
        <v>0</v>
      </c>
      <c r="AB147" s="65">
        <f t="shared" si="42"/>
        <v>0</v>
      </c>
      <c r="AC147" s="65">
        <f t="shared" si="43"/>
        <v>0</v>
      </c>
      <c r="AD147" s="64" t="str">
        <f t="shared" si="44"/>
        <v>-</v>
      </c>
      <c r="AE147" s="83">
        <f t="shared" si="45"/>
        <v>0</v>
      </c>
      <c r="AF147" s="65">
        <f t="shared" si="46"/>
        <v>0</v>
      </c>
      <c r="AG147" s="65">
        <f t="shared" si="47"/>
        <v>0</v>
      </c>
      <c r="AH147" s="64" t="str">
        <f t="shared" si="48"/>
        <v>-</v>
      </c>
      <c r="AI147" s="83">
        <f t="shared" si="49"/>
        <v>0</v>
      </c>
    </row>
    <row r="148" spans="1:35" ht="12.75" customHeight="1">
      <c r="A148" s="63" t="s">
        <v>391</v>
      </c>
      <c r="B148" s="64" t="s">
        <v>392</v>
      </c>
      <c r="C148" s="83" t="s">
        <v>393</v>
      </c>
      <c r="D148" s="65" t="s">
        <v>878</v>
      </c>
      <c r="E148" s="65" t="s">
        <v>879</v>
      </c>
      <c r="F148" s="75" t="s">
        <v>952</v>
      </c>
      <c r="G148" s="97" t="s">
        <v>880</v>
      </c>
      <c r="H148" s="66" t="s">
        <v>881</v>
      </c>
      <c r="I148" s="84">
        <v>6032375571</v>
      </c>
      <c r="J148" s="67" t="s">
        <v>1</v>
      </c>
      <c r="K148" s="68" t="s">
        <v>140</v>
      </c>
      <c r="L148" s="76" t="s">
        <v>98</v>
      </c>
      <c r="M148" s="100">
        <v>148.55</v>
      </c>
      <c r="N148" s="77" t="s">
        <v>97</v>
      </c>
      <c r="O148" s="69">
        <v>15.65217391304348</v>
      </c>
      <c r="P148" s="74" t="s">
        <v>0</v>
      </c>
      <c r="Q148" s="78">
        <v>28.433268858800776</v>
      </c>
      <c r="R148" s="78" t="s">
        <v>140</v>
      </c>
      <c r="S148" s="107" t="s">
        <v>140</v>
      </c>
      <c r="T148" s="94">
        <v>13174.67</v>
      </c>
      <c r="U148" s="79" t="s">
        <v>97</v>
      </c>
      <c r="V148" s="79">
        <v>1530.64</v>
      </c>
      <c r="W148" s="109">
        <v>374.58</v>
      </c>
      <c r="X148" s="80" t="s">
        <v>918</v>
      </c>
      <c r="Y148" s="81" t="s">
        <v>918</v>
      </c>
      <c r="Z148" s="83">
        <f t="shared" si="40"/>
        <v>1</v>
      </c>
      <c r="AA148" s="65">
        <f t="shared" si="41"/>
        <v>1</v>
      </c>
      <c r="AB148" s="65">
        <f t="shared" si="42"/>
        <v>0</v>
      </c>
      <c r="AC148" s="65">
        <f t="shared" si="43"/>
        <v>0</v>
      </c>
      <c r="AD148" s="64" t="str">
        <f t="shared" si="44"/>
        <v>SRSA</v>
      </c>
      <c r="AE148" s="83">
        <f t="shared" si="45"/>
        <v>1</v>
      </c>
      <c r="AF148" s="65">
        <f t="shared" si="46"/>
        <v>1</v>
      </c>
      <c r="AG148" s="65" t="str">
        <f t="shared" si="47"/>
        <v>Initial</v>
      </c>
      <c r="AH148" s="64" t="str">
        <f t="shared" si="48"/>
        <v>-</v>
      </c>
      <c r="AI148" s="83" t="str">
        <f t="shared" si="49"/>
        <v>SRSA</v>
      </c>
    </row>
    <row r="149" spans="1:35" ht="12.75" customHeight="1">
      <c r="A149" s="63" t="s">
        <v>394</v>
      </c>
      <c r="B149" s="64" t="s">
        <v>395</v>
      </c>
      <c r="C149" s="83" t="s">
        <v>142</v>
      </c>
      <c r="D149" s="65" t="s">
        <v>123</v>
      </c>
      <c r="E149" s="65" t="s">
        <v>1006</v>
      </c>
      <c r="F149" s="75" t="s">
        <v>952</v>
      </c>
      <c r="G149" s="98" t="s">
        <v>1007</v>
      </c>
      <c r="H149" s="66"/>
      <c r="I149" s="85">
        <v>6034355526</v>
      </c>
      <c r="J149" s="67" t="s">
        <v>1</v>
      </c>
      <c r="K149" s="68" t="s">
        <v>140</v>
      </c>
      <c r="L149" s="76" t="s">
        <v>98</v>
      </c>
      <c r="M149" s="100">
        <v>654.42</v>
      </c>
      <c r="N149" s="77" t="s">
        <v>97</v>
      </c>
      <c r="O149" s="69">
        <v>10.049019607843137</v>
      </c>
      <c r="P149" s="74" t="s">
        <v>0</v>
      </c>
      <c r="Q149" s="78">
        <v>26.510721247563353</v>
      </c>
      <c r="R149" s="78" t="s">
        <v>140</v>
      </c>
      <c r="S149" s="107" t="s">
        <v>140</v>
      </c>
      <c r="T149" s="94">
        <v>69282.08</v>
      </c>
      <c r="U149" s="79" t="s">
        <v>97</v>
      </c>
      <c r="V149" s="79">
        <v>5531.85</v>
      </c>
      <c r="W149" s="109">
        <v>988.06</v>
      </c>
      <c r="X149" s="80" t="s">
        <v>918</v>
      </c>
      <c r="Y149" s="81" t="s">
        <v>98</v>
      </c>
      <c r="Z149" s="83">
        <f t="shared" si="40"/>
        <v>1</v>
      </c>
      <c r="AA149" s="65">
        <f t="shared" si="41"/>
        <v>0</v>
      </c>
      <c r="AB149" s="65">
        <f t="shared" si="42"/>
        <v>0</v>
      </c>
      <c r="AC149" s="65">
        <f t="shared" si="43"/>
        <v>0</v>
      </c>
      <c r="AD149" s="64" t="str">
        <f t="shared" si="44"/>
        <v>-</v>
      </c>
      <c r="AE149" s="83">
        <f t="shared" si="45"/>
        <v>1</v>
      </c>
      <c r="AF149" s="65">
        <f t="shared" si="46"/>
        <v>1</v>
      </c>
      <c r="AG149" s="65" t="str">
        <f t="shared" si="47"/>
        <v>Initial</v>
      </c>
      <c r="AH149" s="64" t="str">
        <f t="shared" si="48"/>
        <v>RLIS</v>
      </c>
      <c r="AI149" s="83">
        <f t="shared" si="49"/>
        <v>0</v>
      </c>
    </row>
    <row r="150" spans="1:35" ht="12.75" customHeight="1">
      <c r="A150" s="63" t="s">
        <v>147</v>
      </c>
      <c r="B150" s="64" t="s">
        <v>148</v>
      </c>
      <c r="C150" s="83" t="s">
        <v>149</v>
      </c>
      <c r="D150" s="65" t="s">
        <v>143</v>
      </c>
      <c r="E150" s="65" t="s">
        <v>144</v>
      </c>
      <c r="F150" s="75" t="s">
        <v>952</v>
      </c>
      <c r="G150" s="97" t="s">
        <v>145</v>
      </c>
      <c r="H150" s="66" t="s">
        <v>146</v>
      </c>
      <c r="I150" s="84">
        <v>6034693442</v>
      </c>
      <c r="J150" s="67" t="s">
        <v>1</v>
      </c>
      <c r="K150" s="68" t="s">
        <v>140</v>
      </c>
      <c r="L150" s="76" t="s">
        <v>98</v>
      </c>
      <c r="M150" s="100">
        <v>282.39</v>
      </c>
      <c r="N150" s="77" t="s">
        <v>97</v>
      </c>
      <c r="O150" s="69">
        <v>3.43980343980344</v>
      </c>
      <c r="P150" s="74" t="s">
        <v>0</v>
      </c>
      <c r="Q150" s="78">
        <v>5.816937553464499</v>
      </c>
      <c r="R150" s="78" t="s">
        <v>0</v>
      </c>
      <c r="S150" s="107" t="s">
        <v>140</v>
      </c>
      <c r="T150" s="94">
        <v>6129.81</v>
      </c>
      <c r="U150" s="79" t="s">
        <v>97</v>
      </c>
      <c r="V150" s="79">
        <v>1606.67</v>
      </c>
      <c r="W150" s="109">
        <v>768.6</v>
      </c>
      <c r="X150" s="80" t="s">
        <v>918</v>
      </c>
      <c r="Y150" s="81" t="s">
        <v>98</v>
      </c>
      <c r="Z150" s="83">
        <f t="shared" si="40"/>
        <v>1</v>
      </c>
      <c r="AA150" s="65">
        <f t="shared" si="41"/>
        <v>1</v>
      </c>
      <c r="AB150" s="65">
        <f t="shared" si="42"/>
        <v>0</v>
      </c>
      <c r="AC150" s="65">
        <f t="shared" si="43"/>
        <v>0</v>
      </c>
      <c r="AD150" s="64" t="str">
        <f t="shared" si="44"/>
        <v>SRSA</v>
      </c>
      <c r="AE150" s="83">
        <f t="shared" si="45"/>
        <v>1</v>
      </c>
      <c r="AF150" s="65">
        <f t="shared" si="46"/>
        <v>0</v>
      </c>
      <c r="AG150" s="65">
        <f t="shared" si="47"/>
        <v>0</v>
      </c>
      <c r="AH150" s="64" t="str">
        <f t="shared" si="48"/>
        <v>-</v>
      </c>
      <c r="AI150" s="83">
        <f t="shared" si="49"/>
        <v>0</v>
      </c>
    </row>
    <row r="151" spans="1:35" ht="12.75" customHeight="1">
      <c r="A151" s="63" t="s">
        <v>150</v>
      </c>
      <c r="B151" s="64" t="s">
        <v>151</v>
      </c>
      <c r="C151" s="83" t="s">
        <v>152</v>
      </c>
      <c r="D151" s="65" t="s">
        <v>842</v>
      </c>
      <c r="E151" s="65" t="s">
        <v>843</v>
      </c>
      <c r="F151" s="75" t="s">
        <v>952</v>
      </c>
      <c r="G151" s="97" t="s">
        <v>844</v>
      </c>
      <c r="H151" s="66" t="s">
        <v>845</v>
      </c>
      <c r="I151" s="84">
        <v>6035361254</v>
      </c>
      <c r="J151" s="67" t="s">
        <v>8</v>
      </c>
      <c r="K151" s="68" t="s">
        <v>0</v>
      </c>
      <c r="L151" s="76" t="s">
        <v>98</v>
      </c>
      <c r="M151" s="100">
        <v>400.66</v>
      </c>
      <c r="N151" s="77" t="s">
        <v>97</v>
      </c>
      <c r="O151" s="69">
        <v>13.276231263383298</v>
      </c>
      <c r="P151" s="74" t="s">
        <v>0</v>
      </c>
      <c r="Q151" s="78">
        <v>26.433915211970078</v>
      </c>
      <c r="R151" s="78" t="s">
        <v>140</v>
      </c>
      <c r="S151" s="107" t="s">
        <v>140</v>
      </c>
      <c r="T151" s="94">
        <v>38732.11</v>
      </c>
      <c r="U151" s="79" t="s">
        <v>97</v>
      </c>
      <c r="V151" s="79">
        <v>3929.22</v>
      </c>
      <c r="W151" s="109">
        <v>1534.75</v>
      </c>
      <c r="X151" s="80" t="s">
        <v>918</v>
      </c>
      <c r="Y151" s="81" t="s">
        <v>98</v>
      </c>
      <c r="Z151" s="83">
        <f t="shared" si="40"/>
        <v>0</v>
      </c>
      <c r="AA151" s="65">
        <f t="shared" si="41"/>
        <v>1</v>
      </c>
      <c r="AB151" s="65">
        <f t="shared" si="42"/>
        <v>0</v>
      </c>
      <c r="AC151" s="65">
        <f t="shared" si="43"/>
        <v>0</v>
      </c>
      <c r="AD151" s="64" t="str">
        <f t="shared" si="44"/>
        <v>-</v>
      </c>
      <c r="AE151" s="83">
        <f t="shared" si="45"/>
        <v>1</v>
      </c>
      <c r="AF151" s="65">
        <f t="shared" si="46"/>
        <v>1</v>
      </c>
      <c r="AG151" s="65" t="str">
        <f t="shared" si="47"/>
        <v>Initial</v>
      </c>
      <c r="AH151" s="64" t="str">
        <f t="shared" si="48"/>
        <v>RLIS</v>
      </c>
      <c r="AI151" s="83">
        <f t="shared" si="49"/>
        <v>0</v>
      </c>
    </row>
    <row r="152" spans="1:35" ht="12.75" customHeight="1">
      <c r="A152" s="63" t="s">
        <v>157</v>
      </c>
      <c r="B152" s="64" t="s">
        <v>158</v>
      </c>
      <c r="C152" s="83" t="s">
        <v>159</v>
      </c>
      <c r="D152" s="65" t="s">
        <v>153</v>
      </c>
      <c r="E152" s="65" t="s">
        <v>154</v>
      </c>
      <c r="F152" s="75" t="s">
        <v>952</v>
      </c>
      <c r="G152" s="97" t="s">
        <v>155</v>
      </c>
      <c r="H152" s="66" t="s">
        <v>156</v>
      </c>
      <c r="I152" s="84">
        <v>6034315080</v>
      </c>
      <c r="J152" s="67" t="s">
        <v>11</v>
      </c>
      <c r="K152" s="68" t="s">
        <v>0</v>
      </c>
      <c r="L152" s="76" t="s">
        <v>98</v>
      </c>
      <c r="M152" s="100">
        <v>2534.22</v>
      </c>
      <c r="N152" s="77" t="s">
        <v>97</v>
      </c>
      <c r="O152" s="69">
        <v>10.134600158353127</v>
      </c>
      <c r="P152" s="74" t="s">
        <v>0</v>
      </c>
      <c r="Q152" s="78">
        <v>17.419093030333773</v>
      </c>
      <c r="R152" s="78" t="s">
        <v>0</v>
      </c>
      <c r="S152" s="107" t="s">
        <v>0</v>
      </c>
      <c r="T152" s="94">
        <v>212511.29</v>
      </c>
      <c r="U152" s="79" t="s">
        <v>97</v>
      </c>
      <c r="V152" s="79">
        <v>20919.29</v>
      </c>
      <c r="W152" s="109">
        <v>4461.12</v>
      </c>
      <c r="X152" s="80" t="s">
        <v>918</v>
      </c>
      <c r="Y152" s="81" t="s">
        <v>98</v>
      </c>
      <c r="Z152" s="83">
        <f t="shared" si="40"/>
        <v>0</v>
      </c>
      <c r="AA152" s="65">
        <f t="shared" si="41"/>
        <v>0</v>
      </c>
      <c r="AB152" s="65">
        <f t="shared" si="42"/>
        <v>0</v>
      </c>
      <c r="AC152" s="65">
        <f t="shared" si="43"/>
        <v>0</v>
      </c>
      <c r="AD152" s="64" t="str">
        <f t="shared" si="44"/>
        <v>-</v>
      </c>
      <c r="AE152" s="83">
        <f t="shared" si="45"/>
        <v>0</v>
      </c>
      <c r="AF152" s="65">
        <f t="shared" si="46"/>
        <v>0</v>
      </c>
      <c r="AG152" s="65">
        <f t="shared" si="47"/>
        <v>0</v>
      </c>
      <c r="AH152" s="64" t="str">
        <f t="shared" si="48"/>
        <v>-</v>
      </c>
      <c r="AI152" s="83">
        <f t="shared" si="49"/>
        <v>0</v>
      </c>
    </row>
    <row r="153" spans="1:35" ht="12.75" customHeight="1">
      <c r="A153" s="63" t="s">
        <v>160</v>
      </c>
      <c r="B153" s="64" t="s">
        <v>161</v>
      </c>
      <c r="C153" s="83" t="s">
        <v>162</v>
      </c>
      <c r="D153" s="65" t="s">
        <v>127</v>
      </c>
      <c r="E153" s="65" t="s">
        <v>816</v>
      </c>
      <c r="F153" s="75" t="s">
        <v>952</v>
      </c>
      <c r="G153" s="98" t="s">
        <v>817</v>
      </c>
      <c r="H153" s="66"/>
      <c r="I153" s="85">
        <v>6034443925</v>
      </c>
      <c r="J153" s="67" t="s">
        <v>1</v>
      </c>
      <c r="K153" s="68" t="s">
        <v>140</v>
      </c>
      <c r="L153" s="76" t="s">
        <v>98</v>
      </c>
      <c r="M153" s="100">
        <v>284.01</v>
      </c>
      <c r="N153" s="77" t="s">
        <v>97</v>
      </c>
      <c r="O153" s="69">
        <v>15.483870967741936</v>
      </c>
      <c r="P153" s="74" t="s">
        <v>0</v>
      </c>
      <c r="Q153" s="78">
        <v>25.647668393782386</v>
      </c>
      <c r="R153" s="78" t="s">
        <v>140</v>
      </c>
      <c r="S153" s="107" t="s">
        <v>140</v>
      </c>
      <c r="T153" s="94">
        <v>14970.57</v>
      </c>
      <c r="U153" s="79" t="s">
        <v>97</v>
      </c>
      <c r="V153" s="79">
        <v>3250.43</v>
      </c>
      <c r="W153" s="109">
        <v>1374.72</v>
      </c>
      <c r="X153" s="80" t="s">
        <v>918</v>
      </c>
      <c r="Y153" s="81" t="s">
        <v>918</v>
      </c>
      <c r="Z153" s="83">
        <f t="shared" si="40"/>
        <v>1</v>
      </c>
      <c r="AA153" s="65">
        <f t="shared" si="41"/>
        <v>1</v>
      </c>
      <c r="AB153" s="65">
        <f t="shared" si="42"/>
        <v>0</v>
      </c>
      <c r="AC153" s="65">
        <f t="shared" si="43"/>
        <v>0</v>
      </c>
      <c r="AD153" s="64" t="str">
        <f t="shared" si="44"/>
        <v>SRSA</v>
      </c>
      <c r="AE153" s="83">
        <f t="shared" si="45"/>
        <v>1</v>
      </c>
      <c r="AF153" s="65">
        <f t="shared" si="46"/>
        <v>1</v>
      </c>
      <c r="AG153" s="65" t="str">
        <f t="shared" si="47"/>
        <v>Initial</v>
      </c>
      <c r="AH153" s="64" t="str">
        <f t="shared" si="48"/>
        <v>-</v>
      </c>
      <c r="AI153" s="83" t="str">
        <f t="shared" si="49"/>
        <v>SRSA</v>
      </c>
    </row>
    <row r="154" spans="1:35" ht="12.75" customHeight="1">
      <c r="A154" s="63" t="s">
        <v>163</v>
      </c>
      <c r="B154" s="64" t="s">
        <v>164</v>
      </c>
      <c r="C154" s="83" t="s">
        <v>165</v>
      </c>
      <c r="D154" s="65" t="s">
        <v>166</v>
      </c>
      <c r="E154" s="65" t="s">
        <v>969</v>
      </c>
      <c r="F154" s="75" t="s">
        <v>952</v>
      </c>
      <c r="G154" s="97" t="s">
        <v>970</v>
      </c>
      <c r="H154" s="66" t="s">
        <v>167</v>
      </c>
      <c r="I154" s="84">
        <v>6038753800</v>
      </c>
      <c r="J154" s="67"/>
      <c r="K154" s="68"/>
      <c r="L154" s="76" t="s">
        <v>98</v>
      </c>
      <c r="M154" s="100">
        <v>536.1</v>
      </c>
      <c r="N154" s="77" t="s">
        <v>97</v>
      </c>
      <c r="O154" s="69" t="s">
        <v>954</v>
      </c>
      <c r="P154" s="74" t="s">
        <v>954</v>
      </c>
      <c r="Q154" s="78">
        <v>14.937759336099585</v>
      </c>
      <c r="R154" s="78" t="s">
        <v>0</v>
      </c>
      <c r="S154" s="107"/>
      <c r="T154" s="94">
        <v>9756.2</v>
      </c>
      <c r="U154" s="79" t="s">
        <v>97</v>
      </c>
      <c r="V154" s="79">
        <v>1259.51</v>
      </c>
      <c r="W154" s="109">
        <v>876.34</v>
      </c>
      <c r="X154" s="80" t="s">
        <v>918</v>
      </c>
      <c r="Y154" s="81" t="s">
        <v>98</v>
      </c>
      <c r="Z154" s="83">
        <f t="shared" si="40"/>
        <v>0</v>
      </c>
      <c r="AA154" s="65">
        <f t="shared" si="41"/>
        <v>1</v>
      </c>
      <c r="AB154" s="65">
        <f t="shared" si="42"/>
        <v>0</v>
      </c>
      <c r="AC154" s="65">
        <f t="shared" si="43"/>
        <v>0</v>
      </c>
      <c r="AD154" s="64" t="str">
        <f t="shared" si="44"/>
        <v>-</v>
      </c>
      <c r="AE154" s="83">
        <f t="shared" si="45"/>
        <v>0</v>
      </c>
      <c r="AF154" s="65">
        <f t="shared" si="46"/>
        <v>0</v>
      </c>
      <c r="AG154" s="65">
        <f t="shared" si="47"/>
        <v>0</v>
      </c>
      <c r="AH154" s="64" t="str">
        <f t="shared" si="48"/>
        <v>-</v>
      </c>
      <c r="AI154" s="83">
        <f t="shared" si="49"/>
        <v>0</v>
      </c>
    </row>
    <row r="155" spans="1:35" ht="12.75" customHeight="1">
      <c r="A155" s="63" t="s">
        <v>168</v>
      </c>
      <c r="B155" s="64" t="s">
        <v>169</v>
      </c>
      <c r="C155" s="83" t="s">
        <v>170</v>
      </c>
      <c r="D155" s="65" t="s">
        <v>692</v>
      </c>
      <c r="E155" s="65" t="s">
        <v>693</v>
      </c>
      <c r="F155" s="75" t="s">
        <v>952</v>
      </c>
      <c r="G155" s="97" t="s">
        <v>694</v>
      </c>
      <c r="H155" s="66" t="s">
        <v>695</v>
      </c>
      <c r="I155" s="84">
        <v>6034663632</v>
      </c>
      <c r="J155" s="67"/>
      <c r="K155" s="68"/>
      <c r="L155" s="76" t="s">
        <v>98</v>
      </c>
      <c r="M155" s="100">
        <v>0</v>
      </c>
      <c r="N155" s="77" t="s">
        <v>97</v>
      </c>
      <c r="O155" s="69">
        <v>4.166666666666666</v>
      </c>
      <c r="P155" s="74" t="s">
        <v>0</v>
      </c>
      <c r="Q155" s="78">
        <v>0</v>
      </c>
      <c r="R155" s="78" t="s">
        <v>0</v>
      </c>
      <c r="S155" s="107"/>
      <c r="T155" s="94">
        <v>0</v>
      </c>
      <c r="U155" s="79" t="s">
        <v>97</v>
      </c>
      <c r="V155" s="79">
        <v>0</v>
      </c>
      <c r="W155" s="109">
        <v>0</v>
      </c>
      <c r="X155" s="80" t="s">
        <v>97</v>
      </c>
      <c r="Y155" s="81" t="s">
        <v>97</v>
      </c>
      <c r="Z155" s="83">
        <f t="shared" si="40"/>
        <v>0</v>
      </c>
      <c r="AA155" s="65">
        <f t="shared" si="41"/>
        <v>0</v>
      </c>
      <c r="AB155" s="65">
        <f t="shared" si="42"/>
        <v>0</v>
      </c>
      <c r="AC155" s="65">
        <f t="shared" si="43"/>
        <v>0</v>
      </c>
      <c r="AD155" s="64" t="str">
        <f t="shared" si="44"/>
        <v>-</v>
      </c>
      <c r="AE155" s="83">
        <f t="shared" si="45"/>
        <v>0</v>
      </c>
      <c r="AF155" s="65">
        <f t="shared" si="46"/>
        <v>0</v>
      </c>
      <c r="AG155" s="65">
        <f t="shared" si="47"/>
        <v>0</v>
      </c>
      <c r="AH155" s="64" t="str">
        <f t="shared" si="48"/>
        <v>-</v>
      </c>
      <c r="AI155" s="83">
        <f t="shared" si="49"/>
        <v>0</v>
      </c>
    </row>
    <row r="156" spans="1:35" ht="12.75" customHeight="1">
      <c r="A156" s="63" t="s">
        <v>175</v>
      </c>
      <c r="B156" s="64" t="s">
        <v>176</v>
      </c>
      <c r="C156" s="83" t="s">
        <v>177</v>
      </c>
      <c r="D156" s="65" t="s">
        <v>171</v>
      </c>
      <c r="E156" s="65" t="s">
        <v>172</v>
      </c>
      <c r="F156" s="75" t="s">
        <v>952</v>
      </c>
      <c r="G156" s="97" t="s">
        <v>173</v>
      </c>
      <c r="H156" s="66" t="s">
        <v>174</v>
      </c>
      <c r="I156" s="84">
        <v>6038954299</v>
      </c>
      <c r="J156" s="67" t="s">
        <v>141</v>
      </c>
      <c r="K156" s="68" t="s">
        <v>0</v>
      </c>
      <c r="L156" s="76" t="s">
        <v>98</v>
      </c>
      <c r="M156" s="100">
        <v>1479.21</v>
      </c>
      <c r="N156" s="77" t="s">
        <v>97</v>
      </c>
      <c r="O156" s="69">
        <v>6.8557919621749415</v>
      </c>
      <c r="P156" s="74" t="s">
        <v>0</v>
      </c>
      <c r="Q156" s="78">
        <v>20.78988941548183</v>
      </c>
      <c r="R156" s="78" t="s">
        <v>140</v>
      </c>
      <c r="S156" s="107" t="s">
        <v>0</v>
      </c>
      <c r="T156" s="94">
        <v>95263.25</v>
      </c>
      <c r="U156" s="79" t="s">
        <v>97</v>
      </c>
      <c r="V156" s="79">
        <v>9974.44</v>
      </c>
      <c r="W156" s="109">
        <v>2134.51</v>
      </c>
      <c r="X156" s="80" t="s">
        <v>918</v>
      </c>
      <c r="Y156" s="81" t="s">
        <v>98</v>
      </c>
      <c r="Z156" s="83">
        <f t="shared" si="40"/>
        <v>0</v>
      </c>
      <c r="AA156" s="65">
        <f t="shared" si="41"/>
        <v>0</v>
      </c>
      <c r="AB156" s="65">
        <f t="shared" si="42"/>
        <v>0</v>
      </c>
      <c r="AC156" s="65">
        <f t="shared" si="43"/>
        <v>0</v>
      </c>
      <c r="AD156" s="64" t="str">
        <f t="shared" si="44"/>
        <v>-</v>
      </c>
      <c r="AE156" s="83">
        <f t="shared" si="45"/>
        <v>0</v>
      </c>
      <c r="AF156" s="65">
        <f t="shared" si="46"/>
        <v>1</v>
      </c>
      <c r="AG156" s="65">
        <f t="shared" si="47"/>
        <v>0</v>
      </c>
      <c r="AH156" s="64" t="str">
        <f t="shared" si="48"/>
        <v>-</v>
      </c>
      <c r="AI156" s="83">
        <f t="shared" si="49"/>
        <v>0</v>
      </c>
    </row>
    <row r="157" spans="1:35" ht="12.75" customHeight="1">
      <c r="A157" s="63" t="s">
        <v>178</v>
      </c>
      <c r="B157" s="64" t="s">
        <v>179</v>
      </c>
      <c r="C157" s="83" t="s">
        <v>180</v>
      </c>
      <c r="D157" s="65" t="s">
        <v>181</v>
      </c>
      <c r="E157" s="65" t="s">
        <v>182</v>
      </c>
      <c r="F157" s="75" t="s">
        <v>952</v>
      </c>
      <c r="G157" s="97" t="s">
        <v>183</v>
      </c>
      <c r="H157" s="66"/>
      <c r="I157" s="84">
        <v>6033532170</v>
      </c>
      <c r="J157" s="67" t="s">
        <v>1</v>
      </c>
      <c r="K157" s="68" t="s">
        <v>140</v>
      </c>
      <c r="L157" s="76" t="s">
        <v>98</v>
      </c>
      <c r="M157" s="100">
        <v>0</v>
      </c>
      <c r="N157" s="77" t="s">
        <v>97</v>
      </c>
      <c r="O157" s="69">
        <v>11.910669975186105</v>
      </c>
      <c r="P157" s="74" t="s">
        <v>0</v>
      </c>
      <c r="Q157" s="78">
        <v>23.680456490727533</v>
      </c>
      <c r="R157" s="78" t="s">
        <v>140</v>
      </c>
      <c r="S157" s="107" t="s">
        <v>140</v>
      </c>
      <c r="T157" s="94">
        <v>0</v>
      </c>
      <c r="U157" s="79" t="s">
        <v>97</v>
      </c>
      <c r="V157" s="79">
        <v>0</v>
      </c>
      <c r="W157" s="109">
        <v>0</v>
      </c>
      <c r="X157" s="80" t="s">
        <v>97</v>
      </c>
      <c r="Y157" s="81" t="s">
        <v>97</v>
      </c>
      <c r="Z157" s="83">
        <f t="shared" si="40"/>
        <v>1</v>
      </c>
      <c r="AA157" s="65">
        <f t="shared" si="41"/>
        <v>0</v>
      </c>
      <c r="AB157" s="65">
        <f t="shared" si="42"/>
        <v>0</v>
      </c>
      <c r="AC157" s="65">
        <f t="shared" si="43"/>
        <v>0</v>
      </c>
      <c r="AD157" s="64" t="str">
        <f t="shared" si="44"/>
        <v>-</v>
      </c>
      <c r="AE157" s="83">
        <f t="shared" si="45"/>
        <v>1</v>
      </c>
      <c r="AF157" s="65">
        <f t="shared" si="46"/>
        <v>1</v>
      </c>
      <c r="AG157" s="65" t="str">
        <f t="shared" si="47"/>
        <v>Initial</v>
      </c>
      <c r="AH157" s="64" t="str">
        <f t="shared" si="48"/>
        <v>-</v>
      </c>
      <c r="AI157" s="83">
        <f t="shared" si="49"/>
        <v>0</v>
      </c>
    </row>
    <row r="158" spans="1:35" ht="12.75" customHeight="1">
      <c r="A158" s="63" t="s">
        <v>188</v>
      </c>
      <c r="B158" s="64" t="s">
        <v>189</v>
      </c>
      <c r="C158" s="83" t="s">
        <v>190</v>
      </c>
      <c r="D158" s="65" t="s">
        <v>184</v>
      </c>
      <c r="E158" s="65" t="s">
        <v>185</v>
      </c>
      <c r="F158" s="75" t="s">
        <v>952</v>
      </c>
      <c r="G158" s="97" t="s">
        <v>186</v>
      </c>
      <c r="H158" s="66" t="s">
        <v>187</v>
      </c>
      <c r="I158" s="84">
        <v>6033323678</v>
      </c>
      <c r="J158" s="67" t="s">
        <v>11</v>
      </c>
      <c r="K158" s="68" t="s">
        <v>0</v>
      </c>
      <c r="L158" s="76" t="s">
        <v>98</v>
      </c>
      <c r="M158" s="100">
        <v>4534.74</v>
      </c>
      <c r="N158" s="77" t="s">
        <v>97</v>
      </c>
      <c r="O158" s="69">
        <v>13.151219512195123</v>
      </c>
      <c r="P158" s="74" t="s">
        <v>0</v>
      </c>
      <c r="Q158" s="78">
        <v>30.31582410352012</v>
      </c>
      <c r="R158" s="78" t="s">
        <v>140</v>
      </c>
      <c r="S158" s="107" t="s">
        <v>0</v>
      </c>
      <c r="T158" s="94">
        <v>331121.61</v>
      </c>
      <c r="U158" s="79" t="s">
        <v>97</v>
      </c>
      <c r="V158" s="79">
        <v>43272.78</v>
      </c>
      <c r="W158" s="109">
        <v>10057.54</v>
      </c>
      <c r="X158" s="80" t="s">
        <v>98</v>
      </c>
      <c r="Y158" s="81" t="s">
        <v>98</v>
      </c>
      <c r="Z158" s="83">
        <f t="shared" si="40"/>
        <v>0</v>
      </c>
      <c r="AA158" s="65">
        <f t="shared" si="41"/>
        <v>0</v>
      </c>
      <c r="AB158" s="65">
        <f t="shared" si="42"/>
        <v>0</v>
      </c>
      <c r="AC158" s="65">
        <f t="shared" si="43"/>
        <v>0</v>
      </c>
      <c r="AD158" s="64" t="str">
        <f t="shared" si="44"/>
        <v>-</v>
      </c>
      <c r="AE158" s="83">
        <f t="shared" si="45"/>
        <v>0</v>
      </c>
      <c r="AF158" s="65">
        <f t="shared" si="46"/>
        <v>1</v>
      </c>
      <c r="AG158" s="65">
        <f t="shared" si="47"/>
        <v>0</v>
      </c>
      <c r="AH158" s="64" t="str">
        <f t="shared" si="48"/>
        <v>-</v>
      </c>
      <c r="AI158" s="83">
        <f t="shared" si="49"/>
        <v>0</v>
      </c>
    </row>
    <row r="159" spans="1:35" ht="12.75" customHeight="1">
      <c r="A159" s="63" t="s">
        <v>191</v>
      </c>
      <c r="B159" s="64" t="s">
        <v>192</v>
      </c>
      <c r="C159" s="83" t="s">
        <v>193</v>
      </c>
      <c r="D159" s="65" t="s">
        <v>194</v>
      </c>
      <c r="E159" s="65" t="s">
        <v>195</v>
      </c>
      <c r="F159" s="75" t="s">
        <v>952</v>
      </c>
      <c r="G159" s="97" t="s">
        <v>196</v>
      </c>
      <c r="H159" s="66" t="s">
        <v>197</v>
      </c>
      <c r="I159" s="84">
        <v>6036924450</v>
      </c>
      <c r="J159" s="67" t="s">
        <v>7</v>
      </c>
      <c r="K159" s="68" t="s">
        <v>0</v>
      </c>
      <c r="L159" s="76" t="s">
        <v>98</v>
      </c>
      <c r="M159" s="100">
        <v>187.69</v>
      </c>
      <c r="N159" s="77" t="s">
        <v>97</v>
      </c>
      <c r="O159" s="69">
        <v>8.842105263157894</v>
      </c>
      <c r="P159" s="74" t="s">
        <v>0</v>
      </c>
      <c r="Q159" s="78">
        <v>13.48314606741573</v>
      </c>
      <c r="R159" s="78" t="s">
        <v>0</v>
      </c>
      <c r="S159" s="107" t="s">
        <v>0</v>
      </c>
      <c r="T159" s="94">
        <v>22437.79</v>
      </c>
      <c r="U159" s="79" t="s">
        <v>97</v>
      </c>
      <c r="V159" s="79">
        <v>1411.68</v>
      </c>
      <c r="W159" s="109">
        <v>254.07</v>
      </c>
      <c r="X159" s="80" t="s">
        <v>98</v>
      </c>
      <c r="Y159" s="81" t="s">
        <v>98</v>
      </c>
      <c r="Z159" s="83">
        <f t="shared" si="40"/>
        <v>0</v>
      </c>
      <c r="AA159" s="65">
        <f t="shared" si="41"/>
        <v>1</v>
      </c>
      <c r="AB159" s="65">
        <f t="shared" si="42"/>
        <v>0</v>
      </c>
      <c r="AC159" s="65">
        <f t="shared" si="43"/>
        <v>0</v>
      </c>
      <c r="AD159" s="64" t="str">
        <f t="shared" si="44"/>
        <v>-</v>
      </c>
      <c r="AE159" s="83">
        <f t="shared" si="45"/>
        <v>0</v>
      </c>
      <c r="AF159" s="65">
        <f t="shared" si="46"/>
        <v>0</v>
      </c>
      <c r="AG159" s="65">
        <f t="shared" si="47"/>
        <v>0</v>
      </c>
      <c r="AH159" s="64" t="str">
        <f t="shared" si="48"/>
        <v>-</v>
      </c>
      <c r="AI159" s="83">
        <f t="shared" si="49"/>
        <v>0</v>
      </c>
    </row>
    <row r="160" spans="1:35" ht="12.75" customHeight="1">
      <c r="A160" s="63" t="s">
        <v>198</v>
      </c>
      <c r="B160" s="64" t="s">
        <v>199</v>
      </c>
      <c r="C160" s="83" t="s">
        <v>200</v>
      </c>
      <c r="D160" s="65" t="s">
        <v>842</v>
      </c>
      <c r="E160" s="65" t="s">
        <v>843</v>
      </c>
      <c r="F160" s="75" t="s">
        <v>952</v>
      </c>
      <c r="G160" s="97" t="s">
        <v>844</v>
      </c>
      <c r="H160" s="66" t="s">
        <v>845</v>
      </c>
      <c r="I160" s="84">
        <v>6035361254</v>
      </c>
      <c r="J160" s="67" t="s">
        <v>1</v>
      </c>
      <c r="K160" s="68" t="s">
        <v>140</v>
      </c>
      <c r="L160" s="76" t="s">
        <v>98</v>
      </c>
      <c r="M160" s="100">
        <v>148.37</v>
      </c>
      <c r="N160" s="77" t="s">
        <v>97</v>
      </c>
      <c r="O160" s="69">
        <v>18.592964824120603</v>
      </c>
      <c r="P160" s="74" t="s">
        <v>0</v>
      </c>
      <c r="Q160" s="78">
        <v>46.203554119547654</v>
      </c>
      <c r="R160" s="78" t="s">
        <v>140</v>
      </c>
      <c r="S160" s="107" t="s">
        <v>140</v>
      </c>
      <c r="T160" s="94">
        <v>23800.3</v>
      </c>
      <c r="U160" s="79" t="s">
        <v>97</v>
      </c>
      <c r="V160" s="79">
        <v>3226.44</v>
      </c>
      <c r="W160" s="109">
        <v>695.98</v>
      </c>
      <c r="X160" s="80" t="s">
        <v>98</v>
      </c>
      <c r="Y160" s="81" t="s">
        <v>918</v>
      </c>
      <c r="Z160" s="83">
        <f t="shared" si="40"/>
        <v>1</v>
      </c>
      <c r="AA160" s="65">
        <f t="shared" si="41"/>
        <v>1</v>
      </c>
      <c r="AB160" s="65">
        <f t="shared" si="42"/>
        <v>0</v>
      </c>
      <c r="AC160" s="65">
        <f t="shared" si="43"/>
        <v>0</v>
      </c>
      <c r="AD160" s="64" t="str">
        <f t="shared" si="44"/>
        <v>SRSA</v>
      </c>
      <c r="AE160" s="83">
        <f t="shared" si="45"/>
        <v>1</v>
      </c>
      <c r="AF160" s="65">
        <f t="shared" si="46"/>
        <v>1</v>
      </c>
      <c r="AG160" s="65" t="str">
        <f t="shared" si="47"/>
        <v>Initial</v>
      </c>
      <c r="AH160" s="64" t="str">
        <f t="shared" si="48"/>
        <v>-</v>
      </c>
      <c r="AI160" s="83" t="str">
        <f t="shared" si="49"/>
        <v>SRSA</v>
      </c>
    </row>
    <row r="161" spans="1:35" ht="12.75" customHeight="1">
      <c r="A161" s="63" t="s">
        <v>201</v>
      </c>
      <c r="B161" s="64" t="s">
        <v>202</v>
      </c>
      <c r="C161" s="83" t="s">
        <v>203</v>
      </c>
      <c r="D161" s="65" t="s">
        <v>556</v>
      </c>
      <c r="E161" s="65" t="s">
        <v>557</v>
      </c>
      <c r="F161" s="75" t="s">
        <v>952</v>
      </c>
      <c r="G161" s="97" t="s">
        <v>558</v>
      </c>
      <c r="H161" s="66" t="s">
        <v>559</v>
      </c>
      <c r="I161" s="84">
        <v>6034229572</v>
      </c>
      <c r="J161" s="67" t="s">
        <v>3</v>
      </c>
      <c r="K161" s="68" t="s">
        <v>0</v>
      </c>
      <c r="L161" s="76" t="s">
        <v>98</v>
      </c>
      <c r="M161" s="100">
        <v>524.74</v>
      </c>
      <c r="N161" s="77" t="s">
        <v>97</v>
      </c>
      <c r="O161" s="69">
        <v>4.479283314669653</v>
      </c>
      <c r="P161" s="74" t="s">
        <v>0</v>
      </c>
      <c r="Q161" s="78">
        <v>3.4482758620689653</v>
      </c>
      <c r="R161" s="78" t="s">
        <v>0</v>
      </c>
      <c r="S161" s="107" t="s">
        <v>0</v>
      </c>
      <c r="T161" s="94">
        <v>20867.25</v>
      </c>
      <c r="U161" s="79" t="s">
        <v>97</v>
      </c>
      <c r="V161" s="79">
        <v>1964.16</v>
      </c>
      <c r="W161" s="109">
        <v>693.27</v>
      </c>
      <c r="X161" s="80" t="s">
        <v>918</v>
      </c>
      <c r="Y161" s="81" t="s">
        <v>98</v>
      </c>
      <c r="Z161" s="83">
        <f t="shared" si="40"/>
        <v>0</v>
      </c>
      <c r="AA161" s="65">
        <f t="shared" si="41"/>
        <v>1</v>
      </c>
      <c r="AB161" s="65">
        <f t="shared" si="42"/>
        <v>0</v>
      </c>
      <c r="AC161" s="65">
        <f t="shared" si="43"/>
        <v>0</v>
      </c>
      <c r="AD161" s="64" t="str">
        <f t="shared" si="44"/>
        <v>-</v>
      </c>
      <c r="AE161" s="83">
        <f t="shared" si="45"/>
        <v>0</v>
      </c>
      <c r="AF161" s="65">
        <f t="shared" si="46"/>
        <v>0</v>
      </c>
      <c r="AG161" s="65">
        <f t="shared" si="47"/>
        <v>0</v>
      </c>
      <c r="AH161" s="64" t="str">
        <f t="shared" si="48"/>
        <v>-</v>
      </c>
      <c r="AI161" s="83">
        <f t="shared" si="49"/>
        <v>0</v>
      </c>
    </row>
    <row r="162" spans="1:35" ht="12.75" customHeight="1">
      <c r="A162" s="63" t="s">
        <v>208</v>
      </c>
      <c r="B162" s="64" t="s">
        <v>209</v>
      </c>
      <c r="C162" s="83" t="s">
        <v>210</v>
      </c>
      <c r="D162" s="65" t="s">
        <v>204</v>
      </c>
      <c r="E162" s="65" t="s">
        <v>205</v>
      </c>
      <c r="F162" s="75" t="s">
        <v>952</v>
      </c>
      <c r="G162" s="97" t="s">
        <v>206</v>
      </c>
      <c r="H162" s="66" t="s">
        <v>207</v>
      </c>
      <c r="I162" s="84">
        <v>6038937040</v>
      </c>
      <c r="J162" s="67" t="s">
        <v>3</v>
      </c>
      <c r="K162" s="68" t="s">
        <v>0</v>
      </c>
      <c r="L162" s="76" t="s">
        <v>98</v>
      </c>
      <c r="M162" s="100">
        <v>5214.41</v>
      </c>
      <c r="N162" s="77" t="s">
        <v>97</v>
      </c>
      <c r="O162" s="69">
        <v>5.393087732624383</v>
      </c>
      <c r="P162" s="74" t="s">
        <v>0</v>
      </c>
      <c r="Q162" s="78">
        <v>8.943955086632466</v>
      </c>
      <c r="R162" s="78" t="s">
        <v>0</v>
      </c>
      <c r="S162" s="107" t="s">
        <v>0</v>
      </c>
      <c r="T162" s="94">
        <v>211501.91</v>
      </c>
      <c r="U162" s="79" t="s">
        <v>97</v>
      </c>
      <c r="V162" s="79">
        <v>19637.25</v>
      </c>
      <c r="W162" s="109">
        <v>7392.21</v>
      </c>
      <c r="X162" s="80" t="s">
        <v>918</v>
      </c>
      <c r="Y162" s="81" t="s">
        <v>98</v>
      </c>
      <c r="Z162" s="83">
        <f t="shared" si="40"/>
        <v>0</v>
      </c>
      <c r="AA162" s="65">
        <f t="shared" si="41"/>
        <v>0</v>
      </c>
      <c r="AB162" s="65">
        <f t="shared" si="42"/>
        <v>0</v>
      </c>
      <c r="AC162" s="65">
        <f t="shared" si="43"/>
        <v>0</v>
      </c>
      <c r="AD162" s="64" t="str">
        <f t="shared" si="44"/>
        <v>-</v>
      </c>
      <c r="AE162" s="83">
        <f t="shared" si="45"/>
        <v>0</v>
      </c>
      <c r="AF162" s="65">
        <f t="shared" si="46"/>
        <v>0</v>
      </c>
      <c r="AG162" s="65">
        <f t="shared" si="47"/>
        <v>0</v>
      </c>
      <c r="AH162" s="64" t="str">
        <f t="shared" si="48"/>
        <v>-</v>
      </c>
      <c r="AI162" s="83">
        <f t="shared" si="49"/>
        <v>0</v>
      </c>
    </row>
    <row r="163" spans="1:35" ht="12.75" customHeight="1">
      <c r="A163" s="63" t="s">
        <v>215</v>
      </c>
      <c r="B163" s="64" t="s">
        <v>216</v>
      </c>
      <c r="C163" s="83" t="s">
        <v>217</v>
      </c>
      <c r="D163" s="65" t="s">
        <v>211</v>
      </c>
      <c r="E163" s="65" t="s">
        <v>212</v>
      </c>
      <c r="F163" s="75" t="s">
        <v>952</v>
      </c>
      <c r="G163" s="97" t="s">
        <v>213</v>
      </c>
      <c r="H163" s="66" t="s">
        <v>214</v>
      </c>
      <c r="I163" s="84">
        <v>6036423688</v>
      </c>
      <c r="J163" s="67" t="s">
        <v>141</v>
      </c>
      <c r="K163" s="68" t="s">
        <v>0</v>
      </c>
      <c r="L163" s="76" t="s">
        <v>98</v>
      </c>
      <c r="M163" s="100">
        <v>1845.46</v>
      </c>
      <c r="N163" s="77" t="s">
        <v>97</v>
      </c>
      <c r="O163" s="69">
        <v>5.009823182711198</v>
      </c>
      <c r="P163" s="74" t="s">
        <v>0</v>
      </c>
      <c r="Q163" s="78">
        <v>7.713979071639389</v>
      </c>
      <c r="R163" s="78" t="s">
        <v>0</v>
      </c>
      <c r="S163" s="107" t="s">
        <v>0</v>
      </c>
      <c r="T163" s="94">
        <v>62352.68</v>
      </c>
      <c r="U163" s="79" t="s">
        <v>97</v>
      </c>
      <c r="V163" s="79">
        <v>6700.99</v>
      </c>
      <c r="W163" s="109">
        <v>2515.19</v>
      </c>
      <c r="X163" s="80" t="s">
        <v>98</v>
      </c>
      <c r="Y163" s="81" t="s">
        <v>98</v>
      </c>
      <c r="Z163" s="83">
        <f t="shared" si="40"/>
        <v>0</v>
      </c>
      <c r="AA163" s="65">
        <f t="shared" si="41"/>
        <v>0</v>
      </c>
      <c r="AB163" s="65">
        <f t="shared" si="42"/>
        <v>0</v>
      </c>
      <c r="AC163" s="65">
        <f t="shared" si="43"/>
        <v>0</v>
      </c>
      <c r="AD163" s="64" t="str">
        <f t="shared" si="44"/>
        <v>-</v>
      </c>
      <c r="AE163" s="83">
        <f t="shared" si="45"/>
        <v>0</v>
      </c>
      <c r="AF163" s="65">
        <f t="shared" si="46"/>
        <v>0</v>
      </c>
      <c r="AG163" s="65">
        <f t="shared" si="47"/>
        <v>0</v>
      </c>
      <c r="AH163" s="64" t="str">
        <f t="shared" si="48"/>
        <v>-</v>
      </c>
      <c r="AI163" s="83">
        <f t="shared" si="49"/>
        <v>0</v>
      </c>
    </row>
    <row r="164" spans="1:35" ht="12.75" customHeight="1">
      <c r="A164" s="63" t="s">
        <v>218</v>
      </c>
      <c r="B164" s="64" t="s">
        <v>219</v>
      </c>
      <c r="C164" s="83" t="s">
        <v>220</v>
      </c>
      <c r="D164" s="65" t="s">
        <v>573</v>
      </c>
      <c r="E164" s="65" t="s">
        <v>574</v>
      </c>
      <c r="F164" s="75" t="s">
        <v>952</v>
      </c>
      <c r="G164" s="97" t="s">
        <v>575</v>
      </c>
      <c r="H164" s="66" t="s">
        <v>576</v>
      </c>
      <c r="I164" s="84">
        <v>6039268992</v>
      </c>
      <c r="J164" s="67" t="s">
        <v>3</v>
      </c>
      <c r="K164" s="68" t="s">
        <v>0</v>
      </c>
      <c r="L164" s="76" t="s">
        <v>98</v>
      </c>
      <c r="M164" s="100">
        <v>765.73</v>
      </c>
      <c r="N164" s="77" t="s">
        <v>97</v>
      </c>
      <c r="O164" s="69">
        <v>10.183066361556065</v>
      </c>
      <c r="P164" s="74" t="s">
        <v>0</v>
      </c>
      <c r="Q164" s="78">
        <v>32.88859239492996</v>
      </c>
      <c r="R164" s="78" t="s">
        <v>140</v>
      </c>
      <c r="S164" s="107" t="s">
        <v>0</v>
      </c>
      <c r="T164" s="94">
        <v>49229.56</v>
      </c>
      <c r="U164" s="79" t="s">
        <v>97</v>
      </c>
      <c r="V164" s="79">
        <v>7695.36</v>
      </c>
      <c r="W164" s="109">
        <v>1080.06</v>
      </c>
      <c r="X164" s="80" t="s">
        <v>98</v>
      </c>
      <c r="Y164" s="81" t="s">
        <v>98</v>
      </c>
      <c r="Z164" s="83">
        <f t="shared" si="40"/>
        <v>0</v>
      </c>
      <c r="AA164" s="65">
        <f t="shared" si="41"/>
        <v>0</v>
      </c>
      <c r="AB164" s="65">
        <f t="shared" si="42"/>
        <v>0</v>
      </c>
      <c r="AC164" s="65">
        <f t="shared" si="43"/>
        <v>0</v>
      </c>
      <c r="AD164" s="64" t="str">
        <f t="shared" si="44"/>
        <v>-</v>
      </c>
      <c r="AE164" s="83">
        <f t="shared" si="45"/>
        <v>0</v>
      </c>
      <c r="AF164" s="65">
        <f t="shared" si="46"/>
        <v>1</v>
      </c>
      <c r="AG164" s="65">
        <f t="shared" si="47"/>
        <v>0</v>
      </c>
      <c r="AH164" s="64" t="str">
        <f t="shared" si="48"/>
        <v>-</v>
      </c>
      <c r="AI164" s="83">
        <f t="shared" si="49"/>
        <v>0</v>
      </c>
    </row>
    <row r="165" spans="1:35" ht="12.75" customHeight="1">
      <c r="A165" s="63" t="s">
        <v>221</v>
      </c>
      <c r="B165" s="64" t="s">
        <v>222</v>
      </c>
      <c r="C165" s="83" t="s">
        <v>223</v>
      </c>
      <c r="D165" s="65" t="s">
        <v>115</v>
      </c>
      <c r="E165" s="65" t="s">
        <v>829</v>
      </c>
      <c r="F165" s="75" t="s">
        <v>952</v>
      </c>
      <c r="G165" s="98" t="s">
        <v>830</v>
      </c>
      <c r="H165" s="66" t="s">
        <v>131</v>
      </c>
      <c r="I165" s="85" t="s">
        <v>116</v>
      </c>
      <c r="J165" s="67" t="s">
        <v>7</v>
      </c>
      <c r="K165" s="68" t="s">
        <v>0</v>
      </c>
      <c r="L165" s="76" t="s">
        <v>98</v>
      </c>
      <c r="M165" s="100">
        <v>59.19</v>
      </c>
      <c r="N165" s="77" t="s">
        <v>97</v>
      </c>
      <c r="O165" s="69" t="s">
        <v>954</v>
      </c>
      <c r="P165" s="74" t="s">
        <v>954</v>
      </c>
      <c r="Q165" s="78">
        <v>1.44</v>
      </c>
      <c r="R165" s="78" t="s">
        <v>0</v>
      </c>
      <c r="S165" s="107" t="s">
        <v>0</v>
      </c>
      <c r="T165" s="94">
        <v>0</v>
      </c>
      <c r="U165" s="79" t="s">
        <v>97</v>
      </c>
      <c r="V165" s="79">
        <v>0</v>
      </c>
      <c r="W165" s="109">
        <v>0</v>
      </c>
      <c r="X165" s="80" t="s">
        <v>918</v>
      </c>
      <c r="Y165" s="81" t="s">
        <v>97</v>
      </c>
      <c r="Z165" s="83">
        <f aca="true" t="shared" si="50" ref="Z165:Z198">IF(OR(K165="YES",TRIM(L165)="YES"),1,0)</f>
        <v>0</v>
      </c>
      <c r="AA165" s="65">
        <f aca="true" t="shared" si="51" ref="AA165:AA198">IF(OR(AND(ISNUMBER(M165),AND(M165&gt;0,M165&lt;600)),AND(ISNUMBER(M165),AND(M165&gt;0,N165="YES"))),1,0)</f>
        <v>1</v>
      </c>
      <c r="AB165" s="65">
        <f aca="true" t="shared" si="52" ref="AB165:AB198">IF(AND(OR(K165="YES",TRIM(L165)="YES"),(Z165=0)),"Trouble",0)</f>
        <v>0</v>
      </c>
      <c r="AC165" s="65">
        <f aca="true" t="shared" si="53" ref="AC165:AC198">IF(AND(OR(AND(ISNUMBER(M165),AND(M165&gt;0,M165&lt;600)),AND(ISNUMBER(M165),AND(M165&gt;0,N165="YES"))),(AA165=0)),"Trouble",0)</f>
        <v>0</v>
      </c>
      <c r="AD165" s="64" t="str">
        <f aca="true" t="shared" si="54" ref="AD165:AD198">IF(AND(Z165=1,AA165=1),"SRSA","-")</f>
        <v>-</v>
      </c>
      <c r="AE165" s="83">
        <f aca="true" t="shared" si="55" ref="AE165:AE198">IF(S165="YES",1,0)</f>
        <v>0</v>
      </c>
      <c r="AF165" s="65">
        <f aca="true" t="shared" si="56" ref="AF165:AF198">IF(OR(AND(ISNUMBER(Q165),Q165&gt;=20),(AND(ISNUMBER(Q165)=FALSE,AND(ISNUMBER(O165),O165&gt;=20)))),1,0)</f>
        <v>0</v>
      </c>
      <c r="AG165" s="65">
        <f aca="true" t="shared" si="57" ref="AG165:AG196">IF(AND(AE165=1,AF165=1),"Initial",0)</f>
        <v>0</v>
      </c>
      <c r="AH165" s="64" t="str">
        <f aca="true" t="shared" si="58" ref="AH165:AH196">IF(AND(AND(AG165="Initial",AI165=0),AND(ISNUMBER(M165),M165&gt;0)),"RLIS","-")</f>
        <v>-</v>
      </c>
      <c r="AI165" s="83">
        <f aca="true" t="shared" si="59" ref="AI165:AI198">IF(AND(AD165="SRSA",AG165="Initial"),"SRSA",0)</f>
        <v>0</v>
      </c>
    </row>
    <row r="166" spans="1:35" ht="12.75" customHeight="1">
      <c r="A166" s="63" t="s">
        <v>228</v>
      </c>
      <c r="B166" s="64" t="s">
        <v>229</v>
      </c>
      <c r="C166" s="83" t="s">
        <v>230</v>
      </c>
      <c r="D166" s="65" t="s">
        <v>224</v>
      </c>
      <c r="E166" s="65" t="s">
        <v>225</v>
      </c>
      <c r="F166" s="75" t="s">
        <v>952</v>
      </c>
      <c r="G166" s="97" t="s">
        <v>226</v>
      </c>
      <c r="H166" s="66" t="s">
        <v>227</v>
      </c>
      <c r="I166" s="84">
        <v>6032679223</v>
      </c>
      <c r="J166" s="67" t="s">
        <v>1</v>
      </c>
      <c r="K166" s="68" t="s">
        <v>140</v>
      </c>
      <c r="L166" s="76" t="s">
        <v>98</v>
      </c>
      <c r="M166" s="100">
        <v>1433.96</v>
      </c>
      <c r="N166" s="77" t="s">
        <v>97</v>
      </c>
      <c r="O166" s="69">
        <v>7.336621454993835</v>
      </c>
      <c r="P166" s="74" t="s">
        <v>0</v>
      </c>
      <c r="Q166" s="78">
        <v>18.88470749230243</v>
      </c>
      <c r="R166" s="78" t="s">
        <v>0</v>
      </c>
      <c r="S166" s="107" t="s">
        <v>140</v>
      </c>
      <c r="T166" s="94">
        <v>90258.68</v>
      </c>
      <c r="U166" s="79" t="s">
        <v>97</v>
      </c>
      <c r="V166" s="79">
        <v>8974.88</v>
      </c>
      <c r="W166" s="109">
        <v>2157.42</v>
      </c>
      <c r="X166" s="80" t="s">
        <v>918</v>
      </c>
      <c r="Y166" s="81" t="s">
        <v>98</v>
      </c>
      <c r="Z166" s="83">
        <f t="shared" si="50"/>
        <v>1</v>
      </c>
      <c r="AA166" s="65">
        <f t="shared" si="51"/>
        <v>0</v>
      </c>
      <c r="AB166" s="65">
        <f t="shared" si="52"/>
        <v>0</v>
      </c>
      <c r="AC166" s="65">
        <f t="shared" si="53"/>
        <v>0</v>
      </c>
      <c r="AD166" s="64" t="str">
        <f t="shared" si="54"/>
        <v>-</v>
      </c>
      <c r="AE166" s="83">
        <f t="shared" si="55"/>
        <v>1</v>
      </c>
      <c r="AF166" s="65">
        <f t="shared" si="56"/>
        <v>0</v>
      </c>
      <c r="AG166" s="65">
        <f t="shared" si="57"/>
        <v>0</v>
      </c>
      <c r="AH166" s="64" t="str">
        <f t="shared" si="58"/>
        <v>-</v>
      </c>
      <c r="AI166" s="83">
        <f t="shared" si="59"/>
        <v>0</v>
      </c>
    </row>
    <row r="167" spans="1:35" ht="12.75" customHeight="1">
      <c r="A167" s="63" t="s">
        <v>231</v>
      </c>
      <c r="B167" s="64" t="s">
        <v>232</v>
      </c>
      <c r="C167" s="83" t="s">
        <v>233</v>
      </c>
      <c r="D167" s="65" t="s">
        <v>692</v>
      </c>
      <c r="E167" s="65" t="s">
        <v>693</v>
      </c>
      <c r="F167" s="75" t="s">
        <v>952</v>
      </c>
      <c r="G167" s="97" t="s">
        <v>694</v>
      </c>
      <c r="H167" s="66" t="s">
        <v>695</v>
      </c>
      <c r="I167" s="84">
        <v>6034663632</v>
      </c>
      <c r="J167" s="67"/>
      <c r="K167" s="68"/>
      <c r="L167" s="76" t="s">
        <v>98</v>
      </c>
      <c r="M167" s="100">
        <v>0</v>
      </c>
      <c r="N167" s="77" t="s">
        <v>97</v>
      </c>
      <c r="O167" s="69">
        <v>4.615384615384616</v>
      </c>
      <c r="P167" s="74" t="s">
        <v>0</v>
      </c>
      <c r="Q167" s="78">
        <v>0</v>
      </c>
      <c r="R167" s="78" t="s">
        <v>0</v>
      </c>
      <c r="S167" s="107"/>
      <c r="T167" s="94">
        <v>0</v>
      </c>
      <c r="U167" s="79" t="s">
        <v>97</v>
      </c>
      <c r="V167" s="79">
        <v>0</v>
      </c>
      <c r="W167" s="109">
        <v>0</v>
      </c>
      <c r="X167" s="80" t="s">
        <v>97</v>
      </c>
      <c r="Y167" s="81" t="s">
        <v>97</v>
      </c>
      <c r="Z167" s="83">
        <f t="shared" si="50"/>
        <v>0</v>
      </c>
      <c r="AA167" s="65">
        <f t="shared" si="51"/>
        <v>0</v>
      </c>
      <c r="AB167" s="65">
        <f t="shared" si="52"/>
        <v>0</v>
      </c>
      <c r="AC167" s="65">
        <f t="shared" si="53"/>
        <v>0</v>
      </c>
      <c r="AD167" s="64" t="str">
        <f t="shared" si="54"/>
        <v>-</v>
      </c>
      <c r="AE167" s="83">
        <f t="shared" si="55"/>
        <v>0</v>
      </c>
      <c r="AF167" s="65">
        <f t="shared" si="56"/>
        <v>0</v>
      </c>
      <c r="AG167" s="65">
        <f t="shared" si="57"/>
        <v>0</v>
      </c>
      <c r="AH167" s="64" t="str">
        <f t="shared" si="58"/>
        <v>-</v>
      </c>
      <c r="AI167" s="83">
        <f t="shared" si="59"/>
        <v>0</v>
      </c>
    </row>
    <row r="168" spans="1:35" ht="12.75" customHeight="1">
      <c r="A168" s="63" t="s">
        <v>234</v>
      </c>
      <c r="B168" s="64" t="s">
        <v>235</v>
      </c>
      <c r="C168" s="83" t="s">
        <v>236</v>
      </c>
      <c r="D168" s="65" t="s">
        <v>194</v>
      </c>
      <c r="E168" s="65" t="s">
        <v>195</v>
      </c>
      <c r="F168" s="75" t="s">
        <v>952</v>
      </c>
      <c r="G168" s="97" t="s">
        <v>196</v>
      </c>
      <c r="H168" s="66" t="s">
        <v>197</v>
      </c>
      <c r="I168" s="84">
        <v>6036924450</v>
      </c>
      <c r="J168" s="67" t="s">
        <v>7</v>
      </c>
      <c r="K168" s="68" t="s">
        <v>0</v>
      </c>
      <c r="L168" s="76" t="s">
        <v>98</v>
      </c>
      <c r="M168" s="100">
        <v>1698.15</v>
      </c>
      <c r="N168" s="77" t="s">
        <v>97</v>
      </c>
      <c r="O168" s="69">
        <v>11.393596986817325</v>
      </c>
      <c r="P168" s="74" t="s">
        <v>0</v>
      </c>
      <c r="Q168" s="78">
        <v>25.003517658646405</v>
      </c>
      <c r="R168" s="78" t="s">
        <v>140</v>
      </c>
      <c r="S168" s="107" t="s">
        <v>0</v>
      </c>
      <c r="T168" s="94">
        <v>164690.94</v>
      </c>
      <c r="U168" s="79" t="s">
        <v>97</v>
      </c>
      <c r="V168" s="79">
        <v>15267.2</v>
      </c>
      <c r="W168" s="109">
        <v>3204.01</v>
      </c>
      <c r="X168" s="80" t="s">
        <v>918</v>
      </c>
      <c r="Y168" s="81" t="s">
        <v>98</v>
      </c>
      <c r="Z168" s="83">
        <f t="shared" si="50"/>
        <v>0</v>
      </c>
      <c r="AA168" s="65">
        <f t="shared" si="51"/>
        <v>0</v>
      </c>
      <c r="AB168" s="65">
        <f t="shared" si="52"/>
        <v>0</v>
      </c>
      <c r="AC168" s="65">
        <f t="shared" si="53"/>
        <v>0</v>
      </c>
      <c r="AD168" s="64" t="str">
        <f t="shared" si="54"/>
        <v>-</v>
      </c>
      <c r="AE168" s="83">
        <f t="shared" si="55"/>
        <v>0</v>
      </c>
      <c r="AF168" s="65">
        <f t="shared" si="56"/>
        <v>1</v>
      </c>
      <c r="AG168" s="65">
        <f t="shared" si="57"/>
        <v>0</v>
      </c>
      <c r="AH168" s="64" t="str">
        <f t="shared" si="58"/>
        <v>-</v>
      </c>
      <c r="AI168" s="83">
        <f t="shared" si="59"/>
        <v>0</v>
      </c>
    </row>
    <row r="169" spans="1:35" ht="12.75" customHeight="1">
      <c r="A169" s="63" t="s">
        <v>237</v>
      </c>
      <c r="B169" s="64" t="s">
        <v>238</v>
      </c>
      <c r="C169" s="83" t="s">
        <v>239</v>
      </c>
      <c r="D169" s="65" t="s">
        <v>975</v>
      </c>
      <c r="E169" s="65" t="s">
        <v>976</v>
      </c>
      <c r="F169" s="75" t="s">
        <v>952</v>
      </c>
      <c r="G169" s="97" t="s">
        <v>977</v>
      </c>
      <c r="H169" s="66" t="s">
        <v>978</v>
      </c>
      <c r="I169" s="84">
        <v>6036732690</v>
      </c>
      <c r="J169" s="67" t="s">
        <v>3</v>
      </c>
      <c r="K169" s="68" t="s">
        <v>0</v>
      </c>
      <c r="L169" s="76" t="s">
        <v>98</v>
      </c>
      <c r="M169" s="100">
        <v>1003.67</v>
      </c>
      <c r="N169" s="77" t="s">
        <v>97</v>
      </c>
      <c r="O169" s="69">
        <v>3.3333333333333335</v>
      </c>
      <c r="P169" s="74" t="s">
        <v>0</v>
      </c>
      <c r="Q169" s="78">
        <v>2.6246719160104988</v>
      </c>
      <c r="R169" s="78" t="s">
        <v>0</v>
      </c>
      <c r="S169" s="107" t="s">
        <v>0</v>
      </c>
      <c r="T169" s="94">
        <v>26720.1</v>
      </c>
      <c r="U169" s="79" t="s">
        <v>97</v>
      </c>
      <c r="V169" s="79">
        <v>2739.91</v>
      </c>
      <c r="W169" s="109">
        <v>1353.35</v>
      </c>
      <c r="X169" s="80" t="s">
        <v>98</v>
      </c>
      <c r="Y169" s="81" t="s">
        <v>98</v>
      </c>
      <c r="Z169" s="83">
        <f t="shared" si="50"/>
        <v>0</v>
      </c>
      <c r="AA169" s="65">
        <f t="shared" si="51"/>
        <v>0</v>
      </c>
      <c r="AB169" s="65">
        <f t="shared" si="52"/>
        <v>0</v>
      </c>
      <c r="AC169" s="65">
        <f t="shared" si="53"/>
        <v>0</v>
      </c>
      <c r="AD169" s="64" t="str">
        <f t="shared" si="54"/>
        <v>-</v>
      </c>
      <c r="AE169" s="83">
        <f t="shared" si="55"/>
        <v>0</v>
      </c>
      <c r="AF169" s="65">
        <f t="shared" si="56"/>
        <v>0</v>
      </c>
      <c r="AG169" s="65">
        <f t="shared" si="57"/>
        <v>0</v>
      </c>
      <c r="AH169" s="64" t="str">
        <f t="shared" si="58"/>
        <v>-</v>
      </c>
      <c r="AI169" s="83">
        <f t="shared" si="59"/>
        <v>0</v>
      </c>
    </row>
    <row r="170" spans="1:35" ht="12.75" customHeight="1">
      <c r="A170" s="63" t="s">
        <v>240</v>
      </c>
      <c r="B170" s="64" t="s">
        <v>241</v>
      </c>
      <c r="C170" s="83" t="s">
        <v>242</v>
      </c>
      <c r="D170" s="65" t="s">
        <v>573</v>
      </c>
      <c r="E170" s="65" t="s">
        <v>574</v>
      </c>
      <c r="F170" s="75" t="s">
        <v>952</v>
      </c>
      <c r="G170" s="97" t="s">
        <v>575</v>
      </c>
      <c r="H170" s="66" t="s">
        <v>576</v>
      </c>
      <c r="I170" s="84">
        <v>6039268992</v>
      </c>
      <c r="J170" s="67" t="s">
        <v>139</v>
      </c>
      <c r="K170" s="68" t="s">
        <v>140</v>
      </c>
      <c r="L170" s="76" t="s">
        <v>98</v>
      </c>
      <c r="M170" s="100">
        <v>92.4</v>
      </c>
      <c r="N170" s="77" t="s">
        <v>97</v>
      </c>
      <c r="O170" s="69">
        <v>3.0864197530864197</v>
      </c>
      <c r="P170" s="74" t="s">
        <v>0</v>
      </c>
      <c r="Q170" s="78">
        <v>1.2919896640826873</v>
      </c>
      <c r="R170" s="78" t="s">
        <v>0</v>
      </c>
      <c r="S170" s="107" t="s">
        <v>140</v>
      </c>
      <c r="T170" s="94">
        <v>4095.24</v>
      </c>
      <c r="U170" s="79" t="s">
        <v>97</v>
      </c>
      <c r="V170" s="79">
        <v>218.35</v>
      </c>
      <c r="W170" s="109">
        <v>121.29</v>
      </c>
      <c r="X170" s="80" t="s">
        <v>918</v>
      </c>
      <c r="Y170" s="81" t="s">
        <v>98</v>
      </c>
      <c r="Z170" s="83">
        <f t="shared" si="50"/>
        <v>1</v>
      </c>
      <c r="AA170" s="65">
        <f t="shared" si="51"/>
        <v>1</v>
      </c>
      <c r="AB170" s="65">
        <f t="shared" si="52"/>
        <v>0</v>
      </c>
      <c r="AC170" s="65">
        <f t="shared" si="53"/>
        <v>0</v>
      </c>
      <c r="AD170" s="64" t="str">
        <f t="shared" si="54"/>
        <v>SRSA</v>
      </c>
      <c r="AE170" s="83">
        <f t="shared" si="55"/>
        <v>1</v>
      </c>
      <c r="AF170" s="65">
        <f t="shared" si="56"/>
        <v>0</v>
      </c>
      <c r="AG170" s="65">
        <f t="shared" si="57"/>
        <v>0</v>
      </c>
      <c r="AH170" s="64" t="str">
        <f t="shared" si="58"/>
        <v>-</v>
      </c>
      <c r="AI170" s="83">
        <f t="shared" si="59"/>
        <v>0</v>
      </c>
    </row>
    <row r="171" spans="1:35" ht="12.75" customHeight="1">
      <c r="A171" s="63" t="s">
        <v>243</v>
      </c>
      <c r="B171" s="64" t="s">
        <v>244</v>
      </c>
      <c r="C171" s="83" t="s">
        <v>245</v>
      </c>
      <c r="D171" s="65" t="s">
        <v>354</v>
      </c>
      <c r="E171" s="65" t="s">
        <v>348</v>
      </c>
      <c r="F171" s="75" t="s">
        <v>952</v>
      </c>
      <c r="G171" s="97" t="s">
        <v>349</v>
      </c>
      <c r="H171" s="66" t="s">
        <v>350</v>
      </c>
      <c r="I171" s="84">
        <v>6036361437</v>
      </c>
      <c r="J171" s="67" t="s">
        <v>1</v>
      </c>
      <c r="K171" s="68" t="s">
        <v>140</v>
      </c>
      <c r="L171" s="76" t="s">
        <v>98</v>
      </c>
      <c r="M171" s="100">
        <v>27.17</v>
      </c>
      <c r="N171" s="77" t="s">
        <v>97</v>
      </c>
      <c r="O171" s="69">
        <v>14.583333333333334</v>
      </c>
      <c r="P171" s="74" t="s">
        <v>0</v>
      </c>
      <c r="Q171" s="78">
        <v>30.303030303030305</v>
      </c>
      <c r="R171" s="78" t="s">
        <v>140</v>
      </c>
      <c r="S171" s="107" t="s">
        <v>140</v>
      </c>
      <c r="T171" s="94">
        <v>8956.73</v>
      </c>
      <c r="U171" s="79" t="s">
        <v>97</v>
      </c>
      <c r="V171" s="79">
        <v>387.74</v>
      </c>
      <c r="W171" s="109">
        <v>214.99</v>
      </c>
      <c r="X171" s="80" t="s">
        <v>98</v>
      </c>
      <c r="Y171" s="81" t="s">
        <v>918</v>
      </c>
      <c r="Z171" s="83">
        <f t="shared" si="50"/>
        <v>1</v>
      </c>
      <c r="AA171" s="65">
        <f t="shared" si="51"/>
        <v>1</v>
      </c>
      <c r="AB171" s="65">
        <f t="shared" si="52"/>
        <v>0</v>
      </c>
      <c r="AC171" s="65">
        <f t="shared" si="53"/>
        <v>0</v>
      </c>
      <c r="AD171" s="64" t="str">
        <f t="shared" si="54"/>
        <v>SRSA</v>
      </c>
      <c r="AE171" s="83">
        <f t="shared" si="55"/>
        <v>1</v>
      </c>
      <c r="AF171" s="65">
        <f t="shared" si="56"/>
        <v>1</v>
      </c>
      <c r="AG171" s="65" t="str">
        <f t="shared" si="57"/>
        <v>Initial</v>
      </c>
      <c r="AH171" s="64" t="str">
        <f t="shared" si="58"/>
        <v>-</v>
      </c>
      <c r="AI171" s="83" t="str">
        <f t="shared" si="59"/>
        <v>SRSA</v>
      </c>
    </row>
    <row r="172" spans="1:35" ht="12.75" customHeight="1">
      <c r="A172" s="63" t="s">
        <v>246</v>
      </c>
      <c r="B172" s="64" t="s">
        <v>247</v>
      </c>
      <c r="C172" s="83" t="s">
        <v>248</v>
      </c>
      <c r="D172" s="65" t="s">
        <v>878</v>
      </c>
      <c r="E172" s="65" t="s">
        <v>879</v>
      </c>
      <c r="F172" s="75" t="s">
        <v>952</v>
      </c>
      <c r="G172" s="97" t="s">
        <v>880</v>
      </c>
      <c r="H172" s="66" t="s">
        <v>881</v>
      </c>
      <c r="I172" s="84">
        <v>6032375571</v>
      </c>
      <c r="J172" s="67" t="s">
        <v>1</v>
      </c>
      <c r="K172" s="68" t="s">
        <v>140</v>
      </c>
      <c r="L172" s="76" t="s">
        <v>98</v>
      </c>
      <c r="M172" s="100">
        <v>86.46</v>
      </c>
      <c r="N172" s="77" t="s">
        <v>97</v>
      </c>
      <c r="O172" s="69">
        <v>8.860759493670885</v>
      </c>
      <c r="P172" s="74" t="s">
        <v>0</v>
      </c>
      <c r="Q172" s="78">
        <v>62.69430051813472</v>
      </c>
      <c r="R172" s="78" t="s">
        <v>140</v>
      </c>
      <c r="S172" s="107" t="s">
        <v>140</v>
      </c>
      <c r="T172" s="94">
        <v>30344.4</v>
      </c>
      <c r="U172" s="79" t="s">
        <v>97</v>
      </c>
      <c r="V172" s="79">
        <v>4440.28</v>
      </c>
      <c r="W172" s="109">
        <v>2454.47</v>
      </c>
      <c r="X172" s="80" t="s">
        <v>918</v>
      </c>
      <c r="Y172" s="81" t="s">
        <v>98</v>
      </c>
      <c r="Z172" s="83">
        <f t="shared" si="50"/>
        <v>1</v>
      </c>
      <c r="AA172" s="65">
        <f t="shared" si="51"/>
        <v>1</v>
      </c>
      <c r="AB172" s="65">
        <f t="shared" si="52"/>
        <v>0</v>
      </c>
      <c r="AC172" s="65">
        <f t="shared" si="53"/>
        <v>0</v>
      </c>
      <c r="AD172" s="64" t="str">
        <f t="shared" si="54"/>
        <v>SRSA</v>
      </c>
      <c r="AE172" s="83">
        <f t="shared" si="55"/>
        <v>1</v>
      </c>
      <c r="AF172" s="65">
        <f t="shared" si="56"/>
        <v>1</v>
      </c>
      <c r="AG172" s="65" t="str">
        <f t="shared" si="57"/>
        <v>Initial</v>
      </c>
      <c r="AH172" s="64" t="str">
        <f t="shared" si="58"/>
        <v>-</v>
      </c>
      <c r="AI172" s="83" t="str">
        <f t="shared" si="59"/>
        <v>SRSA</v>
      </c>
    </row>
    <row r="173" spans="1:35" ht="12.75" customHeight="1">
      <c r="A173" s="63" t="s">
        <v>249</v>
      </c>
      <c r="B173" s="64" t="s">
        <v>250</v>
      </c>
      <c r="C173" s="83" t="s">
        <v>251</v>
      </c>
      <c r="D173" s="65" t="s">
        <v>597</v>
      </c>
      <c r="E173" s="65" t="s">
        <v>592</v>
      </c>
      <c r="F173" s="75" t="s">
        <v>952</v>
      </c>
      <c r="G173" s="97" t="s">
        <v>593</v>
      </c>
      <c r="H173" s="66" t="s">
        <v>598</v>
      </c>
      <c r="I173" s="84">
        <v>6034283269</v>
      </c>
      <c r="J173" s="67" t="s">
        <v>1</v>
      </c>
      <c r="K173" s="68" t="s">
        <v>140</v>
      </c>
      <c r="L173" s="76" t="s">
        <v>98</v>
      </c>
      <c r="M173" s="100">
        <v>46.22</v>
      </c>
      <c r="N173" s="77" t="s">
        <v>97</v>
      </c>
      <c r="O173" s="69">
        <v>9.701492537313433</v>
      </c>
      <c r="P173" s="74" t="s">
        <v>0</v>
      </c>
      <c r="Q173" s="78">
        <v>14.396887159533073</v>
      </c>
      <c r="R173" s="78" t="s">
        <v>0</v>
      </c>
      <c r="S173" s="107" t="s">
        <v>140</v>
      </c>
      <c r="T173" s="94">
        <v>6029.47</v>
      </c>
      <c r="U173" s="79" t="s">
        <v>97</v>
      </c>
      <c r="V173" s="79">
        <v>117.26</v>
      </c>
      <c r="W173" s="109">
        <v>234.14</v>
      </c>
      <c r="X173" s="80" t="s">
        <v>918</v>
      </c>
      <c r="Y173" s="81" t="s">
        <v>918</v>
      </c>
      <c r="Z173" s="83">
        <f t="shared" si="50"/>
        <v>1</v>
      </c>
      <c r="AA173" s="65">
        <f t="shared" si="51"/>
        <v>1</v>
      </c>
      <c r="AB173" s="65">
        <f t="shared" si="52"/>
        <v>0</v>
      </c>
      <c r="AC173" s="65">
        <f t="shared" si="53"/>
        <v>0</v>
      </c>
      <c r="AD173" s="64" t="str">
        <f t="shared" si="54"/>
        <v>SRSA</v>
      </c>
      <c r="AE173" s="83">
        <f t="shared" si="55"/>
        <v>1</v>
      </c>
      <c r="AF173" s="65">
        <f t="shared" si="56"/>
        <v>0</v>
      </c>
      <c r="AG173" s="65">
        <f t="shared" si="57"/>
        <v>0</v>
      </c>
      <c r="AH173" s="64" t="str">
        <f t="shared" si="58"/>
        <v>-</v>
      </c>
      <c r="AI173" s="83">
        <f t="shared" si="59"/>
        <v>0</v>
      </c>
    </row>
    <row r="174" spans="1:35" ht="12.75" customHeight="1">
      <c r="A174" s="63" t="s">
        <v>252</v>
      </c>
      <c r="B174" s="64" t="s">
        <v>253</v>
      </c>
      <c r="C174" s="83" t="s">
        <v>254</v>
      </c>
      <c r="D174" s="65" t="s">
        <v>355</v>
      </c>
      <c r="E174" s="65" t="s">
        <v>889</v>
      </c>
      <c r="F174" s="75" t="s">
        <v>952</v>
      </c>
      <c r="G174" s="97" t="s">
        <v>890</v>
      </c>
      <c r="H174" s="66" t="s">
        <v>356</v>
      </c>
      <c r="I174" s="84">
        <v>6039421290</v>
      </c>
      <c r="J174" s="67" t="s">
        <v>139</v>
      </c>
      <c r="K174" s="68" t="s">
        <v>140</v>
      </c>
      <c r="L174" s="76" t="s">
        <v>98</v>
      </c>
      <c r="M174" s="100">
        <v>463.07</v>
      </c>
      <c r="N174" s="77" t="s">
        <v>97</v>
      </c>
      <c r="O174" s="69">
        <v>4.3478260869565215</v>
      </c>
      <c r="P174" s="74" t="s">
        <v>0</v>
      </c>
      <c r="Q174" s="78">
        <v>6.920575940548073</v>
      </c>
      <c r="R174" s="78" t="s">
        <v>0</v>
      </c>
      <c r="S174" s="107" t="s">
        <v>140</v>
      </c>
      <c r="T174" s="94">
        <v>27674.36</v>
      </c>
      <c r="U174" s="79" t="s">
        <v>97</v>
      </c>
      <c r="V174" s="79">
        <v>1854.97</v>
      </c>
      <c r="W174" s="109">
        <v>798.46</v>
      </c>
      <c r="X174" s="80" t="s">
        <v>918</v>
      </c>
      <c r="Y174" s="81" t="s">
        <v>98</v>
      </c>
      <c r="Z174" s="83">
        <f t="shared" si="50"/>
        <v>1</v>
      </c>
      <c r="AA174" s="65">
        <f t="shared" si="51"/>
        <v>1</v>
      </c>
      <c r="AB174" s="65">
        <f t="shared" si="52"/>
        <v>0</v>
      </c>
      <c r="AC174" s="65">
        <f t="shared" si="53"/>
        <v>0</v>
      </c>
      <c r="AD174" s="64" t="str">
        <f t="shared" si="54"/>
        <v>SRSA</v>
      </c>
      <c r="AE174" s="83">
        <f t="shared" si="55"/>
        <v>1</v>
      </c>
      <c r="AF174" s="65">
        <f t="shared" si="56"/>
        <v>0</v>
      </c>
      <c r="AG174" s="65">
        <f t="shared" si="57"/>
        <v>0</v>
      </c>
      <c r="AH174" s="64" t="str">
        <f t="shared" si="58"/>
        <v>-</v>
      </c>
      <c r="AI174" s="83">
        <f t="shared" si="59"/>
        <v>0</v>
      </c>
    </row>
    <row r="175" spans="1:35" ht="12.75" customHeight="1">
      <c r="A175" s="63" t="s">
        <v>255</v>
      </c>
      <c r="B175" s="64" t="s">
        <v>256</v>
      </c>
      <c r="C175" s="83" t="s">
        <v>257</v>
      </c>
      <c r="D175" s="65" t="s">
        <v>354</v>
      </c>
      <c r="E175" s="65" t="s">
        <v>348</v>
      </c>
      <c r="F175" s="75" t="s">
        <v>952</v>
      </c>
      <c r="G175" s="97" t="s">
        <v>349</v>
      </c>
      <c r="H175" s="66" t="s">
        <v>350</v>
      </c>
      <c r="I175" s="84">
        <v>6036361437</v>
      </c>
      <c r="J175" s="67" t="s">
        <v>1</v>
      </c>
      <c r="K175" s="68" t="s">
        <v>140</v>
      </c>
      <c r="L175" s="76" t="s">
        <v>98</v>
      </c>
      <c r="M175" s="100">
        <v>151.13</v>
      </c>
      <c r="N175" s="77" t="s">
        <v>97</v>
      </c>
      <c r="O175" s="69">
        <v>25.49019607843137</v>
      </c>
      <c r="P175" s="74" t="s">
        <v>140</v>
      </c>
      <c r="Q175" s="78">
        <v>47.42268041237113</v>
      </c>
      <c r="R175" s="78" t="s">
        <v>140</v>
      </c>
      <c r="S175" s="107" t="s">
        <v>140</v>
      </c>
      <c r="T175" s="94">
        <v>26838.02</v>
      </c>
      <c r="U175" s="79" t="s">
        <v>97</v>
      </c>
      <c r="V175" s="79">
        <v>3334.81</v>
      </c>
      <c r="W175" s="109">
        <v>374.58</v>
      </c>
      <c r="X175" s="80" t="s">
        <v>918</v>
      </c>
      <c r="Y175" s="81" t="s">
        <v>918</v>
      </c>
      <c r="Z175" s="83">
        <f t="shared" si="50"/>
        <v>1</v>
      </c>
      <c r="AA175" s="65">
        <f t="shared" si="51"/>
        <v>1</v>
      </c>
      <c r="AB175" s="65">
        <f t="shared" si="52"/>
        <v>0</v>
      </c>
      <c r="AC175" s="65">
        <f t="shared" si="53"/>
        <v>0</v>
      </c>
      <c r="AD175" s="64" t="str">
        <f t="shared" si="54"/>
        <v>SRSA</v>
      </c>
      <c r="AE175" s="83">
        <f t="shared" si="55"/>
        <v>1</v>
      </c>
      <c r="AF175" s="65">
        <f t="shared" si="56"/>
        <v>1</v>
      </c>
      <c r="AG175" s="65" t="str">
        <f t="shared" si="57"/>
        <v>Initial</v>
      </c>
      <c r="AH175" s="64" t="str">
        <f t="shared" si="58"/>
        <v>-</v>
      </c>
      <c r="AI175" s="83" t="str">
        <f t="shared" si="59"/>
        <v>SRSA</v>
      </c>
    </row>
    <row r="176" spans="1:35" ht="12.75" customHeight="1">
      <c r="A176" s="63" t="s">
        <v>258</v>
      </c>
      <c r="B176" s="64" t="s">
        <v>259</v>
      </c>
      <c r="C176" s="83" t="s">
        <v>260</v>
      </c>
      <c r="D176" s="65" t="s">
        <v>828</v>
      </c>
      <c r="E176" s="65" t="s">
        <v>829</v>
      </c>
      <c r="F176" s="75" t="s">
        <v>952</v>
      </c>
      <c r="G176" s="97" t="s">
        <v>830</v>
      </c>
      <c r="H176" s="66" t="s">
        <v>831</v>
      </c>
      <c r="I176" s="84">
        <v>6037758653</v>
      </c>
      <c r="J176" s="67" t="s">
        <v>139</v>
      </c>
      <c r="K176" s="68" t="s">
        <v>140</v>
      </c>
      <c r="L176" s="76" t="s">
        <v>98</v>
      </c>
      <c r="M176" s="100">
        <v>616.35</v>
      </c>
      <c r="N176" s="77" t="s">
        <v>97</v>
      </c>
      <c r="O176" s="69">
        <v>3.0997304582210243</v>
      </c>
      <c r="P176" s="74" t="s">
        <v>0</v>
      </c>
      <c r="Q176" s="78">
        <v>3.8763066202090593</v>
      </c>
      <c r="R176" s="78" t="s">
        <v>0</v>
      </c>
      <c r="S176" s="107" t="s">
        <v>140</v>
      </c>
      <c r="T176" s="94">
        <v>16802.17</v>
      </c>
      <c r="U176" s="79" t="s">
        <v>97</v>
      </c>
      <c r="V176" s="79">
        <v>2073.12</v>
      </c>
      <c r="W176" s="109">
        <v>923.09</v>
      </c>
      <c r="X176" s="80" t="s">
        <v>918</v>
      </c>
      <c r="Y176" s="81" t="s">
        <v>98</v>
      </c>
      <c r="Z176" s="83">
        <f t="shared" si="50"/>
        <v>1</v>
      </c>
      <c r="AA176" s="65">
        <f t="shared" si="51"/>
        <v>0</v>
      </c>
      <c r="AB176" s="65">
        <f t="shared" si="52"/>
        <v>0</v>
      </c>
      <c r="AC176" s="65">
        <f t="shared" si="53"/>
        <v>0</v>
      </c>
      <c r="AD176" s="64" t="str">
        <f t="shared" si="54"/>
        <v>-</v>
      </c>
      <c r="AE176" s="83">
        <f t="shared" si="55"/>
        <v>1</v>
      </c>
      <c r="AF176" s="65">
        <f t="shared" si="56"/>
        <v>0</v>
      </c>
      <c r="AG176" s="65">
        <f t="shared" si="57"/>
        <v>0</v>
      </c>
      <c r="AH176" s="64" t="str">
        <f t="shared" si="58"/>
        <v>-</v>
      </c>
      <c r="AI176" s="83">
        <f t="shared" si="59"/>
        <v>0</v>
      </c>
    </row>
    <row r="177" spans="1:35" ht="12.75" customHeight="1">
      <c r="A177" s="63" t="s">
        <v>261</v>
      </c>
      <c r="B177" s="64" t="s">
        <v>262</v>
      </c>
      <c r="C177" s="83" t="s">
        <v>263</v>
      </c>
      <c r="D177" s="65" t="s">
        <v>117</v>
      </c>
      <c r="E177" s="65" t="s">
        <v>965</v>
      </c>
      <c r="F177" s="75" t="s">
        <v>952</v>
      </c>
      <c r="G177" s="98" t="s">
        <v>966</v>
      </c>
      <c r="H177" s="66" t="s">
        <v>130</v>
      </c>
      <c r="I177" s="85" t="s">
        <v>118</v>
      </c>
      <c r="J177" s="67"/>
      <c r="K177" s="68"/>
      <c r="L177" s="76" t="s">
        <v>98</v>
      </c>
      <c r="M177" s="100">
        <v>0</v>
      </c>
      <c r="N177" s="77" t="s">
        <v>97</v>
      </c>
      <c r="O177" s="69" t="s">
        <v>954</v>
      </c>
      <c r="P177" s="74" t="s">
        <v>954</v>
      </c>
      <c r="Q177" s="78">
        <v>5.91</v>
      </c>
      <c r="R177" s="78" t="s">
        <v>0</v>
      </c>
      <c r="S177" s="107"/>
      <c r="T177" s="94">
        <v>0</v>
      </c>
      <c r="U177" s="79" t="s">
        <v>97</v>
      </c>
      <c r="V177" s="79">
        <v>0</v>
      </c>
      <c r="W177" s="109">
        <v>0</v>
      </c>
      <c r="X177" s="80" t="s">
        <v>97</v>
      </c>
      <c r="Y177" s="81" t="s">
        <v>97</v>
      </c>
      <c r="Z177" s="83">
        <f t="shared" si="50"/>
        <v>0</v>
      </c>
      <c r="AA177" s="65">
        <f t="shared" si="51"/>
        <v>0</v>
      </c>
      <c r="AB177" s="65">
        <f t="shared" si="52"/>
        <v>0</v>
      </c>
      <c r="AC177" s="65">
        <f t="shared" si="53"/>
        <v>0</v>
      </c>
      <c r="AD177" s="64" t="str">
        <f t="shared" si="54"/>
        <v>-</v>
      </c>
      <c r="AE177" s="83">
        <f t="shared" si="55"/>
        <v>0</v>
      </c>
      <c r="AF177" s="65">
        <f t="shared" si="56"/>
        <v>0</v>
      </c>
      <c r="AG177" s="65">
        <f t="shared" si="57"/>
        <v>0</v>
      </c>
      <c r="AH177" s="64" t="str">
        <f t="shared" si="58"/>
        <v>-</v>
      </c>
      <c r="AI177" s="83">
        <f t="shared" si="59"/>
        <v>0</v>
      </c>
    </row>
    <row r="178" spans="1:35" ht="12.75" customHeight="1">
      <c r="A178" s="63" t="s">
        <v>264</v>
      </c>
      <c r="B178" s="64" t="s">
        <v>265</v>
      </c>
      <c r="C178" s="83" t="s">
        <v>266</v>
      </c>
      <c r="D178" s="65" t="s">
        <v>658</v>
      </c>
      <c r="E178" s="65" t="s">
        <v>659</v>
      </c>
      <c r="F178" s="75" t="s">
        <v>952</v>
      </c>
      <c r="G178" s="97" t="s">
        <v>660</v>
      </c>
      <c r="H178" s="66" t="s">
        <v>661</v>
      </c>
      <c r="I178" s="84">
        <v>6038633540</v>
      </c>
      <c r="J178" s="67" t="s">
        <v>1</v>
      </c>
      <c r="K178" s="68" t="s">
        <v>140</v>
      </c>
      <c r="L178" s="76" t="s">
        <v>98</v>
      </c>
      <c r="M178" s="100">
        <v>497.69</v>
      </c>
      <c r="N178" s="77" t="s">
        <v>97</v>
      </c>
      <c r="O178" s="69">
        <v>6.343283582089552</v>
      </c>
      <c r="P178" s="74" t="s">
        <v>0</v>
      </c>
      <c r="Q178" s="78">
        <v>16.036228023441662</v>
      </c>
      <c r="R178" s="78" t="s">
        <v>0</v>
      </c>
      <c r="S178" s="107" t="s">
        <v>140</v>
      </c>
      <c r="T178" s="94">
        <v>42739.19</v>
      </c>
      <c r="U178" s="79" t="s">
        <v>97</v>
      </c>
      <c r="V178" s="79">
        <v>2852.85</v>
      </c>
      <c r="W178" s="109">
        <v>824.64</v>
      </c>
      <c r="X178" s="80" t="s">
        <v>918</v>
      </c>
      <c r="Y178" s="81" t="s">
        <v>98</v>
      </c>
      <c r="Z178" s="83">
        <f t="shared" si="50"/>
        <v>1</v>
      </c>
      <c r="AA178" s="65">
        <f t="shared" si="51"/>
        <v>1</v>
      </c>
      <c r="AB178" s="65">
        <f t="shared" si="52"/>
        <v>0</v>
      </c>
      <c r="AC178" s="65">
        <f t="shared" si="53"/>
        <v>0</v>
      </c>
      <c r="AD178" s="64" t="str">
        <f t="shared" si="54"/>
        <v>SRSA</v>
      </c>
      <c r="AE178" s="83">
        <f t="shared" si="55"/>
        <v>1</v>
      </c>
      <c r="AF178" s="65">
        <f t="shared" si="56"/>
        <v>0</v>
      </c>
      <c r="AG178" s="65">
        <f t="shared" si="57"/>
        <v>0</v>
      </c>
      <c r="AH178" s="64" t="str">
        <f t="shared" si="58"/>
        <v>-</v>
      </c>
      <c r="AI178" s="83">
        <f t="shared" si="59"/>
        <v>0</v>
      </c>
    </row>
    <row r="179" spans="1:35" ht="12.75" customHeight="1">
      <c r="A179" s="63" t="s">
        <v>267</v>
      </c>
      <c r="B179" s="64" t="s">
        <v>268</v>
      </c>
      <c r="C179" s="83" t="s">
        <v>31</v>
      </c>
      <c r="D179" s="65" t="s">
        <v>119</v>
      </c>
      <c r="E179" s="65" t="s">
        <v>120</v>
      </c>
      <c r="F179" s="75" t="s">
        <v>952</v>
      </c>
      <c r="G179" s="98" t="s">
        <v>863</v>
      </c>
      <c r="H179" s="66" t="s">
        <v>129</v>
      </c>
      <c r="I179" s="85" t="s">
        <v>121</v>
      </c>
      <c r="J179" s="67" t="s">
        <v>1</v>
      </c>
      <c r="K179" s="68" t="s">
        <v>140</v>
      </c>
      <c r="L179" s="76" t="s">
        <v>98</v>
      </c>
      <c r="M179" s="100">
        <v>28.13</v>
      </c>
      <c r="N179" s="77" t="s">
        <v>97</v>
      </c>
      <c r="O179" s="69" t="s">
        <v>954</v>
      </c>
      <c r="P179" s="74" t="s">
        <v>954</v>
      </c>
      <c r="Q179" s="78">
        <v>2.83</v>
      </c>
      <c r="R179" s="78" t="s">
        <v>0</v>
      </c>
      <c r="S179" s="107" t="s">
        <v>140</v>
      </c>
      <c r="T179" s="94">
        <v>0</v>
      </c>
      <c r="U179" s="79" t="s">
        <v>97</v>
      </c>
      <c r="V179" s="79">
        <v>0</v>
      </c>
      <c r="W179" s="109">
        <v>0</v>
      </c>
      <c r="X179" s="80" t="s">
        <v>918</v>
      </c>
      <c r="Y179" s="81" t="s">
        <v>97</v>
      </c>
      <c r="Z179" s="83">
        <f t="shared" si="50"/>
        <v>1</v>
      </c>
      <c r="AA179" s="65">
        <f t="shared" si="51"/>
        <v>1</v>
      </c>
      <c r="AB179" s="65">
        <f t="shared" si="52"/>
        <v>0</v>
      </c>
      <c r="AC179" s="65">
        <f t="shared" si="53"/>
        <v>0</v>
      </c>
      <c r="AD179" s="64" t="str">
        <f t="shared" si="54"/>
        <v>SRSA</v>
      </c>
      <c r="AE179" s="83">
        <f t="shared" si="55"/>
        <v>1</v>
      </c>
      <c r="AF179" s="65">
        <f t="shared" si="56"/>
        <v>0</v>
      </c>
      <c r="AG179" s="65">
        <f t="shared" si="57"/>
        <v>0</v>
      </c>
      <c r="AH179" s="64" t="str">
        <f t="shared" si="58"/>
        <v>-</v>
      </c>
      <c r="AI179" s="83">
        <f t="shared" si="59"/>
        <v>0</v>
      </c>
    </row>
    <row r="180" spans="1:35" ht="12.75" customHeight="1">
      <c r="A180" s="63" t="s">
        <v>32</v>
      </c>
      <c r="B180" s="64" t="s">
        <v>33</v>
      </c>
      <c r="C180" s="83" t="s">
        <v>34</v>
      </c>
      <c r="D180" s="65" t="s">
        <v>758</v>
      </c>
      <c r="E180" s="65" t="s">
        <v>759</v>
      </c>
      <c r="F180" s="75" t="s">
        <v>952</v>
      </c>
      <c r="G180" s="97" t="s">
        <v>760</v>
      </c>
      <c r="H180" s="66" t="s">
        <v>761</v>
      </c>
      <c r="I180" s="84">
        <v>6035392610</v>
      </c>
      <c r="J180" s="67" t="s">
        <v>1</v>
      </c>
      <c r="K180" s="68" t="s">
        <v>140</v>
      </c>
      <c r="L180" s="76" t="s">
        <v>98</v>
      </c>
      <c r="M180" s="100">
        <v>223.34</v>
      </c>
      <c r="N180" s="77" t="s">
        <v>97</v>
      </c>
      <c r="O180" s="69">
        <v>6.161137440758294</v>
      </c>
      <c r="P180" s="74" t="s">
        <v>0</v>
      </c>
      <c r="Q180" s="78">
        <v>21.88715953307393</v>
      </c>
      <c r="R180" s="78" t="s">
        <v>140</v>
      </c>
      <c r="S180" s="107" t="s">
        <v>140</v>
      </c>
      <c r="T180" s="94">
        <v>26306.03</v>
      </c>
      <c r="U180" s="79" t="s">
        <v>97</v>
      </c>
      <c r="V180" s="79">
        <v>1813.63</v>
      </c>
      <c r="W180" s="109">
        <v>530.34</v>
      </c>
      <c r="X180" s="80" t="s">
        <v>918</v>
      </c>
      <c r="Y180" s="81" t="s">
        <v>918</v>
      </c>
      <c r="Z180" s="83">
        <f t="shared" si="50"/>
        <v>1</v>
      </c>
      <c r="AA180" s="65">
        <f t="shared" si="51"/>
        <v>1</v>
      </c>
      <c r="AB180" s="65">
        <f t="shared" si="52"/>
        <v>0</v>
      </c>
      <c r="AC180" s="65">
        <f t="shared" si="53"/>
        <v>0</v>
      </c>
      <c r="AD180" s="64" t="str">
        <f t="shared" si="54"/>
        <v>SRSA</v>
      </c>
      <c r="AE180" s="83">
        <f t="shared" si="55"/>
        <v>1</v>
      </c>
      <c r="AF180" s="65">
        <f t="shared" si="56"/>
        <v>1</v>
      </c>
      <c r="AG180" s="65" t="str">
        <f t="shared" si="57"/>
        <v>Initial</v>
      </c>
      <c r="AH180" s="64" t="str">
        <f t="shared" si="58"/>
        <v>-</v>
      </c>
      <c r="AI180" s="83" t="str">
        <f t="shared" si="59"/>
        <v>SRSA</v>
      </c>
    </row>
    <row r="181" spans="1:35" ht="12.75" customHeight="1">
      <c r="A181" s="63" t="s">
        <v>35</v>
      </c>
      <c r="B181" s="64" t="s">
        <v>36</v>
      </c>
      <c r="C181" s="83" t="s">
        <v>37</v>
      </c>
      <c r="D181" s="65" t="s">
        <v>842</v>
      </c>
      <c r="E181" s="65" t="s">
        <v>843</v>
      </c>
      <c r="F181" s="75" t="s">
        <v>952</v>
      </c>
      <c r="G181" s="97" t="s">
        <v>844</v>
      </c>
      <c r="H181" s="66" t="s">
        <v>845</v>
      </c>
      <c r="I181" s="84">
        <v>6035361254</v>
      </c>
      <c r="J181" s="67" t="s">
        <v>1</v>
      </c>
      <c r="K181" s="68" t="s">
        <v>140</v>
      </c>
      <c r="L181" s="76" t="s">
        <v>98</v>
      </c>
      <c r="M181" s="100">
        <v>187.2</v>
      </c>
      <c r="N181" s="77" t="s">
        <v>97</v>
      </c>
      <c r="O181" s="69">
        <v>12.037037037037036</v>
      </c>
      <c r="P181" s="74" t="s">
        <v>0</v>
      </c>
      <c r="Q181" s="78">
        <v>24.55418381344307</v>
      </c>
      <c r="R181" s="78" t="s">
        <v>140</v>
      </c>
      <c r="S181" s="107" t="s">
        <v>140</v>
      </c>
      <c r="T181" s="94">
        <v>9526.42</v>
      </c>
      <c r="U181" s="79" t="s">
        <v>97</v>
      </c>
      <c r="V181" s="79">
        <v>1315.46</v>
      </c>
      <c r="W181" s="109">
        <v>430.76</v>
      </c>
      <c r="X181" s="80" t="s">
        <v>918</v>
      </c>
      <c r="Y181" s="81" t="s">
        <v>918</v>
      </c>
      <c r="Z181" s="83">
        <f t="shared" si="50"/>
        <v>1</v>
      </c>
      <c r="AA181" s="65">
        <f t="shared" si="51"/>
        <v>1</v>
      </c>
      <c r="AB181" s="65">
        <f t="shared" si="52"/>
        <v>0</v>
      </c>
      <c r="AC181" s="65">
        <f t="shared" si="53"/>
        <v>0</v>
      </c>
      <c r="AD181" s="64" t="str">
        <f t="shared" si="54"/>
        <v>SRSA</v>
      </c>
      <c r="AE181" s="83">
        <f t="shared" si="55"/>
        <v>1</v>
      </c>
      <c r="AF181" s="65">
        <f t="shared" si="56"/>
        <v>1</v>
      </c>
      <c r="AG181" s="65" t="str">
        <f t="shared" si="57"/>
        <v>Initial</v>
      </c>
      <c r="AH181" s="64" t="str">
        <f t="shared" si="58"/>
        <v>-</v>
      </c>
      <c r="AI181" s="83" t="str">
        <f t="shared" si="59"/>
        <v>SRSA</v>
      </c>
    </row>
    <row r="182" spans="1:35" ht="12.75" customHeight="1">
      <c r="A182" s="63" t="s">
        <v>38</v>
      </c>
      <c r="B182" s="64" t="s">
        <v>39</v>
      </c>
      <c r="C182" s="83" t="s">
        <v>40</v>
      </c>
      <c r="D182" s="65" t="s">
        <v>566</v>
      </c>
      <c r="E182" s="65" t="s">
        <v>567</v>
      </c>
      <c r="F182" s="75" t="s">
        <v>952</v>
      </c>
      <c r="G182" s="97" t="s">
        <v>568</v>
      </c>
      <c r="H182" s="66" t="s">
        <v>569</v>
      </c>
      <c r="I182" s="84">
        <v>6033826119</v>
      </c>
      <c r="J182" s="67" t="s">
        <v>141</v>
      </c>
      <c r="K182" s="68" t="s">
        <v>0</v>
      </c>
      <c r="L182" s="76" t="s">
        <v>98</v>
      </c>
      <c r="M182" s="100">
        <v>4476.18</v>
      </c>
      <c r="N182" s="77" t="s">
        <v>97</v>
      </c>
      <c r="O182" s="69">
        <v>4.278887923544743</v>
      </c>
      <c r="P182" s="74" t="s">
        <v>0</v>
      </c>
      <c r="Q182" s="78">
        <v>7.941276499263123</v>
      </c>
      <c r="R182" s="78" t="s">
        <v>0</v>
      </c>
      <c r="S182" s="107" t="s">
        <v>0</v>
      </c>
      <c r="T182" s="94">
        <v>183010.61</v>
      </c>
      <c r="U182" s="79" t="s">
        <v>97</v>
      </c>
      <c r="V182" s="79">
        <v>14315</v>
      </c>
      <c r="W182" s="109">
        <v>5758.05</v>
      </c>
      <c r="X182" s="80" t="s">
        <v>918</v>
      </c>
      <c r="Y182" s="81" t="s">
        <v>98</v>
      </c>
      <c r="Z182" s="83">
        <f t="shared" si="50"/>
        <v>0</v>
      </c>
      <c r="AA182" s="65">
        <f t="shared" si="51"/>
        <v>0</v>
      </c>
      <c r="AB182" s="65">
        <f t="shared" si="52"/>
        <v>0</v>
      </c>
      <c r="AC182" s="65">
        <f t="shared" si="53"/>
        <v>0</v>
      </c>
      <c r="AD182" s="64" t="str">
        <f t="shared" si="54"/>
        <v>-</v>
      </c>
      <c r="AE182" s="83">
        <f t="shared" si="55"/>
        <v>0</v>
      </c>
      <c r="AF182" s="65">
        <f t="shared" si="56"/>
        <v>0</v>
      </c>
      <c r="AG182" s="65">
        <f t="shared" si="57"/>
        <v>0</v>
      </c>
      <c r="AH182" s="64" t="str">
        <f t="shared" si="58"/>
        <v>-</v>
      </c>
      <c r="AI182" s="83">
        <f t="shared" si="59"/>
        <v>0</v>
      </c>
    </row>
    <row r="183" spans="1:35" ht="12.75" customHeight="1">
      <c r="A183" s="63" t="s">
        <v>41</v>
      </c>
      <c r="B183" s="64" t="s">
        <v>42</v>
      </c>
      <c r="C183" s="83" t="s">
        <v>43</v>
      </c>
      <c r="D183" s="65" t="s">
        <v>868</v>
      </c>
      <c r="E183" s="65" t="s">
        <v>869</v>
      </c>
      <c r="F183" s="75" t="s">
        <v>952</v>
      </c>
      <c r="G183" s="97" t="s">
        <v>870</v>
      </c>
      <c r="H183" s="66" t="s">
        <v>871</v>
      </c>
      <c r="I183" s="84">
        <v>6035434200</v>
      </c>
      <c r="J183" s="67" t="s">
        <v>1</v>
      </c>
      <c r="K183" s="68" t="s">
        <v>140</v>
      </c>
      <c r="L183" s="76" t="s">
        <v>98</v>
      </c>
      <c r="M183" s="100">
        <v>110.04</v>
      </c>
      <c r="N183" s="77" t="s">
        <v>97</v>
      </c>
      <c r="O183" s="69">
        <v>16.27906976744186</v>
      </c>
      <c r="P183" s="74" t="s">
        <v>0</v>
      </c>
      <c r="Q183" s="78">
        <v>16.603053435114504</v>
      </c>
      <c r="R183" s="78" t="s">
        <v>0</v>
      </c>
      <c r="S183" s="107" t="s">
        <v>140</v>
      </c>
      <c r="T183" s="94">
        <v>17678.46</v>
      </c>
      <c r="U183" s="79" t="s">
        <v>97</v>
      </c>
      <c r="V183" s="79">
        <v>1175.63</v>
      </c>
      <c r="W183" s="109">
        <v>374.51</v>
      </c>
      <c r="X183" s="80" t="s">
        <v>918</v>
      </c>
      <c r="Y183" s="81" t="s">
        <v>98</v>
      </c>
      <c r="Z183" s="83">
        <f t="shared" si="50"/>
        <v>1</v>
      </c>
      <c r="AA183" s="65">
        <f t="shared" si="51"/>
        <v>1</v>
      </c>
      <c r="AB183" s="65">
        <f t="shared" si="52"/>
        <v>0</v>
      </c>
      <c r="AC183" s="65">
        <f t="shared" si="53"/>
        <v>0</v>
      </c>
      <c r="AD183" s="64" t="str">
        <f t="shared" si="54"/>
        <v>SRSA</v>
      </c>
      <c r="AE183" s="83">
        <f t="shared" si="55"/>
        <v>1</v>
      </c>
      <c r="AF183" s="65">
        <f t="shared" si="56"/>
        <v>0</v>
      </c>
      <c r="AG183" s="65">
        <f t="shared" si="57"/>
        <v>0</v>
      </c>
      <c r="AH183" s="64" t="str">
        <f t="shared" si="58"/>
        <v>-</v>
      </c>
      <c r="AI183" s="83">
        <f t="shared" si="59"/>
        <v>0</v>
      </c>
    </row>
    <row r="184" spans="1:35" ht="12.75" customHeight="1">
      <c r="A184" s="63" t="s">
        <v>44</v>
      </c>
      <c r="B184" s="64" t="s">
        <v>45</v>
      </c>
      <c r="C184" s="83" t="s">
        <v>46</v>
      </c>
      <c r="D184" s="65" t="s">
        <v>273</v>
      </c>
      <c r="E184" s="65" t="s">
        <v>274</v>
      </c>
      <c r="F184" s="75" t="s">
        <v>952</v>
      </c>
      <c r="G184" s="97" t="s">
        <v>275</v>
      </c>
      <c r="H184" s="66" t="s">
        <v>276</v>
      </c>
      <c r="I184" s="84">
        <v>6034732326</v>
      </c>
      <c r="J184" s="67" t="s">
        <v>1</v>
      </c>
      <c r="K184" s="68" t="s">
        <v>140</v>
      </c>
      <c r="L184" s="76" t="s">
        <v>98</v>
      </c>
      <c r="M184" s="100">
        <v>499.43</v>
      </c>
      <c r="N184" s="77" t="s">
        <v>97</v>
      </c>
      <c r="O184" s="69">
        <v>9.75609756097561</v>
      </c>
      <c r="P184" s="74" t="s">
        <v>0</v>
      </c>
      <c r="Q184" s="78">
        <v>26.79156908665105</v>
      </c>
      <c r="R184" s="78" t="s">
        <v>140</v>
      </c>
      <c r="S184" s="107" t="s">
        <v>140</v>
      </c>
      <c r="T184" s="94">
        <v>72228.85</v>
      </c>
      <c r="U184" s="79" t="s">
        <v>97</v>
      </c>
      <c r="V184" s="79">
        <v>4952.53</v>
      </c>
      <c r="W184" s="109">
        <v>901.11</v>
      </c>
      <c r="X184" s="80" t="s">
        <v>98</v>
      </c>
      <c r="Y184" s="81" t="s">
        <v>98</v>
      </c>
      <c r="Z184" s="83">
        <f t="shared" si="50"/>
        <v>1</v>
      </c>
      <c r="AA184" s="65">
        <f t="shared" si="51"/>
        <v>1</v>
      </c>
      <c r="AB184" s="65">
        <f t="shared" si="52"/>
        <v>0</v>
      </c>
      <c r="AC184" s="65">
        <f t="shared" si="53"/>
        <v>0</v>
      </c>
      <c r="AD184" s="64" t="str">
        <f t="shared" si="54"/>
        <v>SRSA</v>
      </c>
      <c r="AE184" s="83">
        <f t="shared" si="55"/>
        <v>1</v>
      </c>
      <c r="AF184" s="65">
        <f t="shared" si="56"/>
        <v>1</v>
      </c>
      <c r="AG184" s="65" t="str">
        <f t="shared" si="57"/>
        <v>Initial</v>
      </c>
      <c r="AH184" s="64" t="str">
        <f t="shared" si="58"/>
        <v>-</v>
      </c>
      <c r="AI184" s="83" t="str">
        <f t="shared" si="59"/>
        <v>SRSA</v>
      </c>
    </row>
    <row r="185" spans="1:35" ht="12.75" customHeight="1">
      <c r="A185" s="63" t="s">
        <v>47</v>
      </c>
      <c r="B185" s="64" t="s">
        <v>48</v>
      </c>
      <c r="C185" s="83" t="s">
        <v>49</v>
      </c>
      <c r="D185" s="65" t="s">
        <v>792</v>
      </c>
      <c r="E185" s="65" t="s">
        <v>793</v>
      </c>
      <c r="F185" s="75" t="s">
        <v>952</v>
      </c>
      <c r="G185" s="97" t="s">
        <v>794</v>
      </c>
      <c r="H185" s="66" t="s">
        <v>795</v>
      </c>
      <c r="I185" s="84">
        <v>6037872113</v>
      </c>
      <c r="J185" s="67" t="s">
        <v>1</v>
      </c>
      <c r="K185" s="68" t="s">
        <v>140</v>
      </c>
      <c r="L185" s="76" t="s">
        <v>98</v>
      </c>
      <c r="M185" s="100">
        <v>78.02</v>
      </c>
      <c r="N185" s="77" t="s">
        <v>97</v>
      </c>
      <c r="O185" s="69">
        <v>14.838709677419354</v>
      </c>
      <c r="P185" s="74" t="s">
        <v>0</v>
      </c>
      <c r="Q185" s="78">
        <v>26.512968299711815</v>
      </c>
      <c r="R185" s="78" t="s">
        <v>140</v>
      </c>
      <c r="S185" s="107" t="s">
        <v>140</v>
      </c>
      <c r="T185" s="94">
        <v>13661.18</v>
      </c>
      <c r="U185" s="79" t="s">
        <v>97</v>
      </c>
      <c r="V185" s="79">
        <v>981.71</v>
      </c>
      <c r="W185" s="109">
        <v>273.72</v>
      </c>
      <c r="X185" s="80" t="s">
        <v>918</v>
      </c>
      <c r="Y185" s="81" t="s">
        <v>918</v>
      </c>
      <c r="Z185" s="83">
        <f t="shared" si="50"/>
        <v>1</v>
      </c>
      <c r="AA185" s="65">
        <f t="shared" si="51"/>
        <v>1</v>
      </c>
      <c r="AB185" s="65">
        <f t="shared" si="52"/>
        <v>0</v>
      </c>
      <c r="AC185" s="65">
        <f t="shared" si="53"/>
        <v>0</v>
      </c>
      <c r="AD185" s="64" t="str">
        <f t="shared" si="54"/>
        <v>SRSA</v>
      </c>
      <c r="AE185" s="83">
        <f t="shared" si="55"/>
        <v>1</v>
      </c>
      <c r="AF185" s="65">
        <f t="shared" si="56"/>
        <v>1</v>
      </c>
      <c r="AG185" s="65" t="str">
        <f t="shared" si="57"/>
        <v>Initial</v>
      </c>
      <c r="AH185" s="64" t="str">
        <f t="shared" si="58"/>
        <v>-</v>
      </c>
      <c r="AI185" s="83" t="str">
        <f t="shared" si="59"/>
        <v>SRSA</v>
      </c>
    </row>
    <row r="186" spans="1:35" ht="12.75" customHeight="1">
      <c r="A186" s="63" t="s">
        <v>50</v>
      </c>
      <c r="B186" s="64" t="s">
        <v>51</v>
      </c>
      <c r="C186" s="83" t="s">
        <v>52</v>
      </c>
      <c r="D186" s="65" t="s">
        <v>605</v>
      </c>
      <c r="E186" s="65" t="s">
        <v>606</v>
      </c>
      <c r="F186" s="75" t="s">
        <v>952</v>
      </c>
      <c r="G186" s="97" t="s">
        <v>607</v>
      </c>
      <c r="H186" s="66" t="s">
        <v>608</v>
      </c>
      <c r="I186" s="84">
        <v>6034644466</v>
      </c>
      <c r="J186" s="67" t="s">
        <v>1</v>
      </c>
      <c r="K186" s="68" t="s">
        <v>140</v>
      </c>
      <c r="L186" s="76" t="s">
        <v>98</v>
      </c>
      <c r="M186" s="100">
        <v>74.96</v>
      </c>
      <c r="N186" s="77" t="s">
        <v>97</v>
      </c>
      <c r="O186" s="69">
        <v>11.11111111111111</v>
      </c>
      <c r="P186" s="74" t="s">
        <v>0</v>
      </c>
      <c r="Q186" s="78">
        <v>23.36182336182336</v>
      </c>
      <c r="R186" s="78" t="s">
        <v>140</v>
      </c>
      <c r="S186" s="107" t="s">
        <v>140</v>
      </c>
      <c r="T186" s="94">
        <v>10688.02</v>
      </c>
      <c r="U186" s="79" t="s">
        <v>97</v>
      </c>
      <c r="V186" s="79">
        <v>662.69</v>
      </c>
      <c r="W186" s="109">
        <v>276.27</v>
      </c>
      <c r="X186" s="80" t="s">
        <v>918</v>
      </c>
      <c r="Y186" s="81" t="s">
        <v>918</v>
      </c>
      <c r="Z186" s="83">
        <f t="shared" si="50"/>
        <v>1</v>
      </c>
      <c r="AA186" s="65">
        <f t="shared" si="51"/>
        <v>1</v>
      </c>
      <c r="AB186" s="65">
        <f t="shared" si="52"/>
        <v>0</v>
      </c>
      <c r="AC186" s="65">
        <f t="shared" si="53"/>
        <v>0</v>
      </c>
      <c r="AD186" s="64" t="str">
        <f t="shared" si="54"/>
        <v>SRSA</v>
      </c>
      <c r="AE186" s="83">
        <f t="shared" si="55"/>
        <v>1</v>
      </c>
      <c r="AF186" s="65">
        <f t="shared" si="56"/>
        <v>1</v>
      </c>
      <c r="AG186" s="65" t="str">
        <f t="shared" si="57"/>
        <v>Initial</v>
      </c>
      <c r="AH186" s="64" t="str">
        <f t="shared" si="58"/>
        <v>-</v>
      </c>
      <c r="AI186" s="83" t="str">
        <f t="shared" si="59"/>
        <v>SRSA</v>
      </c>
    </row>
    <row r="187" spans="1:35" ht="12.75" customHeight="1">
      <c r="A187" s="63" t="s">
        <v>53</v>
      </c>
      <c r="B187" s="64" t="s">
        <v>54</v>
      </c>
      <c r="C187" s="83" t="s">
        <v>55</v>
      </c>
      <c r="D187" s="65" t="s">
        <v>842</v>
      </c>
      <c r="E187" s="65" t="s">
        <v>843</v>
      </c>
      <c r="F187" s="75" t="s">
        <v>952</v>
      </c>
      <c r="G187" s="97" t="s">
        <v>844</v>
      </c>
      <c r="H187" s="66" t="s">
        <v>845</v>
      </c>
      <c r="I187" s="84">
        <v>6035361254</v>
      </c>
      <c r="J187" s="67" t="s">
        <v>1</v>
      </c>
      <c r="K187" s="68" t="s">
        <v>140</v>
      </c>
      <c r="L187" s="76" t="s">
        <v>98</v>
      </c>
      <c r="M187" s="100">
        <v>33.62</v>
      </c>
      <c r="N187" s="77" t="s">
        <v>97</v>
      </c>
      <c r="O187" s="69">
        <v>10</v>
      </c>
      <c r="P187" s="74" t="s">
        <v>0</v>
      </c>
      <c r="Q187" s="78">
        <v>9.774436090225564</v>
      </c>
      <c r="R187" s="78" t="s">
        <v>0</v>
      </c>
      <c r="S187" s="107" t="s">
        <v>140</v>
      </c>
      <c r="T187" s="94">
        <v>1528.73</v>
      </c>
      <c r="U187" s="79" t="s">
        <v>97</v>
      </c>
      <c r="V187" s="79">
        <v>82.74</v>
      </c>
      <c r="W187" s="109">
        <v>222.65</v>
      </c>
      <c r="X187" s="80" t="s">
        <v>918</v>
      </c>
      <c r="Y187" s="81" t="s">
        <v>918</v>
      </c>
      <c r="Z187" s="83">
        <f t="shared" si="50"/>
        <v>1</v>
      </c>
      <c r="AA187" s="65">
        <f t="shared" si="51"/>
        <v>1</v>
      </c>
      <c r="AB187" s="65">
        <f t="shared" si="52"/>
        <v>0</v>
      </c>
      <c r="AC187" s="65">
        <f t="shared" si="53"/>
        <v>0</v>
      </c>
      <c r="AD187" s="64" t="str">
        <f t="shared" si="54"/>
        <v>SRSA</v>
      </c>
      <c r="AE187" s="83">
        <f t="shared" si="55"/>
        <v>1</v>
      </c>
      <c r="AF187" s="65">
        <f t="shared" si="56"/>
        <v>0</v>
      </c>
      <c r="AG187" s="65">
        <f t="shared" si="57"/>
        <v>0</v>
      </c>
      <c r="AH187" s="64" t="str">
        <f t="shared" si="58"/>
        <v>-</v>
      </c>
      <c r="AI187" s="83">
        <f t="shared" si="59"/>
        <v>0</v>
      </c>
    </row>
    <row r="188" spans="1:35" ht="12.75" customHeight="1">
      <c r="A188" s="63" t="s">
        <v>56</v>
      </c>
      <c r="B188" s="64" t="s">
        <v>57</v>
      </c>
      <c r="C188" s="83" t="s">
        <v>58</v>
      </c>
      <c r="D188" s="65" t="s">
        <v>597</v>
      </c>
      <c r="E188" s="65" t="s">
        <v>592</v>
      </c>
      <c r="F188" s="75" t="s">
        <v>952</v>
      </c>
      <c r="G188" s="97" t="s">
        <v>593</v>
      </c>
      <c r="H188" s="66" t="s">
        <v>598</v>
      </c>
      <c r="I188" s="84">
        <v>6034283269</v>
      </c>
      <c r="J188" s="67" t="s">
        <v>139</v>
      </c>
      <c r="K188" s="68" t="s">
        <v>140</v>
      </c>
      <c r="L188" s="76" t="s">
        <v>98</v>
      </c>
      <c r="M188" s="100">
        <v>1145.03</v>
      </c>
      <c r="N188" s="77" t="s">
        <v>97</v>
      </c>
      <c r="O188" s="69">
        <v>5.445544554455446</v>
      </c>
      <c r="P188" s="74" t="s">
        <v>0</v>
      </c>
      <c r="Q188" s="78">
        <v>9.769865392965697</v>
      </c>
      <c r="R188" s="78" t="s">
        <v>0</v>
      </c>
      <c r="S188" s="107" t="s">
        <v>140</v>
      </c>
      <c r="T188" s="94">
        <v>50461.66</v>
      </c>
      <c r="U188" s="79" t="s">
        <v>97</v>
      </c>
      <c r="V188" s="79">
        <v>4593.53</v>
      </c>
      <c r="W188" s="109">
        <v>1690.2</v>
      </c>
      <c r="X188" s="80" t="s">
        <v>98</v>
      </c>
      <c r="Y188" s="81" t="s">
        <v>98</v>
      </c>
      <c r="Z188" s="83">
        <f t="shared" si="50"/>
        <v>1</v>
      </c>
      <c r="AA188" s="65">
        <f t="shared" si="51"/>
        <v>0</v>
      </c>
      <c r="AB188" s="65">
        <f t="shared" si="52"/>
        <v>0</v>
      </c>
      <c r="AC188" s="65">
        <f t="shared" si="53"/>
        <v>0</v>
      </c>
      <c r="AD188" s="64" t="str">
        <f t="shared" si="54"/>
        <v>-</v>
      </c>
      <c r="AE188" s="83">
        <f t="shared" si="55"/>
        <v>1</v>
      </c>
      <c r="AF188" s="65">
        <f t="shared" si="56"/>
        <v>0</v>
      </c>
      <c r="AG188" s="65">
        <f t="shared" si="57"/>
        <v>0</v>
      </c>
      <c r="AH188" s="64" t="str">
        <f t="shared" si="58"/>
        <v>-</v>
      </c>
      <c r="AI188" s="83">
        <f t="shared" si="59"/>
        <v>0</v>
      </c>
    </row>
    <row r="189" spans="1:35" ht="12.75" customHeight="1">
      <c r="A189" s="63" t="s">
        <v>59</v>
      </c>
      <c r="B189" s="64" t="s">
        <v>60</v>
      </c>
      <c r="C189" s="83" t="s">
        <v>61</v>
      </c>
      <c r="D189" s="65" t="s">
        <v>842</v>
      </c>
      <c r="E189" s="65" t="s">
        <v>843</v>
      </c>
      <c r="F189" s="75" t="s">
        <v>952</v>
      </c>
      <c r="G189" s="97" t="s">
        <v>844</v>
      </c>
      <c r="H189" s="66" t="s">
        <v>845</v>
      </c>
      <c r="I189" s="84">
        <v>6035361254</v>
      </c>
      <c r="J189" s="67" t="s">
        <v>1</v>
      </c>
      <c r="K189" s="68" t="s">
        <v>140</v>
      </c>
      <c r="L189" s="76" t="s">
        <v>98</v>
      </c>
      <c r="M189" s="100">
        <v>54.85</v>
      </c>
      <c r="N189" s="77" t="s">
        <v>97</v>
      </c>
      <c r="O189" s="69">
        <v>12.82051282051282</v>
      </c>
      <c r="P189" s="74" t="s">
        <v>0</v>
      </c>
      <c r="Q189" s="78">
        <v>22.093023255813954</v>
      </c>
      <c r="R189" s="78" t="s">
        <v>140</v>
      </c>
      <c r="S189" s="107" t="s">
        <v>140</v>
      </c>
      <c r="T189" s="94">
        <v>11990.91</v>
      </c>
      <c r="U189" s="79" t="s">
        <v>97</v>
      </c>
      <c r="V189" s="79">
        <v>724.79</v>
      </c>
      <c r="W189" s="109">
        <v>249.46</v>
      </c>
      <c r="X189" s="80" t="s">
        <v>918</v>
      </c>
      <c r="Y189" s="81" t="s">
        <v>918</v>
      </c>
      <c r="Z189" s="83">
        <f t="shared" si="50"/>
        <v>1</v>
      </c>
      <c r="AA189" s="65">
        <f t="shared" si="51"/>
        <v>1</v>
      </c>
      <c r="AB189" s="65">
        <f t="shared" si="52"/>
        <v>0</v>
      </c>
      <c r="AC189" s="65">
        <f t="shared" si="53"/>
        <v>0</v>
      </c>
      <c r="AD189" s="64" t="str">
        <f t="shared" si="54"/>
        <v>SRSA</v>
      </c>
      <c r="AE189" s="83">
        <f t="shared" si="55"/>
        <v>1</v>
      </c>
      <c r="AF189" s="65">
        <f t="shared" si="56"/>
        <v>1</v>
      </c>
      <c r="AG189" s="65" t="str">
        <f t="shared" si="57"/>
        <v>Initial</v>
      </c>
      <c r="AH189" s="64" t="str">
        <f t="shared" si="58"/>
        <v>-</v>
      </c>
      <c r="AI189" s="83" t="str">
        <f t="shared" si="59"/>
        <v>SRSA</v>
      </c>
    </row>
    <row r="190" spans="1:35" ht="12.75" customHeight="1">
      <c r="A190" s="63" t="s">
        <v>62</v>
      </c>
      <c r="B190" s="64" t="s">
        <v>63</v>
      </c>
      <c r="C190" s="83" t="s">
        <v>64</v>
      </c>
      <c r="D190" s="65" t="s">
        <v>861</v>
      </c>
      <c r="E190" s="65" t="s">
        <v>862</v>
      </c>
      <c r="F190" s="75" t="s">
        <v>952</v>
      </c>
      <c r="G190" s="97" t="s">
        <v>863</v>
      </c>
      <c r="H190" s="66" t="s">
        <v>864</v>
      </c>
      <c r="I190" s="84">
        <v>6033579002</v>
      </c>
      <c r="J190" s="67" t="s">
        <v>1</v>
      </c>
      <c r="K190" s="68" t="s">
        <v>140</v>
      </c>
      <c r="L190" s="76" t="s">
        <v>98</v>
      </c>
      <c r="M190" s="100">
        <v>154.1</v>
      </c>
      <c r="N190" s="77" t="s">
        <v>97</v>
      </c>
      <c r="O190" s="69">
        <v>2.7450980392156863</v>
      </c>
      <c r="P190" s="74" t="s">
        <v>0</v>
      </c>
      <c r="Q190" s="78">
        <v>11.11111111111111</v>
      </c>
      <c r="R190" s="78" t="s">
        <v>0</v>
      </c>
      <c r="S190" s="107" t="s">
        <v>140</v>
      </c>
      <c r="T190" s="94">
        <v>10930.98</v>
      </c>
      <c r="U190" s="79" t="s">
        <v>97</v>
      </c>
      <c r="V190" s="79">
        <v>686.17</v>
      </c>
      <c r="W190" s="109">
        <v>387.35</v>
      </c>
      <c r="X190" s="80" t="s">
        <v>918</v>
      </c>
      <c r="Y190" s="81" t="s">
        <v>98</v>
      </c>
      <c r="Z190" s="83">
        <f t="shared" si="50"/>
        <v>1</v>
      </c>
      <c r="AA190" s="65">
        <f t="shared" si="51"/>
        <v>1</v>
      </c>
      <c r="AB190" s="65">
        <f t="shared" si="52"/>
        <v>0</v>
      </c>
      <c r="AC190" s="65">
        <f t="shared" si="53"/>
        <v>0</v>
      </c>
      <c r="AD190" s="64" t="str">
        <f t="shared" si="54"/>
        <v>SRSA</v>
      </c>
      <c r="AE190" s="83">
        <f t="shared" si="55"/>
        <v>1</v>
      </c>
      <c r="AF190" s="65">
        <f t="shared" si="56"/>
        <v>0</v>
      </c>
      <c r="AG190" s="65">
        <f t="shared" si="57"/>
        <v>0</v>
      </c>
      <c r="AH190" s="64" t="str">
        <f t="shared" si="58"/>
        <v>-</v>
      </c>
      <c r="AI190" s="83">
        <f t="shared" si="59"/>
        <v>0</v>
      </c>
    </row>
    <row r="191" spans="1:35" ht="12.75" customHeight="1">
      <c r="A191" s="63" t="s">
        <v>65</v>
      </c>
      <c r="B191" s="64" t="s">
        <v>66</v>
      </c>
      <c r="C191" s="83" t="s">
        <v>67</v>
      </c>
      <c r="D191" s="65" t="s">
        <v>68</v>
      </c>
      <c r="E191" s="65" t="s">
        <v>69</v>
      </c>
      <c r="F191" s="75" t="s">
        <v>952</v>
      </c>
      <c r="G191" s="97" t="s">
        <v>70</v>
      </c>
      <c r="H191" s="66" t="s">
        <v>71</v>
      </c>
      <c r="I191" s="84">
        <v>6038379363</v>
      </c>
      <c r="J191" s="67" t="s">
        <v>1</v>
      </c>
      <c r="K191" s="68" t="s">
        <v>140</v>
      </c>
      <c r="L191" s="76" t="s">
        <v>98</v>
      </c>
      <c r="M191" s="100">
        <v>1371.02</v>
      </c>
      <c r="N191" s="77" t="s">
        <v>97</v>
      </c>
      <c r="O191" s="69">
        <v>12.052877138413685</v>
      </c>
      <c r="P191" s="74" t="s">
        <v>0</v>
      </c>
      <c r="Q191" s="78">
        <v>27.737081765986932</v>
      </c>
      <c r="R191" s="78" t="s">
        <v>140</v>
      </c>
      <c r="S191" s="107" t="s">
        <v>140</v>
      </c>
      <c r="T191" s="94">
        <v>113050.5</v>
      </c>
      <c r="U191" s="79" t="s">
        <v>97</v>
      </c>
      <c r="V191" s="79">
        <v>11818.11</v>
      </c>
      <c r="W191" s="109">
        <v>2401.64</v>
      </c>
      <c r="X191" s="80" t="s">
        <v>98</v>
      </c>
      <c r="Y191" s="81" t="s">
        <v>98</v>
      </c>
      <c r="Z191" s="83">
        <f t="shared" si="50"/>
        <v>1</v>
      </c>
      <c r="AA191" s="65">
        <f t="shared" si="51"/>
        <v>0</v>
      </c>
      <c r="AB191" s="65">
        <f t="shared" si="52"/>
        <v>0</v>
      </c>
      <c r="AC191" s="65">
        <f t="shared" si="53"/>
        <v>0</v>
      </c>
      <c r="AD191" s="64" t="str">
        <f t="shared" si="54"/>
        <v>-</v>
      </c>
      <c r="AE191" s="83">
        <f t="shared" si="55"/>
        <v>1</v>
      </c>
      <c r="AF191" s="65">
        <f t="shared" si="56"/>
        <v>1</v>
      </c>
      <c r="AG191" s="65" t="str">
        <f t="shared" si="57"/>
        <v>Initial</v>
      </c>
      <c r="AH191" s="64" t="str">
        <f t="shared" si="58"/>
        <v>RLIS</v>
      </c>
      <c r="AI191" s="83">
        <f t="shared" si="59"/>
        <v>0</v>
      </c>
    </row>
    <row r="192" spans="1:35" ht="12.75" customHeight="1">
      <c r="A192" s="63" t="s">
        <v>72</v>
      </c>
      <c r="B192" s="64" t="s">
        <v>73</v>
      </c>
      <c r="C192" s="83" t="s">
        <v>74</v>
      </c>
      <c r="D192" s="65" t="s">
        <v>476</v>
      </c>
      <c r="E192" s="65" t="s">
        <v>477</v>
      </c>
      <c r="F192" s="75" t="s">
        <v>952</v>
      </c>
      <c r="G192" s="97" t="s">
        <v>478</v>
      </c>
      <c r="H192" s="66"/>
      <c r="I192" s="84">
        <v>6038788100</v>
      </c>
      <c r="J192" s="67" t="s">
        <v>139</v>
      </c>
      <c r="K192" s="68" t="s">
        <v>140</v>
      </c>
      <c r="L192" s="76" t="s">
        <v>98</v>
      </c>
      <c r="M192" s="100">
        <v>286.08</v>
      </c>
      <c r="N192" s="77" t="s">
        <v>97</v>
      </c>
      <c r="O192" s="69">
        <v>5.591397849462366</v>
      </c>
      <c r="P192" s="74" t="s">
        <v>0</v>
      </c>
      <c r="Q192" s="78">
        <v>11.732711732711733</v>
      </c>
      <c r="R192" s="78" t="s">
        <v>0</v>
      </c>
      <c r="S192" s="107" t="s">
        <v>140</v>
      </c>
      <c r="T192" s="94">
        <v>24652.87</v>
      </c>
      <c r="U192" s="79" t="s">
        <v>97</v>
      </c>
      <c r="V192" s="79">
        <v>1788.2</v>
      </c>
      <c r="W192" s="109">
        <v>730.16</v>
      </c>
      <c r="X192" s="80" t="s">
        <v>918</v>
      </c>
      <c r="Y192" s="81" t="s">
        <v>98</v>
      </c>
      <c r="Z192" s="83">
        <f t="shared" si="50"/>
        <v>1</v>
      </c>
      <c r="AA192" s="65">
        <f t="shared" si="51"/>
        <v>1</v>
      </c>
      <c r="AB192" s="65">
        <f t="shared" si="52"/>
        <v>0</v>
      </c>
      <c r="AC192" s="65">
        <f t="shared" si="53"/>
        <v>0</v>
      </c>
      <c r="AD192" s="64" t="str">
        <f t="shared" si="54"/>
        <v>SRSA</v>
      </c>
      <c r="AE192" s="83">
        <f t="shared" si="55"/>
        <v>1</v>
      </c>
      <c r="AF192" s="65">
        <f t="shared" si="56"/>
        <v>0</v>
      </c>
      <c r="AG192" s="65">
        <f t="shared" si="57"/>
        <v>0</v>
      </c>
      <c r="AH192" s="64" t="str">
        <f t="shared" si="58"/>
        <v>-</v>
      </c>
      <c r="AI192" s="83">
        <f t="shared" si="59"/>
        <v>0</v>
      </c>
    </row>
    <row r="193" spans="1:35" ht="12.75" customHeight="1">
      <c r="A193" s="63" t="s">
        <v>75</v>
      </c>
      <c r="B193" s="64" t="s">
        <v>76</v>
      </c>
      <c r="C193" s="83" t="s">
        <v>77</v>
      </c>
      <c r="D193" s="65" t="s">
        <v>476</v>
      </c>
      <c r="E193" s="65" t="s">
        <v>477</v>
      </c>
      <c r="F193" s="75" t="s">
        <v>952</v>
      </c>
      <c r="G193" s="97" t="s">
        <v>478</v>
      </c>
      <c r="H193" s="66"/>
      <c r="I193" s="84">
        <v>6038788100</v>
      </c>
      <c r="J193" s="67" t="s">
        <v>3</v>
      </c>
      <c r="K193" s="68" t="s">
        <v>0</v>
      </c>
      <c r="L193" s="76" t="s">
        <v>98</v>
      </c>
      <c r="M193" s="100">
        <v>380.08</v>
      </c>
      <c r="N193" s="77" t="s">
        <v>97</v>
      </c>
      <c r="O193" s="69">
        <v>5.442176870748299</v>
      </c>
      <c r="P193" s="74" t="s">
        <v>0</v>
      </c>
      <c r="Q193" s="78">
        <v>8.701215611004478</v>
      </c>
      <c r="R193" s="78" t="s">
        <v>0</v>
      </c>
      <c r="S193" s="107" t="s">
        <v>0</v>
      </c>
      <c r="T193" s="94">
        <v>20357.36</v>
      </c>
      <c r="U193" s="79" t="s">
        <v>97</v>
      </c>
      <c r="V193" s="79">
        <v>1847.7</v>
      </c>
      <c r="W193" s="109">
        <v>876.27</v>
      </c>
      <c r="X193" s="80" t="s">
        <v>918</v>
      </c>
      <c r="Y193" s="81" t="s">
        <v>98</v>
      </c>
      <c r="Z193" s="83">
        <f t="shared" si="50"/>
        <v>0</v>
      </c>
      <c r="AA193" s="65">
        <f t="shared" si="51"/>
        <v>1</v>
      </c>
      <c r="AB193" s="65">
        <f t="shared" si="52"/>
        <v>0</v>
      </c>
      <c r="AC193" s="65">
        <f t="shared" si="53"/>
        <v>0</v>
      </c>
      <c r="AD193" s="64" t="str">
        <f t="shared" si="54"/>
        <v>-</v>
      </c>
      <c r="AE193" s="83">
        <f t="shared" si="55"/>
        <v>0</v>
      </c>
      <c r="AF193" s="65">
        <f t="shared" si="56"/>
        <v>0</v>
      </c>
      <c r="AG193" s="65">
        <f t="shared" si="57"/>
        <v>0</v>
      </c>
      <c r="AH193" s="64" t="str">
        <f t="shared" si="58"/>
        <v>-</v>
      </c>
      <c r="AI193" s="83">
        <f t="shared" si="59"/>
        <v>0</v>
      </c>
    </row>
    <row r="194" spans="1:35" ht="12.75" customHeight="1">
      <c r="A194" s="63" t="s">
        <v>78</v>
      </c>
      <c r="B194" s="64" t="s">
        <v>79</v>
      </c>
      <c r="C194" s="83" t="s">
        <v>80</v>
      </c>
      <c r="D194" s="65" t="s">
        <v>612</v>
      </c>
      <c r="E194" s="65" t="s">
        <v>613</v>
      </c>
      <c r="F194" s="75" t="s">
        <v>952</v>
      </c>
      <c r="G194" s="97" t="s">
        <v>614</v>
      </c>
      <c r="H194" s="66" t="s">
        <v>615</v>
      </c>
      <c r="I194" s="84">
        <v>6033526955</v>
      </c>
      <c r="J194" s="67" t="s">
        <v>1</v>
      </c>
      <c r="K194" s="68" t="s">
        <v>140</v>
      </c>
      <c r="L194" s="76" t="s">
        <v>98</v>
      </c>
      <c r="M194" s="100">
        <v>454.32</v>
      </c>
      <c r="N194" s="77" t="s">
        <v>97</v>
      </c>
      <c r="O194" s="69">
        <v>13.950276243093922</v>
      </c>
      <c r="P194" s="74" t="s">
        <v>0</v>
      </c>
      <c r="Q194" s="78">
        <v>35.76759061833689</v>
      </c>
      <c r="R194" s="78" t="s">
        <v>140</v>
      </c>
      <c r="S194" s="107" t="s">
        <v>140</v>
      </c>
      <c r="T194" s="94">
        <v>82307.87</v>
      </c>
      <c r="U194" s="79" t="s">
        <v>97</v>
      </c>
      <c r="V194" s="79">
        <v>6340.61</v>
      </c>
      <c r="W194" s="109">
        <v>918.27</v>
      </c>
      <c r="X194" s="80" t="s">
        <v>98</v>
      </c>
      <c r="Y194" s="81" t="s">
        <v>918</v>
      </c>
      <c r="Z194" s="83">
        <f t="shared" si="50"/>
        <v>1</v>
      </c>
      <c r="AA194" s="65">
        <f t="shared" si="51"/>
        <v>1</v>
      </c>
      <c r="AB194" s="65">
        <f t="shared" si="52"/>
        <v>0</v>
      </c>
      <c r="AC194" s="65">
        <f t="shared" si="53"/>
        <v>0</v>
      </c>
      <c r="AD194" s="64" t="str">
        <f t="shared" si="54"/>
        <v>SRSA</v>
      </c>
      <c r="AE194" s="83">
        <f t="shared" si="55"/>
        <v>1</v>
      </c>
      <c r="AF194" s="65">
        <f t="shared" si="56"/>
        <v>1</v>
      </c>
      <c r="AG194" s="65" t="str">
        <f t="shared" si="57"/>
        <v>Initial</v>
      </c>
      <c r="AH194" s="64" t="str">
        <f t="shared" si="58"/>
        <v>-</v>
      </c>
      <c r="AI194" s="83" t="str">
        <f t="shared" si="59"/>
        <v>SRSA</v>
      </c>
    </row>
    <row r="195" spans="1:35" ht="12.75" customHeight="1">
      <c r="A195" s="63" t="s">
        <v>81</v>
      </c>
      <c r="B195" s="64" t="s">
        <v>82</v>
      </c>
      <c r="C195" s="83" t="s">
        <v>83</v>
      </c>
      <c r="D195" s="65" t="s">
        <v>373</v>
      </c>
      <c r="E195" s="65" t="s">
        <v>374</v>
      </c>
      <c r="F195" s="75" t="s">
        <v>952</v>
      </c>
      <c r="G195" s="97" t="s">
        <v>375</v>
      </c>
      <c r="H195" s="66" t="s">
        <v>376</v>
      </c>
      <c r="I195" s="84">
        <v>6034251976</v>
      </c>
      <c r="J195" s="67" t="s">
        <v>139</v>
      </c>
      <c r="K195" s="68" t="s">
        <v>140</v>
      </c>
      <c r="L195" s="76" t="s">
        <v>98</v>
      </c>
      <c r="M195" s="100">
        <v>1586.89</v>
      </c>
      <c r="N195" s="77" t="s">
        <v>97</v>
      </c>
      <c r="O195" s="69">
        <v>3.305084745762712</v>
      </c>
      <c r="P195" s="74" t="s">
        <v>0</v>
      </c>
      <c r="Q195" s="78">
        <v>3.374404928591431</v>
      </c>
      <c r="R195" s="78" t="s">
        <v>0</v>
      </c>
      <c r="S195" s="107" t="s">
        <v>140</v>
      </c>
      <c r="T195" s="94">
        <v>56624.56</v>
      </c>
      <c r="U195" s="79" t="s">
        <v>97</v>
      </c>
      <c r="V195" s="79">
        <v>4293.62</v>
      </c>
      <c r="W195" s="109">
        <v>2056.77</v>
      </c>
      <c r="X195" s="82" t="s">
        <v>918</v>
      </c>
      <c r="Y195" s="81" t="s">
        <v>98</v>
      </c>
      <c r="Z195" s="83">
        <f t="shared" si="50"/>
        <v>1</v>
      </c>
      <c r="AA195" s="65">
        <f t="shared" si="51"/>
        <v>0</v>
      </c>
      <c r="AB195" s="65">
        <f t="shared" si="52"/>
        <v>0</v>
      </c>
      <c r="AC195" s="65">
        <f t="shared" si="53"/>
        <v>0</v>
      </c>
      <c r="AD195" s="64" t="str">
        <f t="shared" si="54"/>
        <v>-</v>
      </c>
      <c r="AE195" s="83">
        <f t="shared" si="55"/>
        <v>1</v>
      </c>
      <c r="AF195" s="65">
        <f t="shared" si="56"/>
        <v>0</v>
      </c>
      <c r="AG195" s="65">
        <f t="shared" si="57"/>
        <v>0</v>
      </c>
      <c r="AH195" s="64" t="str">
        <f t="shared" si="58"/>
        <v>-</v>
      </c>
      <c r="AI195" s="83">
        <f t="shared" si="59"/>
        <v>0</v>
      </c>
    </row>
    <row r="196" spans="1:35" ht="12.75" customHeight="1">
      <c r="A196" s="63" t="s">
        <v>84</v>
      </c>
      <c r="B196" s="64" t="s">
        <v>85</v>
      </c>
      <c r="C196" s="83" t="s">
        <v>86</v>
      </c>
      <c r="D196" s="65" t="s">
        <v>605</v>
      </c>
      <c r="E196" s="65" t="s">
        <v>606</v>
      </c>
      <c r="F196" s="75" t="s">
        <v>952</v>
      </c>
      <c r="G196" s="97" t="s">
        <v>607</v>
      </c>
      <c r="H196" s="66" t="s">
        <v>608</v>
      </c>
      <c r="I196" s="84">
        <v>6034644466</v>
      </c>
      <c r="J196" s="67"/>
      <c r="K196" s="68"/>
      <c r="L196" s="76" t="s">
        <v>98</v>
      </c>
      <c r="M196" s="100">
        <v>0</v>
      </c>
      <c r="N196" s="77" t="s">
        <v>97</v>
      </c>
      <c r="O196" s="69">
        <v>3.508771929824561</v>
      </c>
      <c r="P196" s="74" t="s">
        <v>0</v>
      </c>
      <c r="Q196" s="78">
        <v>3.508771929824561</v>
      </c>
      <c r="R196" s="78" t="s">
        <v>0</v>
      </c>
      <c r="S196" s="107"/>
      <c r="T196" s="94">
        <v>0</v>
      </c>
      <c r="U196" s="79" t="s">
        <v>97</v>
      </c>
      <c r="V196" s="79">
        <v>0</v>
      </c>
      <c r="W196" s="109">
        <v>0</v>
      </c>
      <c r="X196" s="80" t="s">
        <v>97</v>
      </c>
      <c r="Y196" s="81" t="s">
        <v>97</v>
      </c>
      <c r="Z196" s="83">
        <f t="shared" si="50"/>
        <v>0</v>
      </c>
      <c r="AA196" s="65">
        <f t="shared" si="51"/>
        <v>0</v>
      </c>
      <c r="AB196" s="65">
        <f t="shared" si="52"/>
        <v>0</v>
      </c>
      <c r="AC196" s="65">
        <f t="shared" si="53"/>
        <v>0</v>
      </c>
      <c r="AD196" s="64" t="str">
        <f t="shared" si="54"/>
        <v>-</v>
      </c>
      <c r="AE196" s="83">
        <f t="shared" si="55"/>
        <v>0</v>
      </c>
      <c r="AF196" s="65">
        <f t="shared" si="56"/>
        <v>0</v>
      </c>
      <c r="AG196" s="65">
        <f t="shared" si="57"/>
        <v>0</v>
      </c>
      <c r="AH196" s="64" t="str">
        <f t="shared" si="58"/>
        <v>-</v>
      </c>
      <c r="AI196" s="83">
        <f t="shared" si="59"/>
        <v>0</v>
      </c>
    </row>
    <row r="197" spans="1:35" ht="12.75" customHeight="1">
      <c r="A197" s="63" t="s">
        <v>87</v>
      </c>
      <c r="B197" s="64" t="s">
        <v>88</v>
      </c>
      <c r="C197" s="83" t="s">
        <v>89</v>
      </c>
      <c r="D197" s="65" t="s">
        <v>573</v>
      </c>
      <c r="E197" s="65" t="s">
        <v>574</v>
      </c>
      <c r="F197" s="75" t="s">
        <v>952</v>
      </c>
      <c r="G197" s="97" t="s">
        <v>575</v>
      </c>
      <c r="H197" s="66" t="s">
        <v>576</v>
      </c>
      <c r="I197" s="84">
        <v>6039268992</v>
      </c>
      <c r="J197" s="67" t="s">
        <v>7</v>
      </c>
      <c r="K197" s="68" t="s">
        <v>0</v>
      </c>
      <c r="L197" s="76" t="s">
        <v>98</v>
      </c>
      <c r="M197" s="100">
        <v>1286.66</v>
      </c>
      <c r="N197" s="77" t="s">
        <v>97</v>
      </c>
      <c r="O197" s="69">
        <v>6.899641577060931</v>
      </c>
      <c r="P197" s="74" t="s">
        <v>0</v>
      </c>
      <c r="Q197" s="78">
        <v>16.372995446446247</v>
      </c>
      <c r="R197" s="78" t="s">
        <v>0</v>
      </c>
      <c r="S197" s="107" t="s">
        <v>0</v>
      </c>
      <c r="T197" s="94">
        <v>58012.35</v>
      </c>
      <c r="U197" s="79" t="s">
        <v>97</v>
      </c>
      <c r="V197" s="79">
        <v>4686.35</v>
      </c>
      <c r="W197" s="109">
        <v>3118.71</v>
      </c>
      <c r="X197" s="80" t="s">
        <v>918</v>
      </c>
      <c r="Y197" s="81" t="s">
        <v>98</v>
      </c>
      <c r="Z197" s="83">
        <f t="shared" si="50"/>
        <v>0</v>
      </c>
      <c r="AA197" s="65">
        <f t="shared" si="51"/>
        <v>0</v>
      </c>
      <c r="AB197" s="65">
        <f t="shared" si="52"/>
        <v>0</v>
      </c>
      <c r="AC197" s="65">
        <f t="shared" si="53"/>
        <v>0</v>
      </c>
      <c r="AD197" s="64" t="str">
        <f t="shared" si="54"/>
        <v>-</v>
      </c>
      <c r="AE197" s="83">
        <f t="shared" si="55"/>
        <v>0</v>
      </c>
      <c r="AF197" s="65">
        <f t="shared" si="56"/>
        <v>0</v>
      </c>
      <c r="AG197" s="65">
        <f>IF(AND(AE197=1,AF197=1),"Initial",0)</f>
        <v>0</v>
      </c>
      <c r="AH197" s="64" t="str">
        <f>IF(AND(AND(AG197="Initial",AI197=0),AND(ISNUMBER(M197),M197&gt;0)),"RLIS","-")</f>
        <v>-</v>
      </c>
      <c r="AI197" s="83">
        <f t="shared" si="59"/>
        <v>0</v>
      </c>
    </row>
    <row r="198" spans="1:35" ht="12.75" customHeight="1">
      <c r="A198" s="63" t="s">
        <v>93</v>
      </c>
      <c r="B198" s="64" t="s">
        <v>94</v>
      </c>
      <c r="C198" s="83" t="s">
        <v>95</v>
      </c>
      <c r="D198" s="65" t="s">
        <v>90</v>
      </c>
      <c r="E198" s="65" t="s">
        <v>91</v>
      </c>
      <c r="F198" s="75" t="s">
        <v>952</v>
      </c>
      <c r="G198" s="97" t="s">
        <v>92</v>
      </c>
      <c r="H198" s="66" t="s">
        <v>974</v>
      </c>
      <c r="I198" s="84">
        <v>6032864116</v>
      </c>
      <c r="J198" s="67" t="s">
        <v>5</v>
      </c>
      <c r="K198" s="68" t="s">
        <v>0</v>
      </c>
      <c r="L198" s="76" t="s">
        <v>98</v>
      </c>
      <c r="M198" s="100">
        <v>1630.64</v>
      </c>
      <c r="N198" s="77" t="s">
        <v>97</v>
      </c>
      <c r="O198" s="69">
        <v>6.782106782106783</v>
      </c>
      <c r="P198" s="74" t="s">
        <v>0</v>
      </c>
      <c r="Q198" s="78">
        <v>19.03683574879227</v>
      </c>
      <c r="R198" s="78" t="s">
        <v>0</v>
      </c>
      <c r="S198" s="107" t="s">
        <v>140</v>
      </c>
      <c r="T198" s="94">
        <v>118994.82</v>
      </c>
      <c r="U198" s="79" t="s">
        <v>97</v>
      </c>
      <c r="V198" s="79">
        <v>12559.74</v>
      </c>
      <c r="W198" s="109">
        <v>4217.92</v>
      </c>
      <c r="X198" s="80" t="s">
        <v>918</v>
      </c>
      <c r="Y198" s="81" t="s">
        <v>98</v>
      </c>
      <c r="Z198" s="83">
        <f t="shared" si="50"/>
        <v>0</v>
      </c>
      <c r="AA198" s="65">
        <f t="shared" si="51"/>
        <v>0</v>
      </c>
      <c r="AB198" s="65">
        <f t="shared" si="52"/>
        <v>0</v>
      </c>
      <c r="AC198" s="65">
        <f t="shared" si="53"/>
        <v>0</v>
      </c>
      <c r="AD198" s="64" t="str">
        <f t="shared" si="54"/>
        <v>-</v>
      </c>
      <c r="AE198" s="83">
        <f t="shared" si="55"/>
        <v>1</v>
      </c>
      <c r="AF198" s="65">
        <f t="shared" si="56"/>
        <v>0</v>
      </c>
      <c r="AG198" s="65">
        <f>IF(AND(AE198=1,AF198=1),"Initial",0)</f>
        <v>0</v>
      </c>
      <c r="AH198" s="64" t="str">
        <f>IF(AND(AND(AG198="Initial",AI198=0),AND(ISNUMBER(M198),M198&gt;0)),"RLIS","-")</f>
        <v>-</v>
      </c>
      <c r="AI198" s="83">
        <f t="shared" si="5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38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FY 2008 Eligibility Spreadsheet (MS Excel)</dc:title>
  <dc:subject/>
  <dc:creator/>
  <cp:keywords/>
  <dc:description/>
  <cp:lastModifiedBy>Alan Smigielski User</cp:lastModifiedBy>
  <cp:lastPrinted>2008-04-14T17:16:16Z</cp:lastPrinted>
  <dcterms:created xsi:type="dcterms:W3CDTF">2008-03-26T19:13:27Z</dcterms:created>
  <dcterms:modified xsi:type="dcterms:W3CDTF">2008-07-22T20:43:12Z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