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'ALL'!$A$1:$AI$66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<sst xmlns="http://schemas.openxmlformats.org/spreadsheetml/2006/main" count="1325" uniqueCount="404">
  <si>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</si>
  <si>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</si>
  <si>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</si>
  <si>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</si>
  <si>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</si>
  <si>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</si>
  <si>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</si>
  <si>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</si>
  <si>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</si>
  <si>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</si>
  <si>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</si>
  <si>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</si>
  <si>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</si>
  <si>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</si>
  <si>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</si>
  <si>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</si>
  <si>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</si>
  <si>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</si>
  <si>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</si>
  <si>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</si>
  <si>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Used the Reap-Flex authority School Year 05-06 (Yes, No)</t>
  </si>
  <si>
    <t>13A</t>
  </si>
  <si>
    <t>14A</t>
  </si>
  <si>
    <t>7750003</t>
  </si>
  <si>
    <t>WYOMING GIRLS SCHOOL</t>
  </si>
  <si>
    <t>P.O. BOX 868</t>
  </si>
  <si>
    <t>SHERIDAN</t>
  </si>
  <si>
    <t>WY</t>
  </si>
  <si>
    <t>82801</t>
  </si>
  <si>
    <t>0868</t>
  </si>
  <si>
    <t>7</t>
  </si>
  <si>
    <t>YES</t>
  </si>
  <si>
    <t>M</t>
  </si>
  <si>
    <t>7750001</t>
  </si>
  <si>
    <t>WYOMING BOYS SCHOOL</t>
  </si>
  <si>
    <t>1550 HIGHWAY 20 SOUTH</t>
  </si>
  <si>
    <t>WORLAND</t>
  </si>
  <si>
    <t>82401</t>
  </si>
  <si>
    <t>9802</t>
  </si>
  <si>
    <t>7750004</t>
  </si>
  <si>
    <t>WYOMING STATE HOSPITAL</t>
  </si>
  <si>
    <t>P.O. BOX 177</t>
  </si>
  <si>
    <t>EVANSTON</t>
  </si>
  <si>
    <t>82931</t>
  </si>
  <si>
    <t>0177</t>
  </si>
  <si>
    <t>6</t>
  </si>
  <si>
    <t>NO</t>
  </si>
  <si>
    <t>0170001</t>
  </si>
  <si>
    <t>CATHEDRAL HOME FOR CHILDREN</t>
  </si>
  <si>
    <t>P.O. BOX 520</t>
  </si>
  <si>
    <t>LARAMIE</t>
  </si>
  <si>
    <t>82073</t>
  </si>
  <si>
    <t>0520</t>
  </si>
  <si>
    <t>0870001</t>
  </si>
  <si>
    <t>SAINT JOSEPH'S CHILDREN'S HOME</t>
  </si>
  <si>
    <t>P.O. BOX 1117</t>
  </si>
  <si>
    <t>TORRINGTON</t>
  </si>
  <si>
    <t>82240</t>
  </si>
  <si>
    <t>1117</t>
  </si>
  <si>
    <t>1170001</t>
  </si>
  <si>
    <t>ATTENTION HOMES INC</t>
  </si>
  <si>
    <t>P.O. BOX 687</t>
  </si>
  <si>
    <t>CHEYENNE</t>
  </si>
  <si>
    <t>82003</t>
  </si>
  <si>
    <t>2</t>
  </si>
  <si>
    <t>1770002</t>
  </si>
  <si>
    <t>NORMATIVE SERVICES</t>
  </si>
  <si>
    <t>P.O. BOX 3075</t>
  </si>
  <si>
    <t>2070002</t>
  </si>
  <si>
    <t>RED TOP MEADOWS</t>
  </si>
  <si>
    <t>P.O. BOX 290</t>
  </si>
  <si>
    <t>WILSON</t>
  </si>
  <si>
    <t>83014</t>
  </si>
  <si>
    <t>0950001</t>
  </si>
  <si>
    <t>NORTHWEST  WYOMING BOCES</t>
  </si>
  <si>
    <t>P.O. BOX 112</t>
  </si>
  <si>
    <t>THERMOPOLIS</t>
  </si>
  <si>
    <t>82443</t>
  </si>
  <si>
    <t>0370002</t>
  </si>
  <si>
    <t>YOUTH EMERGENCY SERVICES, INC.</t>
  </si>
  <si>
    <t>706 EAST LONGMONT STREET</t>
  </si>
  <si>
    <t>GILLETTE</t>
  </si>
  <si>
    <t>82716</t>
  </si>
  <si>
    <t>1170003</t>
  </si>
  <si>
    <t>FRONTIER CORRECTIONAL SYSTEMS (CENTER 1)</t>
  </si>
  <si>
    <t>3304 EAST I-80 SERVICE ROAD</t>
  </si>
  <si>
    <t>82009</t>
  </si>
  <si>
    <t>1350015</t>
  </si>
  <si>
    <t>WYOMING BEHAVIORAL INSTITUTE</t>
  </si>
  <si>
    <t>2521 EAST 15TH STREET</t>
  </si>
  <si>
    <t>CASPER</t>
  </si>
  <si>
    <t>82609</t>
  </si>
  <si>
    <t>0101000</t>
  </si>
  <si>
    <t>ALBANY COUNTY SCHOOL DISTRICT #1</t>
  </si>
  <si>
    <t>1948 GRAND AVENUE</t>
  </si>
  <si>
    <t>82070</t>
  </si>
  <si>
    <t>4317</t>
  </si>
  <si>
    <t>5,7</t>
  </si>
  <si>
    <t>0738000</t>
  </si>
  <si>
    <t>FREMONT COUNTY SCHOOL DISTRICT #38</t>
  </si>
  <si>
    <t>445 LITTLE WIND RIVER BOTTOM R</t>
  </si>
  <si>
    <t>ARAPAHOE</t>
  </si>
  <si>
    <t>82510</t>
  </si>
  <si>
    <t>9148</t>
  </si>
  <si>
    <t>0401000</t>
  </si>
  <si>
    <t>CARBON COUNTY SCHOOL DISTRICT #1</t>
  </si>
  <si>
    <t>P.O. BOX 160</t>
  </si>
  <si>
    <t>RAWLINS</t>
  </si>
  <si>
    <t>82301</t>
  </si>
  <si>
    <t>0160</t>
  </si>
  <si>
    <t>6,7</t>
  </si>
  <si>
    <t>0204000</t>
  </si>
  <si>
    <t>BIG HORN COUNTY SCHOOL DISTRICT #4</t>
  </si>
  <si>
    <t>P.O. BOX 151</t>
  </si>
  <si>
    <t>BASIN</t>
  </si>
  <si>
    <t>82410</t>
  </si>
  <si>
    <t>0151</t>
  </si>
  <si>
    <t>1809000</t>
  </si>
  <si>
    <t>SUBLETTE COUNTY SCHOOL DISTRICT #9</t>
  </si>
  <si>
    <t>P.O. BOX 769</t>
  </si>
  <si>
    <t>BIG PINEY</t>
  </si>
  <si>
    <t>83113</t>
  </si>
  <si>
    <t>0769</t>
  </si>
  <si>
    <t>0201000</t>
  </si>
  <si>
    <t>BIG HORN COUNTY SCHOOL DISTRICT #1</t>
  </si>
  <si>
    <t>P.O. BOX 688</t>
  </si>
  <si>
    <t>COWLEY</t>
  </si>
  <si>
    <t>82420</t>
  </si>
  <si>
    <t>0688</t>
  </si>
  <si>
    <t>7,N</t>
  </si>
  <si>
    <t>0202000</t>
  </si>
  <si>
    <t>BIG HORN COUNTY SCHOOL DISTRICT #2</t>
  </si>
  <si>
    <t>502 HAMPSHIRE AVENUE</t>
  </si>
  <si>
    <t>LOVELL</t>
  </si>
  <si>
    <t>82431</t>
  </si>
  <si>
    <t>1613</t>
  </si>
  <si>
    <t>0301000</t>
  </si>
  <si>
    <t>CAMPBELL COUNTY SCHOOL DISTRICT #1</t>
  </si>
  <si>
    <t>P.O. BOX 3033</t>
  </si>
  <si>
    <t>82717</t>
  </si>
  <si>
    <t>3033</t>
  </si>
  <si>
    <t>0402000</t>
  </si>
  <si>
    <t>CARBON COUNTY SCHOOL DISTRICT #2</t>
  </si>
  <si>
    <t>P.O. BOX 1530</t>
  </si>
  <si>
    <t>SARATOGA</t>
  </si>
  <si>
    <t>82331</t>
  </si>
  <si>
    <t>1530</t>
  </si>
  <si>
    <t>1101000</t>
  </si>
  <si>
    <t>LARAMIE COUNTY SCHOOL DISTRICT #1</t>
  </si>
  <si>
    <t>2810 HOUSE AVENUE</t>
  </si>
  <si>
    <t>82001</t>
  </si>
  <si>
    <t>2860</t>
  </si>
  <si>
    <t>2,4,8,N</t>
  </si>
  <si>
    <t>1506000</t>
  </si>
  <si>
    <t>PARK COUNTY SCHOOL DISTRICT # 6</t>
  </si>
  <si>
    <t>919 CODY AVENUE</t>
  </si>
  <si>
    <t>CODY</t>
  </si>
  <si>
    <t>82414</t>
  </si>
  <si>
    <t>4115</t>
  </si>
  <si>
    <t>0501000</t>
  </si>
  <si>
    <t>CONVERSE COUNTY SCHOOL DISTRICT #1</t>
  </si>
  <si>
    <t>615 HAMILTON STREET</t>
  </si>
  <si>
    <t>DOUGLAS</t>
  </si>
  <si>
    <t>82633</t>
  </si>
  <si>
    <t>2615</t>
  </si>
  <si>
    <t>0502000</t>
  </si>
  <si>
    <t>CONVERSE COUNTY SCHOOL DISTRICT #2</t>
  </si>
  <si>
    <t>P.O. BOX 1300</t>
  </si>
  <si>
    <t>GLENROCK</t>
  </si>
  <si>
    <t>82637</t>
  </si>
  <si>
    <t>1300</t>
  </si>
  <si>
    <t>0601000</t>
  </si>
  <si>
    <t>CROOK COUNTY SCHOOL DISTRICT #1</t>
  </si>
  <si>
    <t>P.O. BOX 830</t>
  </si>
  <si>
    <t>SUNDANCE</t>
  </si>
  <si>
    <t>82729</t>
  </si>
  <si>
    <t>0830</t>
  </si>
  <si>
    <t>0702000</t>
  </si>
  <si>
    <t>FREMONT COUNTY SCHOOL DISTRICT # 2</t>
  </si>
  <si>
    <t>P.O. BOX 188</t>
  </si>
  <si>
    <t>DUBOIS</t>
  </si>
  <si>
    <t>82513</t>
  </si>
  <si>
    <t>0188</t>
  </si>
  <si>
    <t>2101000</t>
  </si>
  <si>
    <t>UINTA COUNTY SCHOOL DISTRICT #1</t>
  </si>
  <si>
    <t>P.O. BOX 6002</t>
  </si>
  <si>
    <t>6002</t>
  </si>
  <si>
    <t>0721000</t>
  </si>
  <si>
    <t>FREMONT COUNTY SCHOOL DISTRICT #21</t>
  </si>
  <si>
    <t>90 ETHETE ROAD</t>
  </si>
  <si>
    <t>FT. WASHAKIE</t>
  </si>
  <si>
    <t>82514</t>
  </si>
  <si>
    <t>9602</t>
  </si>
  <si>
    <t>0706000</t>
  </si>
  <si>
    <t>FREMONT COUNTY SCHOOL DISTRICT # 6</t>
  </si>
  <si>
    <t>P.O. BOX 10</t>
  </si>
  <si>
    <t>PAVILLION</t>
  </si>
  <si>
    <t>82523</t>
  </si>
  <si>
    <t>8715</t>
  </si>
  <si>
    <t>0701000</t>
  </si>
  <si>
    <t>FREMONT COUNTY SCHOOL DISTRICT # 1</t>
  </si>
  <si>
    <t>400 BALDWIN CREEK ROAD</t>
  </si>
  <si>
    <t>LANDER</t>
  </si>
  <si>
    <t>82520</t>
  </si>
  <si>
    <t>0801000</t>
  </si>
  <si>
    <t>GOSHEN COUNTY SCHOOL DISTRICT #1</t>
  </si>
  <si>
    <t>2602 WEST E STREET</t>
  </si>
  <si>
    <t>1821</t>
  </si>
  <si>
    <t>0203000</t>
  </si>
  <si>
    <t>BIG HORN COUNTY SCHOOL DISTRICT #3</t>
  </si>
  <si>
    <t>636 14TH AVENUE NORTH</t>
  </si>
  <si>
    <t>GREYBULL</t>
  </si>
  <si>
    <t>82426</t>
  </si>
  <si>
    <t>1537</t>
  </si>
  <si>
    <t>1602000</t>
  </si>
  <si>
    <t>PLATTE COUNTY SCHOOL DISTRICT #2</t>
  </si>
  <si>
    <t>P.O. BOX 189</t>
  </si>
  <si>
    <t>GUERNSEY</t>
  </si>
  <si>
    <t>82214</t>
  </si>
  <si>
    <t>0189</t>
  </si>
  <si>
    <t>0901000</t>
  </si>
  <si>
    <t>HOT SPRINGS COUNTY SCHOOL DISTRICT #1</t>
  </si>
  <si>
    <t>415 SPRINGVIEW STREET</t>
  </si>
  <si>
    <t>2244</t>
  </si>
  <si>
    <t>1001000</t>
  </si>
  <si>
    <t>JOHNSON COUNTY SCHOOL DISTRICT #1</t>
  </si>
  <si>
    <t>601 WEST LOTT STREET</t>
  </si>
  <si>
    <t>BUFFALO</t>
  </si>
  <si>
    <t>82834</t>
  </si>
  <si>
    <t>1629</t>
  </si>
  <si>
    <t>1201000</t>
  </si>
  <si>
    <t>LINCOLN COUNTY SCHOOL DISTRICT #1</t>
  </si>
  <si>
    <t>P.O. BOX 335</t>
  </si>
  <si>
    <t>DIAMONDVILLE</t>
  </si>
  <si>
    <t>83116</t>
  </si>
  <si>
    <t>0335</t>
  </si>
  <si>
    <t>1202000</t>
  </si>
  <si>
    <t>LINCOLN COUNTY SCHOOL DISTRICT #2</t>
  </si>
  <si>
    <t>P.O. BOX 219</t>
  </si>
  <si>
    <t>AFTON</t>
  </si>
  <si>
    <t>83110</t>
  </si>
  <si>
    <t>0219</t>
  </si>
  <si>
    <t>1102000</t>
  </si>
  <si>
    <t>LARAMIE COUNTY SCHOOL DISTRICT #2</t>
  </si>
  <si>
    <t>P.O. BOX 489</t>
  </si>
  <si>
    <t>PINE BLUFFS</t>
  </si>
  <si>
    <t>82082</t>
  </si>
  <si>
    <t>0489</t>
  </si>
  <si>
    <t>8</t>
  </si>
  <si>
    <t>1401000</t>
  </si>
  <si>
    <t>NIOBRARA COUNTY SCHOOL DISTRICT #1</t>
  </si>
  <si>
    <t>P.O. BOX 629</t>
  </si>
  <si>
    <t>LUSK</t>
  </si>
  <si>
    <t>82225</t>
  </si>
  <si>
    <t>0629</t>
  </si>
  <si>
    <t>2106000</t>
  </si>
  <si>
    <t>UINTA COUNTY SCHOOL DISTRICT #6</t>
  </si>
  <si>
    <t>P.O. BOX 1090</t>
  </si>
  <si>
    <t>LYMAN</t>
  </si>
  <si>
    <t>82937</t>
  </si>
  <si>
    <t>1090</t>
  </si>
  <si>
    <t>1516000</t>
  </si>
  <si>
    <t>PARK COUNTY SCHOOL DISTRICT #16</t>
  </si>
  <si>
    <t>P.O. BOX 218</t>
  </si>
  <si>
    <t>MEETEETSE</t>
  </si>
  <si>
    <t>82433</t>
  </si>
  <si>
    <t>0218</t>
  </si>
  <si>
    <t>0714000</t>
  </si>
  <si>
    <t>FREMONT COUNTY SCHOOL DISTRICT #14</t>
  </si>
  <si>
    <t>638 BLUE SKY HIGHWAY</t>
  </si>
  <si>
    <t>ETHETE</t>
  </si>
  <si>
    <t>0340</t>
  </si>
  <si>
    <t>2104000</t>
  </si>
  <si>
    <t>UINTA COUNTY SCHOOL DISTRICT #4</t>
  </si>
  <si>
    <t>P.O. BOX 130</t>
  </si>
  <si>
    <t>MOUNTAIN VIEW</t>
  </si>
  <si>
    <t>82939</t>
  </si>
  <si>
    <t>0130</t>
  </si>
  <si>
    <t>1301000</t>
  </si>
  <si>
    <t>NATRONA COUNTY SCHOOL DISTRICT #1</t>
  </si>
  <si>
    <t>970 N. GLENN RD.</t>
  </si>
  <si>
    <t>82601</t>
  </si>
  <si>
    <t>1635</t>
  </si>
  <si>
    <t>2,4,8</t>
  </si>
  <si>
    <t>2301000</t>
  </si>
  <si>
    <t>WESTON COUNTY SCHOOL DISTRICT #1</t>
  </si>
  <si>
    <t>116 CASPER AVENUE</t>
  </si>
  <si>
    <t>NEWCASTLE</t>
  </si>
  <si>
    <t>82701</t>
  </si>
  <si>
    <t>2705</t>
  </si>
  <si>
    <t>1801000</t>
  </si>
  <si>
    <t>SUBLETTE COUNTY SCHOOL DISTRICT #1</t>
  </si>
  <si>
    <t>P.O. BOX 549</t>
  </si>
  <si>
    <t>PINEDALE</t>
  </si>
  <si>
    <t>82941</t>
  </si>
  <si>
    <t>0549</t>
  </si>
  <si>
    <t>1601000</t>
  </si>
  <si>
    <t>PLATTE COUNTY SCHOOL DISTRICT #1</t>
  </si>
  <si>
    <t>1350 OAK STREET</t>
  </si>
  <si>
    <t>WHEATLAND</t>
  </si>
  <si>
    <t>82201</t>
  </si>
  <si>
    <t>2234</t>
  </si>
  <si>
    <t>1501000</t>
  </si>
  <si>
    <t>PARK COUNTY SCHOOL DISTRICT # 1</t>
  </si>
  <si>
    <t>160 NORTH EVARTS</t>
  </si>
  <si>
    <t>POWELL</t>
  </si>
  <si>
    <t>82435</t>
  </si>
  <si>
    <t>2730</t>
  </si>
  <si>
    <t>0725000</t>
  </si>
  <si>
    <t>FREMONT COUNTY SCHOOL DISTRICT #25</t>
  </si>
  <si>
    <t>121 NORTH 5TH STREET WEST</t>
  </si>
  <si>
    <t>RIVERTON</t>
  </si>
  <si>
    <t>82501</t>
  </si>
  <si>
    <t>9407</t>
  </si>
  <si>
    <t>1901000</t>
  </si>
  <si>
    <t>SWEETWATER COUNTY SCHOOL DISTRICT #1</t>
  </si>
  <si>
    <t>P.O. BOX 1089</t>
  </si>
  <si>
    <t>ROCK SPRINGS</t>
  </si>
  <si>
    <t>82902</t>
  </si>
  <si>
    <t>1089</t>
  </si>
  <si>
    <t>1703000</t>
  </si>
  <si>
    <t>SHERIDAN COUNTY SCHOOL DISTRICT #3</t>
  </si>
  <si>
    <t>P.O. BOX 125</t>
  </si>
  <si>
    <t>CLEARMONT</t>
  </si>
  <si>
    <t>82835</t>
  </si>
  <si>
    <t>0125</t>
  </si>
  <si>
    <t>1701000</t>
  </si>
  <si>
    <t>SHERIDAN COUNTY SCHOOL DISTRICT #1</t>
  </si>
  <si>
    <t>P.O. BOX 819</t>
  </si>
  <si>
    <t>RANCHESTER</t>
  </si>
  <si>
    <t>82839</t>
  </si>
  <si>
    <t>0819</t>
  </si>
  <si>
    <t>1702000</t>
  </si>
  <si>
    <t>SHERIDAN COUNTY SCHOOL DISTRICT #2</t>
  </si>
  <si>
    <t>P.O. BOX 919</t>
  </si>
  <si>
    <t>0919</t>
  </si>
  <si>
    <t>0724000</t>
  </si>
  <si>
    <t>FREMONT COUNTY SCHOOL DISTRICT #24</t>
  </si>
  <si>
    <t>112 WEST 3RD STREET</t>
  </si>
  <si>
    <t>SHOSHONI</t>
  </si>
  <si>
    <t>82649</t>
  </si>
  <si>
    <t>0327</t>
  </si>
  <si>
    <t>1902000</t>
  </si>
  <si>
    <t>SWEETWATER COUNTY SCHOOL DISTRICT #2</t>
  </si>
  <si>
    <t>320 MONROE AVENUE</t>
  </si>
  <si>
    <t>GREEN RIVER</t>
  </si>
  <si>
    <t>82935</t>
  </si>
  <si>
    <t>4223</t>
  </si>
  <si>
    <t>2202000</t>
  </si>
  <si>
    <t>WASHAKIE COUNTY SCHOOL DISTRICT #2</t>
  </si>
  <si>
    <t>P.O. BOX 105</t>
  </si>
  <si>
    <t>TEN SLEEP</t>
  </si>
  <si>
    <t>82442</t>
  </si>
  <si>
    <t>0105</t>
  </si>
  <si>
    <t>2001000</t>
  </si>
  <si>
    <t>TETON COUNTY SCHOOL DISTRICT #1</t>
  </si>
  <si>
    <t>P.O. BOX 568</t>
  </si>
  <si>
    <t>JACKSON</t>
  </si>
  <si>
    <t>83001</t>
  </si>
  <si>
    <t>0568</t>
  </si>
  <si>
    <t>2307000</t>
  </si>
  <si>
    <t>WESTON COUNTY SCHOOL DISTRICT #7</t>
  </si>
  <si>
    <t>P.O. BOX 470</t>
  </si>
  <si>
    <t>UPTON</t>
  </si>
  <si>
    <t>82730</t>
  </si>
  <si>
    <t>0470</t>
  </si>
  <si>
    <t>2201000</t>
  </si>
  <si>
    <t>WASHAKIE COUNTY SCHOOL DISTRICT #1</t>
  </si>
  <si>
    <t>1900 HOWELL AVE.</t>
  </si>
  <si>
    <t>3711</t>
  </si>
  <si>
    <t>0350001</t>
  </si>
  <si>
    <t>NORTHEAST WYOMING BOCES</t>
  </si>
  <si>
    <t>410 NORTH MILLER AVENUE</t>
  </si>
  <si>
    <t>2050001</t>
  </si>
  <si>
    <t>REGION V BOCES</t>
  </si>
  <si>
    <t>P.O. BOX 240</t>
  </si>
  <si>
    <t>0240</t>
  </si>
  <si>
    <t>N/A</t>
  </si>
  <si>
    <t>Yes</t>
  </si>
  <si>
    <t>No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</si>
  <si>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</si>
  <si>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</si>
  <si>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</si>
  <si>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</si>
  <si>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</si>
  <si>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</si>
  <si>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</si>
  <si>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</si>
  <si>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</si>
  <si>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</si>
  <si>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</si>
  <si>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</si>
  <si>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</si>
  <si>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</si>
  <si>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</si>
  <si>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</si>
  <si>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</si>
  <si>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</si>
  <si>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</si>
  <si>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</si>
  <si>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</si>
  <si>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</si>
  <si>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</si>
  <si>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Wyoming School Districts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</si>
</sst>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  <numFmt numFmtId="171" formatCode="_(* #,##0_);_(* \(#,##0\);_(* &quot;-&quot;??_);_(@_)"/>
    <numFmt numFmtId="172" formatCode="&quot;$&quot;#,##0.00"/>
    <numFmt numFmtId="173" formatCode="#,##0.0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5" xfId="15" applyNumberFormat="1" applyFont="1" applyFill="1" applyBorder="1" applyAlignment="1" applyProtection="1">
      <alignment/>
      <protection locked="0"/>
    </xf>
    <xf numFmtId="169" fontId="0" fillId="2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2" borderId="16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19" xfId="0" applyFont="1" applyFill="1" applyBorder="1" applyAlignment="1" applyProtection="1">
      <alignment horizontal="left" textRotation="75" wrapText="1"/>
      <protection locked="0"/>
    </xf>
    <xf numFmtId="0" fontId="1" fillId="4" borderId="1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/>
    </xf>
    <xf numFmtId="167" fontId="0" fillId="2" borderId="24" xfId="0" applyNumberFormat="1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169" fontId="0" fillId="2" borderId="25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8" fontId="0" fillId="2" borderId="24" xfId="0" applyNumberFormat="1" applyFont="1" applyFill="1" applyBorder="1" applyAlignment="1">
      <alignment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170" fontId="0" fillId="0" borderId="16" xfId="0" applyNumberFormat="1" applyFont="1" applyFill="1" applyBorder="1" applyAlignment="1" applyProtection="1">
      <alignment/>
      <protection locked="0"/>
    </xf>
    <xf numFmtId="170" fontId="0" fillId="0" borderId="24" xfId="0" applyNumberFormat="1" applyFont="1" applyFill="1" applyBorder="1" applyAlignment="1" applyProtection="1">
      <alignment/>
      <protection locked="0"/>
    </xf>
    <xf numFmtId="168" fontId="0" fillId="2" borderId="16" xfId="0" applyNumberFormat="1" applyFont="1" applyFill="1" applyBorder="1" applyAlignment="1">
      <alignment/>
    </xf>
    <xf numFmtId="170" fontId="0" fillId="0" borderId="17" xfId="0" applyNumberFormat="1" applyFont="1" applyFill="1" applyBorder="1" applyAlignment="1" applyProtection="1">
      <alignment/>
      <protection locked="0"/>
    </xf>
    <xf numFmtId="170" fontId="0" fillId="0" borderId="25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0" fillId="0" borderId="23" xfId="15" applyNumberFormat="1" applyFont="1" applyFill="1" applyBorder="1" applyAlignment="1" applyProtection="1">
      <alignment/>
      <protection locked="0"/>
    </xf>
    <xf numFmtId="49" fontId="0" fillId="2" borderId="22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170" fontId="0" fillId="0" borderId="18" xfId="0" applyNumberFormat="1" applyFont="1" applyFill="1" applyBorder="1" applyAlignment="1" applyProtection="1">
      <alignment/>
      <protection locked="0"/>
    </xf>
    <xf numFmtId="170" fontId="0" fillId="0" borderId="21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8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169" fontId="0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3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0.57421875" style="0" bestFit="1" customWidth="1"/>
    <col min="4" max="4" width="33.140625" style="0" bestFit="1" customWidth="1"/>
    <col min="5" max="5" width="16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41" t="s">
        <v>396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</row>
    <row r="2" spans="1:25" ht="12.75">
      <c r="A2" s="139" t="s">
        <v>397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14" ht="12.75">
      <c r="A3" s="140" t="s">
        <v>398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39"/>
    </row>
    <row r="4" spans="1:14" ht="15.75" customHeight="1">
      <c r="A4" s="143" t="s">
        <v>399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22" ht="45" customHeight="1">
      <c r="A5" s="136" t="s">
        <v>400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14" ht="12.75">
      <c r="A6" s="138" t="s">
        <v>401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25" ht="12.75">
      <c r="A7" s="138" t="s">
        <v>402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39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</row>
    <row r="8" spans="1:25" ht="18">
      <c r="A8" s="12" t="s">
        <v>403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s="69" customFormat="1" ht="159.75" customHeight="1" thickBot="1">
      <c r="A9" s="16" t="s">
        <v>1</v>
      </c>
      <c r="B9" s="17" t="s">
        <v>2</v>
      </c>
      <c r="C9" s="18" t="s">
        <v>3</v>
      </c>
      <c r="D9" s="18" t="s">
        <v>4</v>
      </c>
      <c r="E9" s="18" t="s">
        <v>5</v>
      </c>
      <c r="F9" s="19" t="s">
        <v>6</v>
      </c>
      <c r="G9" s="20" t="s">
        <v>7</v>
      </c>
      <c r="H9" s="19" t="s">
        <v>8</v>
      </c>
      <c r="I9" s="21" t="s">
        <v>9</v>
      </c>
      <c r="J9" s="22" t="s">
        <v>10</v>
      </c>
      <c r="K9" s="23" t="s">
        <v>11</v>
      </c>
      <c r="L9" s="24" t="s">
        <v>12</v>
      </c>
      <c r="M9" s="59" t="s">
        <v>13</v>
      </c>
      <c r="N9" s="25" t="s">
        <v>14</v>
      </c>
      <c r="O9" s="26" t="s">
        <v>15</v>
      </c>
      <c r="P9" s="27" t="s">
        <v>16</v>
      </c>
      <c r="Q9" s="28" t="s">
        <v>17</v>
      </c>
      <c r="R9" s="29" t="s">
        <v>18</v>
      </c>
      <c r="S9" s="30" t="s">
        <v>19</v>
      </c>
      <c r="T9" s="60" t="s">
        <v>380</v>
      </c>
      <c r="U9" s="61" t="s">
        <v>381</v>
      </c>
      <c r="V9" s="61" t="s">
        <v>382</v>
      </c>
      <c r="W9" s="62" t="s">
        <v>383</v>
      </c>
      <c r="X9" s="31" t="s">
        <v>384</v>
      </c>
      <c r="Y9" s="32" t="s">
        <v>20</v>
      </c>
      <c r="Z9" s="63" t="s">
        <v>385</v>
      </c>
      <c r="AA9" s="64" t="s">
        <v>386</v>
      </c>
      <c r="AB9" s="64" t="s">
        <v>387</v>
      </c>
      <c r="AC9" s="65" t="s">
        <v>388</v>
      </c>
      <c r="AD9" s="66" t="s">
        <v>389</v>
      </c>
      <c r="AE9" s="63" t="s">
        <v>390</v>
      </c>
      <c r="AF9" s="64" t="s">
        <v>391</v>
      </c>
      <c r="AG9" s="65" t="s">
        <v>392</v>
      </c>
      <c r="AH9" s="67" t="s">
        <v>393</v>
      </c>
      <c r="AI9" s="68" t="s">
        <v>394</v>
      </c>
    </row>
    <row r="10" spans="1:35" s="10" customFormat="1" ht="13.5" thickBot="1">
      <c r="A10" s="33">
        <v>1</v>
      </c>
      <c r="B10" s="33">
        <v>2</v>
      </c>
      <c r="C10" s="35">
        <v>3</v>
      </c>
      <c r="D10" s="35">
        <v>4</v>
      </c>
      <c r="E10" s="35">
        <v>5</v>
      </c>
      <c r="F10" s="36"/>
      <c r="G10" s="70">
        <v>6</v>
      </c>
      <c r="H10" s="37"/>
      <c r="I10" s="38">
        <v>7</v>
      </c>
      <c r="J10" s="39">
        <v>8</v>
      </c>
      <c r="K10" s="35">
        <v>9</v>
      </c>
      <c r="L10" s="34">
        <v>10</v>
      </c>
      <c r="M10" s="35">
        <v>11</v>
      </c>
      <c r="N10" s="40">
        <v>12</v>
      </c>
      <c r="O10" s="39">
        <v>13</v>
      </c>
      <c r="P10" s="35">
        <v>14</v>
      </c>
      <c r="Q10" s="37" t="s">
        <v>21</v>
      </c>
      <c r="R10" s="41" t="s">
        <v>22</v>
      </c>
      <c r="S10" s="34">
        <v>15</v>
      </c>
      <c r="T10" s="71">
        <v>16</v>
      </c>
      <c r="U10" s="72">
        <v>17</v>
      </c>
      <c r="V10" s="72">
        <v>18</v>
      </c>
      <c r="W10" s="73">
        <v>19</v>
      </c>
      <c r="X10" s="74">
        <v>20</v>
      </c>
      <c r="Y10" s="34">
        <v>21</v>
      </c>
      <c r="Z10" s="35"/>
      <c r="AA10" s="35"/>
      <c r="AB10" s="35"/>
      <c r="AC10" s="40"/>
      <c r="AD10" s="33">
        <v>22</v>
      </c>
      <c r="AE10" s="35"/>
      <c r="AF10" s="35"/>
      <c r="AG10" s="40"/>
      <c r="AH10" s="33">
        <v>23</v>
      </c>
      <c r="AI10" s="35" t="s">
        <v>395</v>
      </c>
    </row>
    <row r="11" spans="1:36" s="69" customFormat="1" ht="12.75" customHeight="1">
      <c r="A11" s="108">
        <v>5601420</v>
      </c>
      <c r="B11" s="109" t="s">
        <v>123</v>
      </c>
      <c r="C11" s="110" t="s">
        <v>124</v>
      </c>
      <c r="D11" s="111" t="s">
        <v>125</v>
      </c>
      <c r="E11" s="111" t="s">
        <v>126</v>
      </c>
      <c r="F11" s="112" t="s">
        <v>27</v>
      </c>
      <c r="G11" s="113" t="s">
        <v>127</v>
      </c>
      <c r="H11" s="114" t="s">
        <v>128</v>
      </c>
      <c r="I11" s="115">
        <v>3075482254</v>
      </c>
      <c r="J11" s="116" t="s">
        <v>129</v>
      </c>
      <c r="K11" s="117" t="s">
        <v>31</v>
      </c>
      <c r="L11" s="50" t="s">
        <v>377</v>
      </c>
      <c r="M11" s="100">
        <v>619.667</v>
      </c>
      <c r="N11" s="92" t="s">
        <v>31</v>
      </c>
      <c r="O11" s="118">
        <v>16.19190404797601</v>
      </c>
      <c r="P11" s="117" t="s">
        <v>46</v>
      </c>
      <c r="Q11" s="53"/>
      <c r="R11" s="54"/>
      <c r="S11" s="119" t="s">
        <v>31</v>
      </c>
      <c r="T11" s="96">
        <v>142551</v>
      </c>
      <c r="U11" s="93">
        <v>8049.594780850868</v>
      </c>
      <c r="V11" s="93">
        <v>16301.469914395562</v>
      </c>
      <c r="W11" s="105">
        <v>9786.377170983791</v>
      </c>
      <c r="X11" s="98" t="s">
        <v>378</v>
      </c>
      <c r="Y11" s="107" t="s">
        <v>378</v>
      </c>
      <c r="Z11" s="110">
        <f aca="true" t="shared" si="0" ref="Z11:Z34">IF(OR(K11="YES",L11="YES"),1,0)</f>
        <v>1</v>
      </c>
      <c r="AA11" s="111">
        <f aca="true" t="shared" si="1" ref="AA11:AA34">IF(OR(AND(ISNUMBER(M11),AND(M11&gt;0,M11&lt;600)),AND(ISNUMBER(M11),AND(M11&gt;0,N11="YES"))),1,0)</f>
        <v>1</v>
      </c>
      <c r="AB11" s="111">
        <f aca="true" t="shared" si="2" ref="AB11:AB34">IF(AND(OR(K11="YES",L11="YES"),(Z11=0)),"Trouble",0)</f>
        <v>0</v>
      </c>
      <c r="AC11" s="111">
        <f aca="true" t="shared" si="3" ref="AC11:AC34">IF(AND(OR(AND(ISNUMBER(M11),AND(M11&gt;0,M11&lt;600)),AND(ISNUMBER(M11),AND(M11&gt;0,N11="YES"))),(AA11=0)),"Trouble",0)</f>
        <v>0</v>
      </c>
      <c r="AD11" s="120" t="str">
        <f aca="true" t="shared" si="4" ref="AD11:AD34">IF(AND(Z11=1,AA11=1),"SRSA","-")</f>
        <v>SRSA</v>
      </c>
      <c r="AE11" s="110">
        <f aca="true" t="shared" si="5" ref="AE11:AE34">IF(S11="YES",1,0)</f>
        <v>1</v>
      </c>
      <c r="AF11" s="111">
        <f aca="true" t="shared" si="6" ref="AF11:AF34">IF(OR(AND(ISNUMBER(Q11),Q11&gt;=20),(AND(ISNUMBER(Q11)=FALSE,AND(ISNUMBER(O11),O11&gt;=20)))),1,0)</f>
        <v>0</v>
      </c>
      <c r="AG11" s="111">
        <f aca="true" t="shared" si="7" ref="AG11:AG34">IF(AND(AE11=1,AF11=1),"Initial",0)</f>
        <v>0</v>
      </c>
      <c r="AH11" s="120" t="str">
        <f aca="true" t="shared" si="8" ref="AH11:AH34">IF(AND(AND(AG11="Initial",AI11=0),AND(ISNUMBER(M11),M11&gt;0)),"RLIS","-")</f>
        <v>-</v>
      </c>
      <c r="AI11" s="110">
        <f aca="true" t="shared" si="9" ref="AI11:AI34">IF(AND(AD11="SRSA",AG11="Initial"),"SRSA",0)</f>
        <v>0</v>
      </c>
      <c r="AJ11" s="69">
        <v>5601420</v>
      </c>
    </row>
    <row r="12" spans="1:36" s="69" customFormat="1" ht="12.75" customHeight="1">
      <c r="A12" s="121">
        <v>5601460</v>
      </c>
      <c r="B12" s="122" t="s">
        <v>130</v>
      </c>
      <c r="C12" s="123" t="s">
        <v>131</v>
      </c>
      <c r="D12" s="124" t="s">
        <v>132</v>
      </c>
      <c r="E12" s="124" t="s">
        <v>133</v>
      </c>
      <c r="F12" s="125" t="s">
        <v>27</v>
      </c>
      <c r="G12" s="126" t="s">
        <v>134</v>
      </c>
      <c r="H12" s="127" t="s">
        <v>135</v>
      </c>
      <c r="I12" s="128">
        <v>3075482259</v>
      </c>
      <c r="J12" s="129" t="s">
        <v>30</v>
      </c>
      <c r="K12" s="130" t="s">
        <v>31</v>
      </c>
      <c r="L12" s="85" t="s">
        <v>377</v>
      </c>
      <c r="M12" s="101">
        <v>611.491</v>
      </c>
      <c r="N12" s="91" t="s">
        <v>31</v>
      </c>
      <c r="O12" s="131">
        <v>13.28</v>
      </c>
      <c r="P12" s="130" t="s">
        <v>46</v>
      </c>
      <c r="Q12" s="87"/>
      <c r="R12" s="88"/>
      <c r="S12" s="132" t="s">
        <v>31</v>
      </c>
      <c r="T12" s="97">
        <v>106446</v>
      </c>
      <c r="U12" s="94">
        <v>6267.184507948176</v>
      </c>
      <c r="V12" s="94">
        <v>9840.441638460417</v>
      </c>
      <c r="W12" s="106">
        <v>5979.477984140247</v>
      </c>
      <c r="X12" s="99" t="s">
        <v>378</v>
      </c>
      <c r="Y12" s="76" t="s">
        <v>378</v>
      </c>
      <c r="Z12" s="123">
        <f t="shared" si="0"/>
        <v>1</v>
      </c>
      <c r="AA12" s="124">
        <f t="shared" si="1"/>
        <v>1</v>
      </c>
      <c r="AB12" s="124">
        <f t="shared" si="2"/>
        <v>0</v>
      </c>
      <c r="AC12" s="124">
        <f t="shared" si="3"/>
        <v>0</v>
      </c>
      <c r="AD12" s="133" t="str">
        <f t="shared" si="4"/>
        <v>SRSA</v>
      </c>
      <c r="AE12" s="123">
        <f t="shared" si="5"/>
        <v>1</v>
      </c>
      <c r="AF12" s="124">
        <f t="shared" si="6"/>
        <v>0</v>
      </c>
      <c r="AG12" s="124">
        <f t="shared" si="7"/>
        <v>0</v>
      </c>
      <c r="AH12" s="133" t="str">
        <f t="shared" si="8"/>
        <v>-</v>
      </c>
      <c r="AI12" s="123">
        <f t="shared" si="9"/>
        <v>0</v>
      </c>
      <c r="AJ12" s="69">
        <v>5601460</v>
      </c>
    </row>
    <row r="13" spans="1:36" s="69" customFormat="1" ht="12.75" customHeight="1">
      <c r="A13" s="121">
        <v>5603170</v>
      </c>
      <c r="B13" s="122" t="s">
        <v>208</v>
      </c>
      <c r="C13" s="123" t="s">
        <v>209</v>
      </c>
      <c r="D13" s="124" t="s">
        <v>210</v>
      </c>
      <c r="E13" s="124" t="s">
        <v>211</v>
      </c>
      <c r="F13" s="125" t="s">
        <v>27</v>
      </c>
      <c r="G13" s="126" t="s">
        <v>212</v>
      </c>
      <c r="H13" s="127" t="s">
        <v>213</v>
      </c>
      <c r="I13" s="128">
        <v>3077654756</v>
      </c>
      <c r="J13" s="129" t="s">
        <v>30</v>
      </c>
      <c r="K13" s="130" t="s">
        <v>31</v>
      </c>
      <c r="L13" s="85" t="s">
        <v>377</v>
      </c>
      <c r="M13" s="101">
        <v>481.97100000000006</v>
      </c>
      <c r="N13" s="91" t="s">
        <v>31</v>
      </c>
      <c r="O13" s="131">
        <v>9.316770186335404</v>
      </c>
      <c r="P13" s="130" t="s">
        <v>46</v>
      </c>
      <c r="Q13" s="87"/>
      <c r="R13" s="88"/>
      <c r="S13" s="132" t="s">
        <v>31</v>
      </c>
      <c r="T13" s="97">
        <v>67927</v>
      </c>
      <c r="U13" s="94">
        <v>3449.8263346503727</v>
      </c>
      <c r="V13" s="94">
        <v>5580.364307578739</v>
      </c>
      <c r="W13" s="106">
        <v>2026.2957421916544</v>
      </c>
      <c r="X13" s="99" t="s">
        <v>378</v>
      </c>
      <c r="Y13" s="76" t="s">
        <v>379</v>
      </c>
      <c r="Z13" s="123">
        <f t="shared" si="0"/>
        <v>1</v>
      </c>
      <c r="AA13" s="124">
        <f t="shared" si="1"/>
        <v>1</v>
      </c>
      <c r="AB13" s="124">
        <f t="shared" si="2"/>
        <v>0</v>
      </c>
      <c r="AC13" s="124">
        <f t="shared" si="3"/>
        <v>0</v>
      </c>
      <c r="AD13" s="133" t="str">
        <f t="shared" si="4"/>
        <v>SRSA</v>
      </c>
      <c r="AE13" s="123">
        <f t="shared" si="5"/>
        <v>1</v>
      </c>
      <c r="AF13" s="124">
        <f t="shared" si="6"/>
        <v>0</v>
      </c>
      <c r="AG13" s="124">
        <f t="shared" si="7"/>
        <v>0</v>
      </c>
      <c r="AH13" s="133" t="str">
        <f t="shared" si="8"/>
        <v>-</v>
      </c>
      <c r="AI13" s="123">
        <f t="shared" si="9"/>
        <v>0</v>
      </c>
      <c r="AJ13" s="69">
        <v>5603170</v>
      </c>
    </row>
    <row r="14" spans="1:36" s="69" customFormat="1" ht="12.75" customHeight="1">
      <c r="A14" s="121">
        <v>5601090</v>
      </c>
      <c r="B14" s="122" t="s">
        <v>111</v>
      </c>
      <c r="C14" s="123" t="s">
        <v>112</v>
      </c>
      <c r="D14" s="124" t="s">
        <v>113</v>
      </c>
      <c r="E14" s="124" t="s">
        <v>114</v>
      </c>
      <c r="F14" s="125" t="s">
        <v>27</v>
      </c>
      <c r="G14" s="126" t="s">
        <v>115</v>
      </c>
      <c r="H14" s="127" t="s">
        <v>116</v>
      </c>
      <c r="I14" s="128">
        <v>3075682684</v>
      </c>
      <c r="J14" s="129" t="s">
        <v>30</v>
      </c>
      <c r="K14" s="130" t="s">
        <v>31</v>
      </c>
      <c r="L14" s="85" t="s">
        <v>377</v>
      </c>
      <c r="M14" s="101">
        <v>310.22</v>
      </c>
      <c r="N14" s="91" t="s">
        <v>31</v>
      </c>
      <c r="O14" s="131">
        <v>9.60960960960961</v>
      </c>
      <c r="P14" s="130" t="s">
        <v>46</v>
      </c>
      <c r="Q14" s="87"/>
      <c r="R14" s="88"/>
      <c r="S14" s="132" t="s">
        <v>31</v>
      </c>
      <c r="T14" s="97">
        <v>63808.75822049279</v>
      </c>
      <c r="U14" s="94">
        <v>2989.849490030322</v>
      </c>
      <c r="V14" s="94">
        <v>5599.364860025059</v>
      </c>
      <c r="W14" s="106">
        <v>1327.1644627220194</v>
      </c>
      <c r="X14" s="99" t="s">
        <v>378</v>
      </c>
      <c r="Y14" s="76" t="s">
        <v>379</v>
      </c>
      <c r="Z14" s="123">
        <f t="shared" si="0"/>
        <v>1</v>
      </c>
      <c r="AA14" s="124">
        <f t="shared" si="1"/>
        <v>1</v>
      </c>
      <c r="AB14" s="124">
        <f t="shared" si="2"/>
        <v>0</v>
      </c>
      <c r="AC14" s="124">
        <f t="shared" si="3"/>
        <v>0</v>
      </c>
      <c r="AD14" s="133" t="str">
        <f t="shared" si="4"/>
        <v>SRSA</v>
      </c>
      <c r="AE14" s="123">
        <f t="shared" si="5"/>
        <v>1</v>
      </c>
      <c r="AF14" s="124">
        <f t="shared" si="6"/>
        <v>0</v>
      </c>
      <c r="AG14" s="124">
        <f t="shared" si="7"/>
        <v>0</v>
      </c>
      <c r="AH14" s="133" t="str">
        <f t="shared" si="8"/>
        <v>-</v>
      </c>
      <c r="AI14" s="123">
        <f t="shared" si="9"/>
        <v>0</v>
      </c>
      <c r="AJ14" s="69">
        <v>5601090</v>
      </c>
    </row>
    <row r="15" spans="1:36" s="69" customFormat="1" ht="12.75" customHeight="1">
      <c r="A15" s="121">
        <v>5601700</v>
      </c>
      <c r="B15" s="122" t="s">
        <v>141</v>
      </c>
      <c r="C15" s="123" t="s">
        <v>142</v>
      </c>
      <c r="D15" s="124" t="s">
        <v>143</v>
      </c>
      <c r="E15" s="124" t="s">
        <v>144</v>
      </c>
      <c r="F15" s="125" t="s">
        <v>27</v>
      </c>
      <c r="G15" s="126" t="s">
        <v>145</v>
      </c>
      <c r="H15" s="127" t="s">
        <v>146</v>
      </c>
      <c r="I15" s="128">
        <v>3073265271</v>
      </c>
      <c r="J15" s="129" t="s">
        <v>30</v>
      </c>
      <c r="K15" s="130" t="s">
        <v>31</v>
      </c>
      <c r="L15" s="85" t="s">
        <v>377</v>
      </c>
      <c r="M15" s="101">
        <v>619.073</v>
      </c>
      <c r="N15" s="91" t="s">
        <v>31</v>
      </c>
      <c r="O15" s="131">
        <v>10.69364161849711</v>
      </c>
      <c r="P15" s="130" t="s">
        <v>46</v>
      </c>
      <c r="Q15" s="87"/>
      <c r="R15" s="88"/>
      <c r="S15" s="132" t="s">
        <v>31</v>
      </c>
      <c r="T15" s="97">
        <v>125423</v>
      </c>
      <c r="U15" s="94">
        <v>5289.73371313057</v>
      </c>
      <c r="V15" s="94">
        <v>6311.568225672893</v>
      </c>
      <c r="W15" s="106">
        <v>8539.53474869585</v>
      </c>
      <c r="X15" s="99" t="s">
        <v>378</v>
      </c>
      <c r="Y15" s="76" t="s">
        <v>379</v>
      </c>
      <c r="Z15" s="123">
        <f t="shared" si="0"/>
        <v>1</v>
      </c>
      <c r="AA15" s="124">
        <f t="shared" si="1"/>
        <v>1</v>
      </c>
      <c r="AB15" s="124">
        <f t="shared" si="2"/>
        <v>0</v>
      </c>
      <c r="AC15" s="124">
        <f t="shared" si="3"/>
        <v>0</v>
      </c>
      <c r="AD15" s="133" t="str">
        <f t="shared" si="4"/>
        <v>SRSA</v>
      </c>
      <c r="AE15" s="123">
        <f t="shared" si="5"/>
        <v>1</v>
      </c>
      <c r="AF15" s="124">
        <f t="shared" si="6"/>
        <v>0</v>
      </c>
      <c r="AG15" s="124">
        <f t="shared" si="7"/>
        <v>0</v>
      </c>
      <c r="AH15" s="133" t="str">
        <f t="shared" si="8"/>
        <v>-</v>
      </c>
      <c r="AI15" s="123">
        <f t="shared" si="9"/>
        <v>0</v>
      </c>
      <c r="AJ15" s="69">
        <v>5601700</v>
      </c>
    </row>
    <row r="16" spans="1:36" s="69" customFormat="1" ht="12.75" customHeight="1">
      <c r="A16" s="121">
        <v>5602150</v>
      </c>
      <c r="B16" s="122" t="s">
        <v>165</v>
      </c>
      <c r="C16" s="123" t="s">
        <v>166</v>
      </c>
      <c r="D16" s="124" t="s">
        <v>167</v>
      </c>
      <c r="E16" s="124" t="s">
        <v>168</v>
      </c>
      <c r="F16" s="125" t="s">
        <v>27</v>
      </c>
      <c r="G16" s="126" t="s">
        <v>169</v>
      </c>
      <c r="H16" s="127" t="s">
        <v>170</v>
      </c>
      <c r="I16" s="128">
        <v>3074365331</v>
      </c>
      <c r="J16" s="129" t="s">
        <v>30</v>
      </c>
      <c r="K16" s="130" t="s">
        <v>31</v>
      </c>
      <c r="L16" s="85" t="s">
        <v>377</v>
      </c>
      <c r="M16" s="101">
        <v>660.4080000000001</v>
      </c>
      <c r="N16" s="91" t="s">
        <v>31</v>
      </c>
      <c r="O16" s="131">
        <v>9.762900976290098</v>
      </c>
      <c r="P16" s="130" t="s">
        <v>46</v>
      </c>
      <c r="Q16" s="87"/>
      <c r="R16" s="88"/>
      <c r="S16" s="132" t="s">
        <v>31</v>
      </c>
      <c r="T16" s="97">
        <v>145186.09607829363</v>
      </c>
      <c r="U16" s="94">
        <v>5404.727924285584</v>
      </c>
      <c r="V16" s="94">
        <v>7015.425138519461</v>
      </c>
      <c r="W16" s="106">
        <v>2913.4008966826996</v>
      </c>
      <c r="X16" s="99" t="s">
        <v>378</v>
      </c>
      <c r="Y16" s="76" t="s">
        <v>379</v>
      </c>
      <c r="Z16" s="123">
        <f t="shared" si="0"/>
        <v>1</v>
      </c>
      <c r="AA16" s="124">
        <f t="shared" si="1"/>
        <v>1</v>
      </c>
      <c r="AB16" s="124">
        <f t="shared" si="2"/>
        <v>0</v>
      </c>
      <c r="AC16" s="124">
        <f t="shared" si="3"/>
        <v>0</v>
      </c>
      <c r="AD16" s="133" t="str">
        <f t="shared" si="4"/>
        <v>SRSA</v>
      </c>
      <c r="AE16" s="123">
        <f t="shared" si="5"/>
        <v>1</v>
      </c>
      <c r="AF16" s="124">
        <f t="shared" si="6"/>
        <v>0</v>
      </c>
      <c r="AG16" s="124">
        <f t="shared" si="7"/>
        <v>0</v>
      </c>
      <c r="AH16" s="133" t="str">
        <f t="shared" si="8"/>
        <v>-</v>
      </c>
      <c r="AI16" s="123">
        <f t="shared" si="9"/>
        <v>0</v>
      </c>
      <c r="AJ16" s="69">
        <v>5602150</v>
      </c>
    </row>
    <row r="17" spans="1:36" s="69" customFormat="1" ht="12.75" customHeight="1">
      <c r="A17" s="121">
        <v>5602370</v>
      </c>
      <c r="B17" s="122" t="s">
        <v>171</v>
      </c>
      <c r="C17" s="123" t="s">
        <v>172</v>
      </c>
      <c r="D17" s="124" t="s">
        <v>173</v>
      </c>
      <c r="E17" s="124" t="s">
        <v>174</v>
      </c>
      <c r="F17" s="125" t="s">
        <v>27</v>
      </c>
      <c r="G17" s="126" t="s">
        <v>175</v>
      </c>
      <c r="H17" s="127" t="s">
        <v>176</v>
      </c>
      <c r="I17" s="128">
        <v>3072832299</v>
      </c>
      <c r="J17" s="129" t="s">
        <v>30</v>
      </c>
      <c r="K17" s="130" t="s">
        <v>31</v>
      </c>
      <c r="L17" s="85" t="s">
        <v>377</v>
      </c>
      <c r="M17" s="101">
        <v>980.43</v>
      </c>
      <c r="N17" s="91" t="s">
        <v>31</v>
      </c>
      <c r="O17" s="131">
        <v>8.25593395252838</v>
      </c>
      <c r="P17" s="130" t="s">
        <v>46</v>
      </c>
      <c r="Q17" s="87"/>
      <c r="R17" s="88"/>
      <c r="S17" s="132" t="s">
        <v>31</v>
      </c>
      <c r="T17" s="97">
        <v>139900.40226627962</v>
      </c>
      <c r="U17" s="94">
        <v>5347.230818708078</v>
      </c>
      <c r="V17" s="94">
        <v>7863.297484944176</v>
      </c>
      <c r="W17" s="106">
        <v>4088.1405324919347</v>
      </c>
      <c r="X17" s="99" t="s">
        <v>378</v>
      </c>
      <c r="Y17" s="76" t="s">
        <v>378</v>
      </c>
      <c r="Z17" s="123">
        <f t="shared" si="0"/>
        <v>1</v>
      </c>
      <c r="AA17" s="124">
        <f t="shared" si="1"/>
        <v>1</v>
      </c>
      <c r="AB17" s="124">
        <f t="shared" si="2"/>
        <v>0</v>
      </c>
      <c r="AC17" s="124">
        <f t="shared" si="3"/>
        <v>0</v>
      </c>
      <c r="AD17" s="133" t="str">
        <f t="shared" si="4"/>
        <v>SRSA</v>
      </c>
      <c r="AE17" s="123">
        <f t="shared" si="5"/>
        <v>1</v>
      </c>
      <c r="AF17" s="124">
        <f t="shared" si="6"/>
        <v>0</v>
      </c>
      <c r="AG17" s="124">
        <f t="shared" si="7"/>
        <v>0</v>
      </c>
      <c r="AH17" s="133" t="str">
        <f t="shared" si="8"/>
        <v>-</v>
      </c>
      <c r="AI17" s="123">
        <f t="shared" si="9"/>
        <v>0</v>
      </c>
      <c r="AJ17" s="69">
        <v>5602370</v>
      </c>
    </row>
    <row r="18" spans="1:36" s="69" customFormat="1" ht="12.75" customHeight="1">
      <c r="A18" s="121">
        <v>5602670</v>
      </c>
      <c r="B18" s="122" t="s">
        <v>177</v>
      </c>
      <c r="C18" s="123" t="s">
        <v>178</v>
      </c>
      <c r="D18" s="124" t="s">
        <v>179</v>
      </c>
      <c r="E18" s="124" t="s">
        <v>180</v>
      </c>
      <c r="F18" s="125" t="s">
        <v>27</v>
      </c>
      <c r="G18" s="126" t="s">
        <v>181</v>
      </c>
      <c r="H18" s="127" t="s">
        <v>182</v>
      </c>
      <c r="I18" s="128">
        <v>3074552323</v>
      </c>
      <c r="J18" s="129" t="s">
        <v>30</v>
      </c>
      <c r="K18" s="130" t="s">
        <v>31</v>
      </c>
      <c r="L18" s="85" t="s">
        <v>377</v>
      </c>
      <c r="M18" s="101">
        <v>207.805</v>
      </c>
      <c r="N18" s="91" t="s">
        <v>31</v>
      </c>
      <c r="O18" s="131">
        <v>6.224066390041494</v>
      </c>
      <c r="P18" s="130" t="s">
        <v>46</v>
      </c>
      <c r="Q18" s="87"/>
      <c r="R18" s="88"/>
      <c r="S18" s="132" t="s">
        <v>31</v>
      </c>
      <c r="T18" s="97">
        <v>43076.64631939256</v>
      </c>
      <c r="U18" s="94">
        <v>1207.4392171276302</v>
      </c>
      <c r="V18" s="94">
        <v>2697.57561073308</v>
      </c>
      <c r="W18" s="106">
        <v>912.4255681213883</v>
      </c>
      <c r="X18" s="99" t="s">
        <v>378</v>
      </c>
      <c r="Y18" s="76" t="s">
        <v>379</v>
      </c>
      <c r="Z18" s="123">
        <f t="shared" si="0"/>
        <v>1</v>
      </c>
      <c r="AA18" s="124">
        <f t="shared" si="1"/>
        <v>1</v>
      </c>
      <c r="AB18" s="124">
        <f t="shared" si="2"/>
        <v>0</v>
      </c>
      <c r="AC18" s="124">
        <f t="shared" si="3"/>
        <v>0</v>
      </c>
      <c r="AD18" s="133" t="str">
        <f t="shared" si="4"/>
        <v>SRSA</v>
      </c>
      <c r="AE18" s="123">
        <f t="shared" si="5"/>
        <v>1</v>
      </c>
      <c r="AF18" s="124">
        <f t="shared" si="6"/>
        <v>0</v>
      </c>
      <c r="AG18" s="124">
        <f t="shared" si="7"/>
        <v>0</v>
      </c>
      <c r="AH18" s="133" t="str">
        <f t="shared" si="8"/>
        <v>-</v>
      </c>
      <c r="AI18" s="123">
        <f t="shared" si="9"/>
        <v>0</v>
      </c>
      <c r="AJ18" s="69">
        <v>5602670</v>
      </c>
    </row>
    <row r="19" spans="1:36" s="69" customFormat="1" ht="12.75" customHeight="1">
      <c r="A19" s="121">
        <v>5602830</v>
      </c>
      <c r="B19" s="122" t="s">
        <v>193</v>
      </c>
      <c r="C19" s="123" t="s">
        <v>194</v>
      </c>
      <c r="D19" s="124" t="s">
        <v>195</v>
      </c>
      <c r="E19" s="124" t="s">
        <v>196</v>
      </c>
      <c r="F19" s="125" t="s">
        <v>27</v>
      </c>
      <c r="G19" s="126" t="s">
        <v>197</v>
      </c>
      <c r="H19" s="127" t="s">
        <v>198</v>
      </c>
      <c r="I19" s="128">
        <v>3078567970</v>
      </c>
      <c r="J19" s="129" t="s">
        <v>30</v>
      </c>
      <c r="K19" s="130" t="s">
        <v>31</v>
      </c>
      <c r="L19" s="85" t="s">
        <v>377</v>
      </c>
      <c r="M19" s="101">
        <v>321.66</v>
      </c>
      <c r="N19" s="91" t="s">
        <v>31</v>
      </c>
      <c r="O19" s="131">
        <v>7.120743034055728</v>
      </c>
      <c r="P19" s="130" t="s">
        <v>46</v>
      </c>
      <c r="Q19" s="87"/>
      <c r="R19" s="88"/>
      <c r="S19" s="132" t="s">
        <v>31</v>
      </c>
      <c r="T19" s="97">
        <v>60252.0907278543</v>
      </c>
      <c r="U19" s="94">
        <v>1782.410272902692</v>
      </c>
      <c r="V19" s="94">
        <v>7775.573541311411</v>
      </c>
      <c r="W19" s="106">
        <v>1685.6915876030803</v>
      </c>
      <c r="X19" s="99" t="s">
        <v>378</v>
      </c>
      <c r="Y19" s="76" t="s">
        <v>378</v>
      </c>
      <c r="Z19" s="123">
        <f t="shared" si="0"/>
        <v>1</v>
      </c>
      <c r="AA19" s="124">
        <f t="shared" si="1"/>
        <v>1</v>
      </c>
      <c r="AB19" s="124">
        <f t="shared" si="2"/>
        <v>0</v>
      </c>
      <c r="AC19" s="124">
        <f t="shared" si="3"/>
        <v>0</v>
      </c>
      <c r="AD19" s="133" t="str">
        <f t="shared" si="4"/>
        <v>SRSA</v>
      </c>
      <c r="AE19" s="123">
        <f t="shared" si="5"/>
        <v>1</v>
      </c>
      <c r="AF19" s="124">
        <f t="shared" si="6"/>
        <v>0</v>
      </c>
      <c r="AG19" s="124">
        <f t="shared" si="7"/>
        <v>0</v>
      </c>
      <c r="AH19" s="133" t="str">
        <f t="shared" si="8"/>
        <v>-</v>
      </c>
      <c r="AI19" s="123">
        <f t="shared" si="9"/>
        <v>0</v>
      </c>
      <c r="AJ19" s="69">
        <v>5602830</v>
      </c>
    </row>
    <row r="20" spans="1:36" s="69" customFormat="1" ht="12.75" customHeight="1">
      <c r="A20" s="121">
        <v>5604450</v>
      </c>
      <c r="B20" s="122" t="s">
        <v>267</v>
      </c>
      <c r="C20" s="123" t="s">
        <v>268</v>
      </c>
      <c r="D20" s="124" t="s">
        <v>269</v>
      </c>
      <c r="E20" s="124" t="s">
        <v>270</v>
      </c>
      <c r="F20" s="125" t="s">
        <v>27</v>
      </c>
      <c r="G20" s="126" t="s">
        <v>203</v>
      </c>
      <c r="H20" s="127" t="s">
        <v>271</v>
      </c>
      <c r="I20" s="128">
        <v>3073323904</v>
      </c>
      <c r="J20" s="129" t="s">
        <v>30</v>
      </c>
      <c r="K20" s="130" t="s">
        <v>31</v>
      </c>
      <c r="L20" s="85" t="s">
        <v>377</v>
      </c>
      <c r="M20" s="101">
        <v>524.346</v>
      </c>
      <c r="N20" s="91" t="s">
        <v>31</v>
      </c>
      <c r="O20" s="131">
        <v>22.040072859744992</v>
      </c>
      <c r="P20" s="130" t="s">
        <v>31</v>
      </c>
      <c r="Q20" s="87"/>
      <c r="R20" s="88"/>
      <c r="S20" s="132" t="s">
        <v>31</v>
      </c>
      <c r="T20" s="97">
        <v>164703.9802040124</v>
      </c>
      <c r="U20" s="94">
        <v>9544.51952586603</v>
      </c>
      <c r="V20" s="94">
        <v>27065.726531264503</v>
      </c>
      <c r="W20" s="106">
        <v>6895.374056969041</v>
      </c>
      <c r="X20" s="99" t="s">
        <v>378</v>
      </c>
      <c r="Y20" s="76" t="s">
        <v>379</v>
      </c>
      <c r="Z20" s="123">
        <f t="shared" si="0"/>
        <v>1</v>
      </c>
      <c r="AA20" s="124">
        <f t="shared" si="1"/>
        <v>1</v>
      </c>
      <c r="AB20" s="124">
        <f t="shared" si="2"/>
        <v>0</v>
      </c>
      <c r="AC20" s="124">
        <f t="shared" si="3"/>
        <v>0</v>
      </c>
      <c r="AD20" s="133" t="str">
        <f t="shared" si="4"/>
        <v>SRSA</v>
      </c>
      <c r="AE20" s="123">
        <f t="shared" si="5"/>
        <v>1</v>
      </c>
      <c r="AF20" s="124">
        <f t="shared" si="6"/>
        <v>1</v>
      </c>
      <c r="AG20" s="124" t="str">
        <f t="shared" si="7"/>
        <v>Initial</v>
      </c>
      <c r="AH20" s="133" t="str">
        <f t="shared" si="8"/>
        <v>-</v>
      </c>
      <c r="AI20" s="123" t="str">
        <f t="shared" si="9"/>
        <v>SRSA</v>
      </c>
      <c r="AJ20" s="69">
        <v>5604450</v>
      </c>
    </row>
    <row r="21" spans="1:36" s="69" customFormat="1" ht="12.75" customHeight="1">
      <c r="A21" s="121">
        <v>5602820</v>
      </c>
      <c r="B21" s="122" t="s">
        <v>187</v>
      </c>
      <c r="C21" s="123" t="s">
        <v>188</v>
      </c>
      <c r="D21" s="124" t="s">
        <v>189</v>
      </c>
      <c r="E21" s="124" t="s">
        <v>190</v>
      </c>
      <c r="F21" s="125" t="s">
        <v>27</v>
      </c>
      <c r="G21" s="126" t="s">
        <v>191</v>
      </c>
      <c r="H21" s="127" t="s">
        <v>192</v>
      </c>
      <c r="I21" s="128">
        <v>3073323648</v>
      </c>
      <c r="J21" s="129" t="s">
        <v>30</v>
      </c>
      <c r="K21" s="130" t="s">
        <v>31</v>
      </c>
      <c r="L21" s="85" t="s">
        <v>377</v>
      </c>
      <c r="M21" s="101">
        <v>322.09</v>
      </c>
      <c r="N21" s="91" t="s">
        <v>31</v>
      </c>
      <c r="O21" s="131">
        <v>23.25</v>
      </c>
      <c r="P21" s="130" t="s">
        <v>31</v>
      </c>
      <c r="Q21" s="87"/>
      <c r="R21" s="88"/>
      <c r="S21" s="132" t="s">
        <v>31</v>
      </c>
      <c r="T21" s="97">
        <v>131514.7974266092</v>
      </c>
      <c r="U21" s="94">
        <v>7302.132408343287</v>
      </c>
      <c r="V21" s="94">
        <v>16193.561805993844</v>
      </c>
      <c r="W21" s="106">
        <v>4890.859739482196</v>
      </c>
      <c r="X21" s="99" t="s">
        <v>378</v>
      </c>
      <c r="Y21" s="76" t="s">
        <v>378</v>
      </c>
      <c r="Z21" s="123">
        <f t="shared" si="0"/>
        <v>1</v>
      </c>
      <c r="AA21" s="124">
        <f t="shared" si="1"/>
        <v>1</v>
      </c>
      <c r="AB21" s="124">
        <f t="shared" si="2"/>
        <v>0</v>
      </c>
      <c r="AC21" s="124">
        <f t="shared" si="3"/>
        <v>0</v>
      </c>
      <c r="AD21" s="133" t="str">
        <f t="shared" si="4"/>
        <v>SRSA</v>
      </c>
      <c r="AE21" s="123">
        <f t="shared" si="5"/>
        <v>1</v>
      </c>
      <c r="AF21" s="124">
        <f t="shared" si="6"/>
        <v>1</v>
      </c>
      <c r="AG21" s="124" t="str">
        <f t="shared" si="7"/>
        <v>Initial</v>
      </c>
      <c r="AH21" s="133" t="str">
        <f t="shared" si="8"/>
        <v>-</v>
      </c>
      <c r="AI21" s="123" t="str">
        <f t="shared" si="9"/>
        <v>SRSA</v>
      </c>
      <c r="AJ21" s="69">
        <v>5602820</v>
      </c>
    </row>
    <row r="22" spans="1:36" s="69" customFormat="1" ht="12.75" customHeight="1">
      <c r="A22" s="121">
        <v>5605700</v>
      </c>
      <c r="B22" s="122" t="s">
        <v>336</v>
      </c>
      <c r="C22" s="123" t="s">
        <v>337</v>
      </c>
      <c r="D22" s="124" t="s">
        <v>338</v>
      </c>
      <c r="E22" s="124" t="s">
        <v>339</v>
      </c>
      <c r="F22" s="125" t="s">
        <v>27</v>
      </c>
      <c r="G22" s="126" t="s">
        <v>340</v>
      </c>
      <c r="H22" s="127" t="s">
        <v>341</v>
      </c>
      <c r="I22" s="128">
        <v>3078762583</v>
      </c>
      <c r="J22" s="129" t="s">
        <v>30</v>
      </c>
      <c r="K22" s="130" t="s">
        <v>31</v>
      </c>
      <c r="L22" s="85" t="s">
        <v>377</v>
      </c>
      <c r="M22" s="101">
        <v>279.02</v>
      </c>
      <c r="N22" s="91" t="s">
        <v>31</v>
      </c>
      <c r="O22" s="131">
        <v>8.13953488372093</v>
      </c>
      <c r="P22" s="130" t="s">
        <v>46</v>
      </c>
      <c r="Q22" s="87"/>
      <c r="R22" s="88"/>
      <c r="S22" s="132" t="s">
        <v>31</v>
      </c>
      <c r="T22" s="97">
        <v>45538.703527252015</v>
      </c>
      <c r="U22" s="94">
        <v>1667.4160617476798</v>
      </c>
      <c r="V22" s="94">
        <v>3760.2569119309596</v>
      </c>
      <c r="W22" s="106">
        <v>1271.8659434419353</v>
      </c>
      <c r="X22" s="99" t="s">
        <v>378</v>
      </c>
      <c r="Y22" s="76" t="s">
        <v>379</v>
      </c>
      <c r="Z22" s="123">
        <f t="shared" si="0"/>
        <v>1</v>
      </c>
      <c r="AA22" s="124">
        <f t="shared" si="1"/>
        <v>1</v>
      </c>
      <c r="AB22" s="124">
        <f t="shared" si="2"/>
        <v>0</v>
      </c>
      <c r="AC22" s="124">
        <f t="shared" si="3"/>
        <v>0</v>
      </c>
      <c r="AD22" s="133" t="str">
        <f t="shared" si="4"/>
        <v>SRSA</v>
      </c>
      <c r="AE22" s="123">
        <f t="shared" si="5"/>
        <v>1</v>
      </c>
      <c r="AF22" s="124">
        <f t="shared" si="6"/>
        <v>0</v>
      </c>
      <c r="AG22" s="124">
        <f t="shared" si="7"/>
        <v>0</v>
      </c>
      <c r="AH22" s="133" t="str">
        <f t="shared" si="8"/>
        <v>-</v>
      </c>
      <c r="AI22" s="123">
        <f t="shared" si="9"/>
        <v>0</v>
      </c>
      <c r="AJ22" s="69">
        <v>5605700</v>
      </c>
    </row>
    <row r="23" spans="1:36" s="69" customFormat="1" ht="12.75" customHeight="1">
      <c r="A23" s="121">
        <v>5600960</v>
      </c>
      <c r="B23" s="122" t="s">
        <v>98</v>
      </c>
      <c r="C23" s="123" t="s">
        <v>99</v>
      </c>
      <c r="D23" s="124" t="s">
        <v>100</v>
      </c>
      <c r="E23" s="124" t="s">
        <v>101</v>
      </c>
      <c r="F23" s="125" t="s">
        <v>27</v>
      </c>
      <c r="G23" s="126" t="s">
        <v>102</v>
      </c>
      <c r="H23" s="127" t="s">
        <v>103</v>
      </c>
      <c r="I23" s="128">
        <v>3078569333</v>
      </c>
      <c r="J23" s="129" t="s">
        <v>30</v>
      </c>
      <c r="K23" s="130" t="s">
        <v>31</v>
      </c>
      <c r="L23" s="85" t="s">
        <v>377</v>
      </c>
      <c r="M23" s="101">
        <v>293.937</v>
      </c>
      <c r="N23" s="91" t="s">
        <v>31</v>
      </c>
      <c r="O23" s="131">
        <v>23.342175066312997</v>
      </c>
      <c r="P23" s="130" t="s">
        <v>31</v>
      </c>
      <c r="Q23" s="87"/>
      <c r="R23" s="88"/>
      <c r="S23" s="132" t="s">
        <v>31</v>
      </c>
      <c r="T23" s="97">
        <v>145190.87415495884</v>
      </c>
      <c r="U23" s="94">
        <v>7072.143986033263</v>
      </c>
      <c r="V23" s="94">
        <v>13743.943444403783</v>
      </c>
      <c r="W23" s="106">
        <v>4744.78213703153</v>
      </c>
      <c r="X23" s="99" t="s">
        <v>378</v>
      </c>
      <c r="Y23" s="76" t="s">
        <v>379</v>
      </c>
      <c r="Z23" s="123">
        <f t="shared" si="0"/>
        <v>1</v>
      </c>
      <c r="AA23" s="124">
        <f t="shared" si="1"/>
        <v>1</v>
      </c>
      <c r="AB23" s="124">
        <f t="shared" si="2"/>
        <v>0</v>
      </c>
      <c r="AC23" s="124">
        <f t="shared" si="3"/>
        <v>0</v>
      </c>
      <c r="AD23" s="133" t="str">
        <f t="shared" si="4"/>
        <v>SRSA</v>
      </c>
      <c r="AE23" s="123">
        <f t="shared" si="5"/>
        <v>1</v>
      </c>
      <c r="AF23" s="124">
        <f t="shared" si="6"/>
        <v>1</v>
      </c>
      <c r="AG23" s="124" t="str">
        <f t="shared" si="7"/>
        <v>Initial</v>
      </c>
      <c r="AH23" s="133" t="str">
        <f t="shared" si="8"/>
        <v>-</v>
      </c>
      <c r="AI23" s="123" t="str">
        <f t="shared" si="9"/>
        <v>SRSA</v>
      </c>
      <c r="AJ23" s="69">
        <v>5600960</v>
      </c>
    </row>
    <row r="24" spans="1:36" s="69" customFormat="1" ht="12.75" customHeight="1">
      <c r="A24" s="121">
        <v>5604060</v>
      </c>
      <c r="B24" s="122" t="s">
        <v>236</v>
      </c>
      <c r="C24" s="123" t="s">
        <v>237</v>
      </c>
      <c r="D24" s="124" t="s">
        <v>238</v>
      </c>
      <c r="E24" s="124" t="s">
        <v>239</v>
      </c>
      <c r="F24" s="125" t="s">
        <v>27</v>
      </c>
      <c r="G24" s="126" t="s">
        <v>240</v>
      </c>
      <c r="H24" s="127" t="s">
        <v>241</v>
      </c>
      <c r="I24" s="128">
        <v>3078853811</v>
      </c>
      <c r="J24" s="129" t="s">
        <v>30</v>
      </c>
      <c r="K24" s="130" t="s">
        <v>31</v>
      </c>
      <c r="L24" s="85" t="s">
        <v>377</v>
      </c>
      <c r="M24" s="101">
        <v>2345.285</v>
      </c>
      <c r="N24" s="91" t="s">
        <v>31</v>
      </c>
      <c r="O24" s="131">
        <v>9.602649006622517</v>
      </c>
      <c r="P24" s="130" t="s">
        <v>46</v>
      </c>
      <c r="Q24" s="87"/>
      <c r="R24" s="88"/>
      <c r="S24" s="132" t="s">
        <v>31</v>
      </c>
      <c r="T24" s="97">
        <v>331660</v>
      </c>
      <c r="U24" s="94">
        <v>15581.715611504182</v>
      </c>
      <c r="V24" s="94">
        <v>24133.81077369347</v>
      </c>
      <c r="W24" s="106">
        <v>10040.631143569564</v>
      </c>
      <c r="X24" s="99" t="s">
        <v>378</v>
      </c>
      <c r="Y24" s="76" t="s">
        <v>379</v>
      </c>
      <c r="Z24" s="123">
        <f t="shared" si="0"/>
        <v>1</v>
      </c>
      <c r="AA24" s="124">
        <f t="shared" si="1"/>
        <v>1</v>
      </c>
      <c r="AB24" s="124">
        <f t="shared" si="2"/>
        <v>0</v>
      </c>
      <c r="AC24" s="124">
        <f t="shared" si="3"/>
        <v>0</v>
      </c>
      <c r="AD24" s="133" t="str">
        <f t="shared" si="4"/>
        <v>SRSA</v>
      </c>
      <c r="AE24" s="123">
        <f t="shared" si="5"/>
        <v>1</v>
      </c>
      <c r="AF24" s="124">
        <f t="shared" si="6"/>
        <v>0</v>
      </c>
      <c r="AG24" s="124">
        <f t="shared" si="7"/>
        <v>0</v>
      </c>
      <c r="AH24" s="133" t="str">
        <f t="shared" si="8"/>
        <v>-</v>
      </c>
      <c r="AI24" s="123">
        <f t="shared" si="9"/>
        <v>0</v>
      </c>
      <c r="AJ24" s="69">
        <v>5604060</v>
      </c>
    </row>
    <row r="25" spans="1:36" s="69" customFormat="1" ht="12.75" customHeight="1">
      <c r="A25" s="121">
        <v>5604230</v>
      </c>
      <c r="B25" s="122" t="s">
        <v>249</v>
      </c>
      <c r="C25" s="123" t="s">
        <v>250</v>
      </c>
      <c r="D25" s="124" t="s">
        <v>251</v>
      </c>
      <c r="E25" s="124" t="s">
        <v>252</v>
      </c>
      <c r="F25" s="125" t="s">
        <v>27</v>
      </c>
      <c r="G25" s="126" t="s">
        <v>253</v>
      </c>
      <c r="H25" s="127" t="s">
        <v>254</v>
      </c>
      <c r="I25" s="128">
        <v>3073343793</v>
      </c>
      <c r="J25" s="129" t="s">
        <v>30</v>
      </c>
      <c r="K25" s="130" t="s">
        <v>31</v>
      </c>
      <c r="L25" s="85" t="s">
        <v>377</v>
      </c>
      <c r="M25" s="101">
        <v>323.99600000000004</v>
      </c>
      <c r="N25" s="91" t="s">
        <v>31</v>
      </c>
      <c r="O25" s="131">
        <v>12.202380952380953</v>
      </c>
      <c r="P25" s="130" t="s">
        <v>46</v>
      </c>
      <c r="Q25" s="87"/>
      <c r="R25" s="88"/>
      <c r="S25" s="132" t="s">
        <v>31</v>
      </c>
      <c r="T25" s="97">
        <v>82200.12187184852</v>
      </c>
      <c r="U25" s="94">
        <v>3219.837912340347</v>
      </c>
      <c r="V25" s="94">
        <v>4280.735734950371</v>
      </c>
      <c r="W25" s="106">
        <v>3191.537496911554</v>
      </c>
      <c r="X25" s="99" t="s">
        <v>378</v>
      </c>
      <c r="Y25" s="76" t="s">
        <v>379</v>
      </c>
      <c r="Z25" s="123">
        <f t="shared" si="0"/>
        <v>1</v>
      </c>
      <c r="AA25" s="124">
        <f t="shared" si="1"/>
        <v>1</v>
      </c>
      <c r="AB25" s="124">
        <f t="shared" si="2"/>
        <v>0</v>
      </c>
      <c r="AC25" s="124">
        <f t="shared" si="3"/>
        <v>0</v>
      </c>
      <c r="AD25" s="133" t="str">
        <f t="shared" si="4"/>
        <v>SRSA</v>
      </c>
      <c r="AE25" s="123">
        <f t="shared" si="5"/>
        <v>1</v>
      </c>
      <c r="AF25" s="124">
        <f t="shared" si="6"/>
        <v>0</v>
      </c>
      <c r="AG25" s="124">
        <f t="shared" si="7"/>
        <v>0</v>
      </c>
      <c r="AH25" s="133" t="str">
        <f t="shared" si="8"/>
        <v>-</v>
      </c>
      <c r="AI25" s="123">
        <f t="shared" si="9"/>
        <v>0</v>
      </c>
      <c r="AJ25" s="69">
        <v>5604230</v>
      </c>
    </row>
    <row r="26" spans="1:36" s="69" customFormat="1" ht="12.75" customHeight="1">
      <c r="A26" s="121">
        <v>5604380</v>
      </c>
      <c r="B26" s="122" t="s">
        <v>261</v>
      </c>
      <c r="C26" s="123" t="s">
        <v>262</v>
      </c>
      <c r="D26" s="124" t="s">
        <v>263</v>
      </c>
      <c r="E26" s="124" t="s">
        <v>264</v>
      </c>
      <c r="F26" s="125" t="s">
        <v>27</v>
      </c>
      <c r="G26" s="126" t="s">
        <v>265</v>
      </c>
      <c r="H26" s="127" t="s">
        <v>266</v>
      </c>
      <c r="I26" s="128">
        <v>3078682501</v>
      </c>
      <c r="J26" s="129" t="s">
        <v>30</v>
      </c>
      <c r="K26" s="130" t="s">
        <v>31</v>
      </c>
      <c r="L26" s="85" t="s">
        <v>377</v>
      </c>
      <c r="M26" s="101">
        <v>130.183</v>
      </c>
      <c r="N26" s="91" t="s">
        <v>31</v>
      </c>
      <c r="O26" s="131">
        <v>7.462686567164178</v>
      </c>
      <c r="P26" s="130" t="s">
        <v>46</v>
      </c>
      <c r="Q26" s="87"/>
      <c r="R26" s="88"/>
      <c r="S26" s="132" t="s">
        <v>31</v>
      </c>
      <c r="T26" s="97">
        <v>28081</v>
      </c>
      <c r="U26" s="94">
        <v>747.4623725075805</v>
      </c>
      <c r="V26" s="94">
        <v>1273.8798412016768</v>
      </c>
      <c r="W26" s="106">
        <v>525.3359331607993</v>
      </c>
      <c r="X26" s="99" t="s">
        <v>378</v>
      </c>
      <c r="Y26" s="76" t="s">
        <v>379</v>
      </c>
      <c r="Z26" s="123">
        <f t="shared" si="0"/>
        <v>1</v>
      </c>
      <c r="AA26" s="124">
        <f t="shared" si="1"/>
        <v>1</v>
      </c>
      <c r="AB26" s="124">
        <f t="shared" si="2"/>
        <v>0</v>
      </c>
      <c r="AC26" s="124">
        <f t="shared" si="3"/>
        <v>0</v>
      </c>
      <c r="AD26" s="133" t="str">
        <f t="shared" si="4"/>
        <v>SRSA</v>
      </c>
      <c r="AE26" s="123">
        <f t="shared" si="5"/>
        <v>1</v>
      </c>
      <c r="AF26" s="124">
        <f t="shared" si="6"/>
        <v>0</v>
      </c>
      <c r="AG26" s="124">
        <f t="shared" si="7"/>
        <v>0</v>
      </c>
      <c r="AH26" s="133" t="str">
        <f t="shared" si="8"/>
        <v>-</v>
      </c>
      <c r="AI26" s="123">
        <f t="shared" si="9"/>
        <v>0</v>
      </c>
      <c r="AJ26" s="69">
        <v>5604380</v>
      </c>
    </row>
    <row r="27" spans="1:36" s="69" customFormat="1" ht="12.75" customHeight="1">
      <c r="A27" s="121">
        <v>5603180</v>
      </c>
      <c r="B27" s="122" t="s">
        <v>214</v>
      </c>
      <c r="C27" s="123" t="s">
        <v>215</v>
      </c>
      <c r="D27" s="124" t="s">
        <v>216</v>
      </c>
      <c r="E27" s="124" t="s">
        <v>217</v>
      </c>
      <c r="F27" s="125" t="s">
        <v>27</v>
      </c>
      <c r="G27" s="126" t="s">
        <v>218</v>
      </c>
      <c r="H27" s="127" t="s">
        <v>219</v>
      </c>
      <c r="I27" s="128">
        <v>3078362735</v>
      </c>
      <c r="J27" s="129" t="s">
        <v>30</v>
      </c>
      <c r="K27" s="130" t="s">
        <v>31</v>
      </c>
      <c r="L27" s="85" t="s">
        <v>377</v>
      </c>
      <c r="M27" s="101">
        <v>220.63800000000003</v>
      </c>
      <c r="N27" s="91" t="s">
        <v>31</v>
      </c>
      <c r="O27" s="131">
        <v>10.762331838565023</v>
      </c>
      <c r="P27" s="130" t="s">
        <v>46</v>
      </c>
      <c r="Q27" s="87"/>
      <c r="R27" s="88"/>
      <c r="S27" s="132" t="s">
        <v>31</v>
      </c>
      <c r="T27" s="97">
        <v>34145.03090795074</v>
      </c>
      <c r="U27" s="94">
        <v>1782.410272902692</v>
      </c>
      <c r="V27" s="94">
        <v>3347.8633419763164</v>
      </c>
      <c r="W27" s="106">
        <v>920.3253565899718</v>
      </c>
      <c r="X27" s="99" t="s">
        <v>378</v>
      </c>
      <c r="Y27" s="76" t="s">
        <v>379</v>
      </c>
      <c r="Z27" s="123">
        <f t="shared" si="0"/>
        <v>1</v>
      </c>
      <c r="AA27" s="124">
        <f t="shared" si="1"/>
        <v>1</v>
      </c>
      <c r="AB27" s="124">
        <f t="shared" si="2"/>
        <v>0</v>
      </c>
      <c r="AC27" s="124">
        <f t="shared" si="3"/>
        <v>0</v>
      </c>
      <c r="AD27" s="133" t="str">
        <f t="shared" si="4"/>
        <v>SRSA</v>
      </c>
      <c r="AE27" s="123">
        <f t="shared" si="5"/>
        <v>1</v>
      </c>
      <c r="AF27" s="124">
        <f t="shared" si="6"/>
        <v>0</v>
      </c>
      <c r="AG27" s="124">
        <f t="shared" si="7"/>
        <v>0</v>
      </c>
      <c r="AH27" s="133" t="str">
        <f t="shared" si="8"/>
        <v>-</v>
      </c>
      <c r="AI27" s="123">
        <f t="shared" si="9"/>
        <v>0</v>
      </c>
      <c r="AJ27" s="69">
        <v>5603180</v>
      </c>
    </row>
    <row r="28" spans="1:36" s="69" customFormat="1" ht="12.75" customHeight="1">
      <c r="A28" s="121">
        <v>5605680</v>
      </c>
      <c r="B28" s="122" t="s">
        <v>320</v>
      </c>
      <c r="C28" s="123" t="s">
        <v>321</v>
      </c>
      <c r="D28" s="124" t="s">
        <v>322</v>
      </c>
      <c r="E28" s="124" t="s">
        <v>323</v>
      </c>
      <c r="F28" s="125" t="s">
        <v>27</v>
      </c>
      <c r="G28" s="126" t="s">
        <v>324</v>
      </c>
      <c r="H28" s="127" t="s">
        <v>325</v>
      </c>
      <c r="I28" s="128">
        <v>3077584412</v>
      </c>
      <c r="J28" s="129" t="s">
        <v>30</v>
      </c>
      <c r="K28" s="130" t="s">
        <v>31</v>
      </c>
      <c r="L28" s="85" t="s">
        <v>377</v>
      </c>
      <c r="M28" s="101">
        <v>90.38</v>
      </c>
      <c r="N28" s="91" t="s">
        <v>46</v>
      </c>
      <c r="O28" s="131">
        <v>12.987012987012985</v>
      </c>
      <c r="P28" s="130" t="s">
        <v>46</v>
      </c>
      <c r="Q28" s="87"/>
      <c r="R28" s="88"/>
      <c r="S28" s="132" t="s">
        <v>31</v>
      </c>
      <c r="T28" s="97">
        <v>13602</v>
      </c>
      <c r="U28" s="94">
        <v>747.4623725075805</v>
      </c>
      <c r="V28" s="94">
        <v>1341.951054054643</v>
      </c>
      <c r="W28" s="106">
        <v>1233.5771440148515</v>
      </c>
      <c r="X28" s="99" t="s">
        <v>378</v>
      </c>
      <c r="Y28" s="76" t="s">
        <v>379</v>
      </c>
      <c r="Z28" s="123">
        <f t="shared" si="0"/>
        <v>1</v>
      </c>
      <c r="AA28" s="124">
        <f t="shared" si="1"/>
        <v>1</v>
      </c>
      <c r="AB28" s="124">
        <f t="shared" si="2"/>
        <v>0</v>
      </c>
      <c r="AC28" s="124">
        <f t="shared" si="3"/>
        <v>0</v>
      </c>
      <c r="AD28" s="133" t="str">
        <f t="shared" si="4"/>
        <v>SRSA</v>
      </c>
      <c r="AE28" s="123">
        <f t="shared" si="5"/>
        <v>1</v>
      </c>
      <c r="AF28" s="124">
        <f t="shared" si="6"/>
        <v>0</v>
      </c>
      <c r="AG28" s="124">
        <f t="shared" si="7"/>
        <v>0</v>
      </c>
      <c r="AH28" s="133" t="str">
        <f t="shared" si="8"/>
        <v>-</v>
      </c>
      <c r="AI28" s="123">
        <f t="shared" si="9"/>
        <v>0</v>
      </c>
      <c r="AJ28" s="69">
        <v>5605680</v>
      </c>
    </row>
    <row r="29" spans="1:36" s="69" customFormat="1" ht="12.75" customHeight="1">
      <c r="A29" s="121">
        <v>5604860</v>
      </c>
      <c r="B29" s="122" t="s">
        <v>290</v>
      </c>
      <c r="C29" s="123" t="s">
        <v>291</v>
      </c>
      <c r="D29" s="124" t="s">
        <v>292</v>
      </c>
      <c r="E29" s="124" t="s">
        <v>293</v>
      </c>
      <c r="F29" s="125" t="s">
        <v>27</v>
      </c>
      <c r="G29" s="126" t="s">
        <v>294</v>
      </c>
      <c r="H29" s="127" t="s">
        <v>295</v>
      </c>
      <c r="I29" s="128">
        <v>3073672139</v>
      </c>
      <c r="J29" s="129" t="s">
        <v>30</v>
      </c>
      <c r="K29" s="130" t="s">
        <v>31</v>
      </c>
      <c r="L29" s="85" t="s">
        <v>377</v>
      </c>
      <c r="M29" s="101">
        <v>694.407</v>
      </c>
      <c r="N29" s="91" t="s">
        <v>31</v>
      </c>
      <c r="O29" s="131">
        <v>6.956521739130435</v>
      </c>
      <c r="P29" s="130" t="s">
        <v>46</v>
      </c>
      <c r="Q29" s="87"/>
      <c r="R29" s="88"/>
      <c r="S29" s="132" t="s">
        <v>31</v>
      </c>
      <c r="T29" s="97">
        <v>73503</v>
      </c>
      <c r="U29" s="94">
        <v>3507.323440227878</v>
      </c>
      <c r="V29" s="94">
        <v>7817.008710681057</v>
      </c>
      <c r="W29" s="106">
        <v>3130.645079568745</v>
      </c>
      <c r="X29" s="99" t="s">
        <v>378</v>
      </c>
      <c r="Y29" s="76" t="s">
        <v>378</v>
      </c>
      <c r="Z29" s="123">
        <f t="shared" si="0"/>
        <v>1</v>
      </c>
      <c r="AA29" s="124">
        <f t="shared" si="1"/>
        <v>1</v>
      </c>
      <c r="AB29" s="124">
        <f t="shared" si="2"/>
        <v>0</v>
      </c>
      <c r="AC29" s="124">
        <f t="shared" si="3"/>
        <v>0</v>
      </c>
      <c r="AD29" s="133" t="str">
        <f t="shared" si="4"/>
        <v>SRSA</v>
      </c>
      <c r="AE29" s="123">
        <f t="shared" si="5"/>
        <v>1</v>
      </c>
      <c r="AF29" s="124">
        <f t="shared" si="6"/>
        <v>0</v>
      </c>
      <c r="AG29" s="124">
        <f t="shared" si="7"/>
        <v>0</v>
      </c>
      <c r="AH29" s="133" t="str">
        <f t="shared" si="8"/>
        <v>-</v>
      </c>
      <c r="AI29" s="123">
        <f t="shared" si="9"/>
        <v>0</v>
      </c>
      <c r="AJ29" s="69">
        <v>5604860</v>
      </c>
    </row>
    <row r="30" spans="1:36" s="69" customFormat="1" ht="12.75" customHeight="1">
      <c r="A30" s="121">
        <v>5601260</v>
      </c>
      <c r="B30" s="122" t="s">
        <v>117</v>
      </c>
      <c r="C30" s="123" t="s">
        <v>118</v>
      </c>
      <c r="D30" s="124" t="s">
        <v>119</v>
      </c>
      <c r="E30" s="124" t="s">
        <v>120</v>
      </c>
      <c r="F30" s="125" t="s">
        <v>27</v>
      </c>
      <c r="G30" s="126" t="s">
        <v>121</v>
      </c>
      <c r="H30" s="127" t="s">
        <v>122</v>
      </c>
      <c r="I30" s="128">
        <v>3072763322</v>
      </c>
      <c r="J30" s="129" t="s">
        <v>30</v>
      </c>
      <c r="K30" s="130" t="s">
        <v>31</v>
      </c>
      <c r="L30" s="85" t="s">
        <v>377</v>
      </c>
      <c r="M30" s="101">
        <v>560.056</v>
      </c>
      <c r="N30" s="91" t="s">
        <v>31</v>
      </c>
      <c r="O30" s="131">
        <v>8.006814310051109</v>
      </c>
      <c r="P30" s="130" t="s">
        <v>46</v>
      </c>
      <c r="Q30" s="87"/>
      <c r="R30" s="88"/>
      <c r="S30" s="132" t="s">
        <v>31</v>
      </c>
      <c r="T30" s="97">
        <v>83791.4557253866</v>
      </c>
      <c r="U30" s="94">
        <v>3449.8263346503727</v>
      </c>
      <c r="V30" s="94">
        <v>6042.538705333607</v>
      </c>
      <c r="W30" s="106">
        <v>4703.365253987672</v>
      </c>
      <c r="X30" s="99" t="s">
        <v>378</v>
      </c>
      <c r="Y30" s="76" t="s">
        <v>378</v>
      </c>
      <c r="Z30" s="123">
        <f t="shared" si="0"/>
        <v>1</v>
      </c>
      <c r="AA30" s="124">
        <f t="shared" si="1"/>
        <v>1</v>
      </c>
      <c r="AB30" s="124">
        <f t="shared" si="2"/>
        <v>0</v>
      </c>
      <c r="AC30" s="124">
        <f t="shared" si="3"/>
        <v>0</v>
      </c>
      <c r="AD30" s="133" t="str">
        <f t="shared" si="4"/>
        <v>SRSA</v>
      </c>
      <c r="AE30" s="123">
        <f t="shared" si="5"/>
        <v>1</v>
      </c>
      <c r="AF30" s="124">
        <f t="shared" si="6"/>
        <v>0</v>
      </c>
      <c r="AG30" s="124">
        <f t="shared" si="7"/>
        <v>0</v>
      </c>
      <c r="AH30" s="133" t="str">
        <f t="shared" si="8"/>
        <v>-</v>
      </c>
      <c r="AI30" s="123">
        <f t="shared" si="9"/>
        <v>0</v>
      </c>
      <c r="AJ30" s="69">
        <v>5601260</v>
      </c>
    </row>
    <row r="31" spans="1:36" s="69" customFormat="1" ht="12.75" customHeight="1">
      <c r="A31" s="121">
        <v>5604500</v>
      </c>
      <c r="B31" s="122" t="s">
        <v>272</v>
      </c>
      <c r="C31" s="123" t="s">
        <v>273</v>
      </c>
      <c r="D31" s="124" t="s">
        <v>274</v>
      </c>
      <c r="E31" s="124" t="s">
        <v>275</v>
      </c>
      <c r="F31" s="125" t="s">
        <v>27</v>
      </c>
      <c r="G31" s="126" t="s">
        <v>276</v>
      </c>
      <c r="H31" s="127" t="s">
        <v>277</v>
      </c>
      <c r="I31" s="128">
        <v>3077823377</v>
      </c>
      <c r="J31" s="129" t="s">
        <v>30</v>
      </c>
      <c r="K31" s="130" t="s">
        <v>31</v>
      </c>
      <c r="L31" s="85" t="s">
        <v>377</v>
      </c>
      <c r="M31" s="101">
        <v>623.6080000000001</v>
      </c>
      <c r="N31" s="91" t="s">
        <v>31</v>
      </c>
      <c r="O31" s="131">
        <v>7.73109243697479</v>
      </c>
      <c r="P31" s="130" t="s">
        <v>46</v>
      </c>
      <c r="Q31" s="87"/>
      <c r="R31" s="88"/>
      <c r="S31" s="132" t="s">
        <v>31</v>
      </c>
      <c r="T31" s="97">
        <v>85698.65427219408</v>
      </c>
      <c r="U31" s="94">
        <v>2702.363962142792</v>
      </c>
      <c r="V31" s="94">
        <v>6462.9824278235155</v>
      </c>
      <c r="W31" s="106">
        <v>2741.226598598457</v>
      </c>
      <c r="X31" s="99" t="s">
        <v>378</v>
      </c>
      <c r="Y31" s="76" t="s">
        <v>378</v>
      </c>
      <c r="Z31" s="123">
        <f t="shared" si="0"/>
        <v>1</v>
      </c>
      <c r="AA31" s="124">
        <f t="shared" si="1"/>
        <v>1</v>
      </c>
      <c r="AB31" s="124">
        <f t="shared" si="2"/>
        <v>0</v>
      </c>
      <c r="AC31" s="124">
        <f t="shared" si="3"/>
        <v>0</v>
      </c>
      <c r="AD31" s="133" t="str">
        <f t="shared" si="4"/>
        <v>SRSA</v>
      </c>
      <c r="AE31" s="123">
        <f t="shared" si="5"/>
        <v>1</v>
      </c>
      <c r="AF31" s="124">
        <f t="shared" si="6"/>
        <v>0</v>
      </c>
      <c r="AG31" s="124">
        <f t="shared" si="7"/>
        <v>0</v>
      </c>
      <c r="AH31" s="133" t="str">
        <f t="shared" si="8"/>
        <v>-</v>
      </c>
      <c r="AI31" s="123">
        <f t="shared" si="9"/>
        <v>0</v>
      </c>
      <c r="AJ31" s="69">
        <v>5604500</v>
      </c>
    </row>
    <row r="32" spans="1:36" s="69" customFormat="1" ht="12.75" customHeight="1">
      <c r="A32" s="121">
        <v>5604260</v>
      </c>
      <c r="B32" s="122" t="s">
        <v>255</v>
      </c>
      <c r="C32" s="123" t="s">
        <v>256</v>
      </c>
      <c r="D32" s="124" t="s">
        <v>257</v>
      </c>
      <c r="E32" s="124" t="s">
        <v>258</v>
      </c>
      <c r="F32" s="125" t="s">
        <v>27</v>
      </c>
      <c r="G32" s="126" t="s">
        <v>259</v>
      </c>
      <c r="H32" s="127" t="s">
        <v>260</v>
      </c>
      <c r="I32" s="128">
        <v>3077864100</v>
      </c>
      <c r="J32" s="129" t="s">
        <v>30</v>
      </c>
      <c r="K32" s="130" t="s">
        <v>31</v>
      </c>
      <c r="L32" s="85" t="s">
        <v>377</v>
      </c>
      <c r="M32" s="101">
        <v>628.3290000000002</v>
      </c>
      <c r="N32" s="91" t="s">
        <v>31</v>
      </c>
      <c r="O32" s="131">
        <v>9.43952802359882</v>
      </c>
      <c r="P32" s="130" t="s">
        <v>46</v>
      </c>
      <c r="Q32" s="87"/>
      <c r="R32" s="88"/>
      <c r="S32" s="132" t="s">
        <v>31</v>
      </c>
      <c r="T32" s="97">
        <v>87951.07494643472</v>
      </c>
      <c r="U32" s="94">
        <v>3794.8089681154092</v>
      </c>
      <c r="V32" s="94">
        <v>6967.834390701448</v>
      </c>
      <c r="W32" s="106">
        <v>2626.6796658039966</v>
      </c>
      <c r="X32" s="99" t="s">
        <v>378</v>
      </c>
      <c r="Y32" s="76" t="s">
        <v>378</v>
      </c>
      <c r="Z32" s="123">
        <f t="shared" si="0"/>
        <v>1</v>
      </c>
      <c r="AA32" s="124">
        <f t="shared" si="1"/>
        <v>1</v>
      </c>
      <c r="AB32" s="124">
        <f t="shared" si="2"/>
        <v>0</v>
      </c>
      <c r="AC32" s="124">
        <f t="shared" si="3"/>
        <v>0</v>
      </c>
      <c r="AD32" s="133" t="str">
        <f t="shared" si="4"/>
        <v>SRSA</v>
      </c>
      <c r="AE32" s="123">
        <f t="shared" si="5"/>
        <v>1</v>
      </c>
      <c r="AF32" s="124">
        <f t="shared" si="6"/>
        <v>0</v>
      </c>
      <c r="AG32" s="124">
        <f t="shared" si="7"/>
        <v>0</v>
      </c>
      <c r="AH32" s="133" t="str">
        <f t="shared" si="8"/>
        <v>-</v>
      </c>
      <c r="AI32" s="123">
        <f t="shared" si="9"/>
        <v>0</v>
      </c>
      <c r="AJ32" s="69">
        <v>5604260</v>
      </c>
    </row>
    <row r="33" spans="1:36" s="69" customFormat="1" ht="12.75" customHeight="1">
      <c r="A33" s="121">
        <v>5605820</v>
      </c>
      <c r="B33" s="122" t="s">
        <v>348</v>
      </c>
      <c r="C33" s="123" t="s">
        <v>349</v>
      </c>
      <c r="D33" s="124" t="s">
        <v>350</v>
      </c>
      <c r="E33" s="124" t="s">
        <v>351</v>
      </c>
      <c r="F33" s="125" t="s">
        <v>27</v>
      </c>
      <c r="G33" s="126" t="s">
        <v>352</v>
      </c>
      <c r="H33" s="127" t="s">
        <v>353</v>
      </c>
      <c r="I33" s="128">
        <v>3073662223</v>
      </c>
      <c r="J33" s="129" t="s">
        <v>30</v>
      </c>
      <c r="K33" s="130" t="s">
        <v>31</v>
      </c>
      <c r="L33" s="85" t="s">
        <v>377</v>
      </c>
      <c r="M33" s="101">
        <v>70.04200000000002</v>
      </c>
      <c r="N33" s="91" t="s">
        <v>31</v>
      </c>
      <c r="O33" s="131">
        <v>12.149532710280374</v>
      </c>
      <c r="P33" s="130" t="s">
        <v>46</v>
      </c>
      <c r="Q33" s="87"/>
      <c r="R33" s="88"/>
      <c r="S33" s="132" t="s">
        <v>31</v>
      </c>
      <c r="T33" s="97">
        <v>27627.53575947074</v>
      </c>
      <c r="U33" s="94">
        <v>862.4565836625932</v>
      </c>
      <c r="V33" s="94">
        <v>3761.677246718117</v>
      </c>
      <c r="W33" s="106">
        <v>355.4904810862552</v>
      </c>
      <c r="X33" s="99" t="s">
        <v>378</v>
      </c>
      <c r="Y33" s="76" t="s">
        <v>379</v>
      </c>
      <c r="Z33" s="123">
        <f t="shared" si="0"/>
        <v>1</v>
      </c>
      <c r="AA33" s="124">
        <f t="shared" si="1"/>
        <v>1</v>
      </c>
      <c r="AB33" s="124">
        <f t="shared" si="2"/>
        <v>0</v>
      </c>
      <c r="AC33" s="124">
        <f t="shared" si="3"/>
        <v>0</v>
      </c>
      <c r="AD33" s="133" t="str">
        <f t="shared" si="4"/>
        <v>SRSA</v>
      </c>
      <c r="AE33" s="123">
        <f t="shared" si="5"/>
        <v>1</v>
      </c>
      <c r="AF33" s="124">
        <f t="shared" si="6"/>
        <v>0</v>
      </c>
      <c r="AG33" s="124">
        <f t="shared" si="7"/>
        <v>0</v>
      </c>
      <c r="AH33" s="133" t="str">
        <f t="shared" si="8"/>
        <v>-</v>
      </c>
      <c r="AI33" s="123">
        <f t="shared" si="9"/>
        <v>0</v>
      </c>
      <c r="AJ33" s="69">
        <v>5605820</v>
      </c>
    </row>
    <row r="34" spans="1:36" s="69" customFormat="1" ht="12.75" customHeight="1">
      <c r="A34" s="121">
        <v>5606090</v>
      </c>
      <c r="B34" s="122" t="s">
        <v>360</v>
      </c>
      <c r="C34" s="123" t="s">
        <v>361</v>
      </c>
      <c r="D34" s="124" t="s">
        <v>362</v>
      </c>
      <c r="E34" s="124" t="s">
        <v>363</v>
      </c>
      <c r="F34" s="125" t="s">
        <v>27</v>
      </c>
      <c r="G34" s="126" t="s">
        <v>364</v>
      </c>
      <c r="H34" s="127" t="s">
        <v>365</v>
      </c>
      <c r="I34" s="128">
        <v>3074682461</v>
      </c>
      <c r="J34" s="129" t="s">
        <v>30</v>
      </c>
      <c r="K34" s="130" t="s">
        <v>31</v>
      </c>
      <c r="L34" s="85" t="s">
        <v>377</v>
      </c>
      <c r="M34" s="101">
        <v>239.12300000000002</v>
      </c>
      <c r="N34" s="91" t="s">
        <v>31</v>
      </c>
      <c r="O34" s="131">
        <v>7.329842931937172</v>
      </c>
      <c r="P34" s="130" t="s">
        <v>46</v>
      </c>
      <c r="Q34" s="87"/>
      <c r="R34" s="88"/>
      <c r="S34" s="132" t="s">
        <v>31</v>
      </c>
      <c r="T34" s="97">
        <v>29316.294026302992</v>
      </c>
      <c r="U34" s="94">
        <v>977.4507948176056</v>
      </c>
      <c r="V34" s="94">
        <v>2326.4392711143432</v>
      </c>
      <c r="W34" s="106">
        <v>995.3733470415144</v>
      </c>
      <c r="X34" s="99" t="s">
        <v>378</v>
      </c>
      <c r="Y34" s="76" t="s">
        <v>378</v>
      </c>
      <c r="Z34" s="123">
        <f t="shared" si="0"/>
        <v>1</v>
      </c>
      <c r="AA34" s="124">
        <f t="shared" si="1"/>
        <v>1</v>
      </c>
      <c r="AB34" s="124">
        <f t="shared" si="2"/>
        <v>0</v>
      </c>
      <c r="AC34" s="124">
        <f t="shared" si="3"/>
        <v>0</v>
      </c>
      <c r="AD34" s="133" t="str">
        <f t="shared" si="4"/>
        <v>SRSA</v>
      </c>
      <c r="AE34" s="123">
        <f t="shared" si="5"/>
        <v>1</v>
      </c>
      <c r="AF34" s="124">
        <f t="shared" si="6"/>
        <v>0</v>
      </c>
      <c r="AG34" s="124">
        <f t="shared" si="7"/>
        <v>0</v>
      </c>
      <c r="AH34" s="133" t="str">
        <f t="shared" si="8"/>
        <v>-</v>
      </c>
      <c r="AI34" s="123">
        <f t="shared" si="9"/>
        <v>0</v>
      </c>
      <c r="AJ34" s="69">
        <v>5606090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6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00390625" style="0" customWidth="1"/>
    <col min="2" max="2" width="9.421875" style="0" bestFit="1" customWidth="1"/>
    <col min="3" max="3" width="47.140625" style="0" bestFit="1" customWidth="1"/>
    <col min="4" max="4" width="33.140625" style="0" bestFit="1" customWidth="1"/>
    <col min="5" max="5" width="16.421875" style="0" bestFit="1" customWidth="1"/>
    <col min="6" max="6" width="6.8515625" style="56" hidden="1" customWidth="1"/>
    <col min="7" max="7" width="6.8515625" style="0" customWidth="1"/>
    <col min="8" max="8" width="5.8515625" style="56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4" max="16" width="6.57421875" style="0" bestFit="1" customWidth="1"/>
    <col min="17" max="17" width="6.57421875" style="56" hidden="1" customWidth="1"/>
    <col min="18" max="18" width="9.140625" style="56" hidden="1" customWidth="1"/>
    <col min="19" max="19" width="6.57421875" style="0" bestFit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403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s="69" customFormat="1" ht="159.75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21" t="s">
        <v>9</v>
      </c>
      <c r="J3" s="22" t="s">
        <v>10</v>
      </c>
      <c r="K3" s="23" t="s">
        <v>11</v>
      </c>
      <c r="L3" s="24" t="s">
        <v>12</v>
      </c>
      <c r="M3" s="59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60" t="s">
        <v>380</v>
      </c>
      <c r="U3" s="61" t="s">
        <v>381</v>
      </c>
      <c r="V3" s="61" t="s">
        <v>382</v>
      </c>
      <c r="W3" s="62" t="s">
        <v>383</v>
      </c>
      <c r="X3" s="31" t="s">
        <v>384</v>
      </c>
      <c r="Y3" s="32" t="s">
        <v>20</v>
      </c>
      <c r="Z3" s="63" t="s">
        <v>385</v>
      </c>
      <c r="AA3" s="64" t="s">
        <v>386</v>
      </c>
      <c r="AB3" s="64" t="s">
        <v>387</v>
      </c>
      <c r="AC3" s="65" t="s">
        <v>388</v>
      </c>
      <c r="AD3" s="66" t="s">
        <v>389</v>
      </c>
      <c r="AE3" s="63" t="s">
        <v>390</v>
      </c>
      <c r="AF3" s="64" t="s">
        <v>391</v>
      </c>
      <c r="AG3" s="65" t="s">
        <v>392</v>
      </c>
      <c r="AH3" s="67" t="s">
        <v>393</v>
      </c>
      <c r="AI3" s="68" t="s">
        <v>394</v>
      </c>
    </row>
    <row r="4" spans="1:35" s="10" customFormat="1" ht="13.5" thickBot="1">
      <c r="A4" s="33">
        <v>1</v>
      </c>
      <c r="B4" s="33">
        <v>2</v>
      </c>
      <c r="C4" s="35">
        <v>3</v>
      </c>
      <c r="D4" s="35">
        <v>4</v>
      </c>
      <c r="E4" s="35">
        <v>5</v>
      </c>
      <c r="F4" s="36"/>
      <c r="G4" s="70">
        <v>6</v>
      </c>
      <c r="H4" s="37"/>
      <c r="I4" s="38">
        <v>7</v>
      </c>
      <c r="J4" s="39">
        <v>8</v>
      </c>
      <c r="K4" s="35">
        <v>9</v>
      </c>
      <c r="L4" s="34">
        <v>10</v>
      </c>
      <c r="M4" s="35">
        <v>11</v>
      </c>
      <c r="N4" s="40">
        <v>12</v>
      </c>
      <c r="O4" s="39">
        <v>13</v>
      </c>
      <c r="P4" s="35">
        <v>14</v>
      </c>
      <c r="Q4" s="37" t="s">
        <v>21</v>
      </c>
      <c r="R4" s="41" t="s">
        <v>22</v>
      </c>
      <c r="S4" s="34">
        <v>15</v>
      </c>
      <c r="T4" s="71">
        <v>16</v>
      </c>
      <c r="U4" s="72">
        <v>17</v>
      </c>
      <c r="V4" s="72">
        <v>18</v>
      </c>
      <c r="W4" s="73">
        <v>19</v>
      </c>
      <c r="X4" s="74">
        <v>20</v>
      </c>
      <c r="Y4" s="34">
        <v>21</v>
      </c>
      <c r="Z4" s="35"/>
      <c r="AA4" s="35"/>
      <c r="AB4" s="35"/>
      <c r="AC4" s="40"/>
      <c r="AD4" s="33">
        <v>22</v>
      </c>
      <c r="AE4" s="35"/>
      <c r="AF4" s="35"/>
      <c r="AG4" s="40"/>
      <c r="AH4" s="33">
        <v>23</v>
      </c>
      <c r="AI4" s="35" t="s">
        <v>395</v>
      </c>
    </row>
    <row r="5" spans="1:35" ht="12.75" customHeight="1">
      <c r="A5" s="42">
        <v>5600730</v>
      </c>
      <c r="B5" s="43" t="s">
        <v>92</v>
      </c>
      <c r="C5" s="44" t="s">
        <v>93</v>
      </c>
      <c r="D5" s="45" t="s">
        <v>94</v>
      </c>
      <c r="E5" s="45" t="s">
        <v>50</v>
      </c>
      <c r="F5" s="46" t="s">
        <v>27</v>
      </c>
      <c r="G5" s="47" t="s">
        <v>95</v>
      </c>
      <c r="H5" s="58" t="s">
        <v>96</v>
      </c>
      <c r="I5" s="95">
        <v>3077214400</v>
      </c>
      <c r="J5" s="48" t="s">
        <v>97</v>
      </c>
      <c r="K5" s="49" t="s">
        <v>46</v>
      </c>
      <c r="L5" s="50" t="s">
        <v>377</v>
      </c>
      <c r="M5" s="100">
        <v>3269.347</v>
      </c>
      <c r="N5" s="92" t="s">
        <v>31</v>
      </c>
      <c r="O5" s="52">
        <v>12.94603361840165</v>
      </c>
      <c r="P5" s="49" t="s">
        <v>46</v>
      </c>
      <c r="Q5" s="53"/>
      <c r="R5" s="54"/>
      <c r="S5" s="55" t="s">
        <v>46</v>
      </c>
      <c r="T5" s="96">
        <v>615794.8035116792</v>
      </c>
      <c r="U5" s="93">
        <v>31853.396489938437</v>
      </c>
      <c r="V5" s="93">
        <v>43535.48308118833</v>
      </c>
      <c r="W5" s="105">
        <v>18880.70027516222</v>
      </c>
      <c r="X5" s="98" t="s">
        <v>378</v>
      </c>
      <c r="Y5" s="107" t="s">
        <v>379</v>
      </c>
      <c r="Z5" s="44">
        <f aca="true" t="shared" si="0" ref="Z5:Z36">IF(OR(K5="YES",L5="YES"),1,0)</f>
        <v>0</v>
      </c>
      <c r="AA5" s="45">
        <f aca="true" t="shared" si="1" ref="AA5:AA36">IF(OR(AND(ISNUMBER(M5),AND(M5&gt;0,M5&lt;600)),AND(ISNUMBER(M5),AND(M5&gt;0,N5="YES"))),1,0)</f>
        <v>1</v>
      </c>
      <c r="AB5" s="45">
        <f aca="true" t="shared" si="2" ref="AB5:AB36">IF(AND(OR(K5="YES",L5="YES"),(Z5=0)),"Trouble",0)</f>
        <v>0</v>
      </c>
      <c r="AC5" s="45">
        <f aca="true" t="shared" si="3" ref="AC5:AC36">IF(AND(OR(AND(ISNUMBER(M5),AND(M5&gt;0,M5&lt;600)),AND(ISNUMBER(M5),AND(M5&gt;0,N5="YES"))),(AA5=0)),"Trouble",0)</f>
        <v>0</v>
      </c>
      <c r="AD5" s="75" t="str">
        <f aca="true" t="shared" si="4" ref="AD5:AD36">IF(AND(Z5=1,AA5=1),"SRSA","-")</f>
        <v>-</v>
      </c>
      <c r="AE5" s="44">
        <f aca="true" t="shared" si="5" ref="AE5:AE36">IF(S5="YES",1,0)</f>
        <v>0</v>
      </c>
      <c r="AF5" s="45">
        <f aca="true" t="shared" si="6" ref="AF5:AF36">IF(OR(AND(ISNUMBER(Q5),Q5&gt;=20),(AND(ISNUMBER(Q5)=FALSE,AND(ISNUMBER(O5),O5&gt;=20)))),1,0)</f>
        <v>0</v>
      </c>
      <c r="AG5" s="45">
        <f aca="true" t="shared" si="7" ref="AG5:AG36">IF(AND(AE5=1,AF5=1),"Initial",0)</f>
        <v>0</v>
      </c>
      <c r="AH5" s="75" t="str">
        <f aca="true" t="shared" si="8" ref="AH5:AH36">IF(AND(AND(AG5="Initial",AI5=0),AND(ISNUMBER(M5),M5&gt;0)),"RLIS","-")</f>
        <v>-</v>
      </c>
      <c r="AI5" s="44">
        <f aca="true" t="shared" si="9" ref="AI5:AI36">IF(AND(AD5="SRSA",AG5="Initial"),"SRSA",0)</f>
        <v>0</v>
      </c>
    </row>
    <row r="6" spans="1:35" ht="12.75" customHeight="1">
      <c r="A6" s="103">
        <v>5600013</v>
      </c>
      <c r="B6" s="77" t="s">
        <v>59</v>
      </c>
      <c r="C6" s="78" t="s">
        <v>60</v>
      </c>
      <c r="D6" s="79" t="s">
        <v>61</v>
      </c>
      <c r="E6" s="79" t="s">
        <v>62</v>
      </c>
      <c r="F6" s="80" t="s">
        <v>27</v>
      </c>
      <c r="G6" s="81" t="s">
        <v>63</v>
      </c>
      <c r="H6" s="82"/>
      <c r="I6" s="90">
        <v>3077787832</v>
      </c>
      <c r="J6" s="83" t="s">
        <v>64</v>
      </c>
      <c r="K6" s="84" t="s">
        <v>46</v>
      </c>
      <c r="L6" s="85"/>
      <c r="M6" s="101"/>
      <c r="N6" s="91"/>
      <c r="O6" s="86" t="s">
        <v>32</v>
      </c>
      <c r="P6" s="84" t="s">
        <v>32</v>
      </c>
      <c r="Q6" s="87"/>
      <c r="R6" s="88"/>
      <c r="S6" s="104" t="s">
        <v>46</v>
      </c>
      <c r="T6" s="97"/>
      <c r="U6" s="94"/>
      <c r="V6" s="94"/>
      <c r="W6" s="106"/>
      <c r="X6" s="99"/>
      <c r="Y6" s="76"/>
      <c r="Z6" s="78">
        <f t="shared" si="0"/>
        <v>0</v>
      </c>
      <c r="AA6" s="79">
        <f t="shared" si="1"/>
        <v>0</v>
      </c>
      <c r="AB6" s="79">
        <f t="shared" si="2"/>
        <v>0</v>
      </c>
      <c r="AC6" s="79">
        <f t="shared" si="3"/>
        <v>0</v>
      </c>
      <c r="AD6" s="89" t="str">
        <f t="shared" si="4"/>
        <v>-</v>
      </c>
      <c r="AE6" s="78">
        <f t="shared" si="5"/>
        <v>0</v>
      </c>
      <c r="AF6" s="79">
        <f t="shared" si="6"/>
        <v>0</v>
      </c>
      <c r="AG6" s="79">
        <f t="shared" si="7"/>
        <v>0</v>
      </c>
      <c r="AH6" s="89" t="str">
        <f t="shared" si="8"/>
        <v>-</v>
      </c>
      <c r="AI6" s="78">
        <f t="shared" si="9"/>
        <v>0</v>
      </c>
    </row>
    <row r="7" spans="1:35" ht="12.75" customHeight="1">
      <c r="A7" s="103">
        <v>5601420</v>
      </c>
      <c r="B7" s="77" t="s">
        <v>123</v>
      </c>
      <c r="C7" s="78" t="s">
        <v>124</v>
      </c>
      <c r="D7" s="79" t="s">
        <v>125</v>
      </c>
      <c r="E7" s="79" t="s">
        <v>126</v>
      </c>
      <c r="F7" s="80" t="s">
        <v>27</v>
      </c>
      <c r="G7" s="81" t="s">
        <v>127</v>
      </c>
      <c r="H7" s="82" t="s">
        <v>128</v>
      </c>
      <c r="I7" s="90">
        <v>3075482254</v>
      </c>
      <c r="J7" s="83" t="s">
        <v>129</v>
      </c>
      <c r="K7" s="84" t="s">
        <v>31</v>
      </c>
      <c r="L7" s="85" t="s">
        <v>377</v>
      </c>
      <c r="M7" s="101">
        <v>619.667</v>
      </c>
      <c r="N7" s="91" t="s">
        <v>31</v>
      </c>
      <c r="O7" s="86">
        <v>16.19190404797601</v>
      </c>
      <c r="P7" s="84" t="s">
        <v>46</v>
      </c>
      <c r="Q7" s="87"/>
      <c r="R7" s="88"/>
      <c r="S7" s="104" t="s">
        <v>31</v>
      </c>
      <c r="T7" s="97">
        <v>142551</v>
      </c>
      <c r="U7" s="94">
        <v>8049.594780850868</v>
      </c>
      <c r="V7" s="94">
        <v>16301.469914395562</v>
      </c>
      <c r="W7" s="106">
        <v>9786.377170983791</v>
      </c>
      <c r="X7" s="99" t="s">
        <v>378</v>
      </c>
      <c r="Y7" s="76" t="s">
        <v>378</v>
      </c>
      <c r="Z7" s="78">
        <f t="shared" si="0"/>
        <v>1</v>
      </c>
      <c r="AA7" s="79">
        <f t="shared" si="1"/>
        <v>1</v>
      </c>
      <c r="AB7" s="79">
        <f t="shared" si="2"/>
        <v>0</v>
      </c>
      <c r="AC7" s="79">
        <f t="shared" si="3"/>
        <v>0</v>
      </c>
      <c r="AD7" s="89" t="str">
        <f t="shared" si="4"/>
        <v>SRSA</v>
      </c>
      <c r="AE7" s="78">
        <f t="shared" si="5"/>
        <v>1</v>
      </c>
      <c r="AF7" s="79">
        <f t="shared" si="6"/>
        <v>0</v>
      </c>
      <c r="AG7" s="79">
        <f t="shared" si="7"/>
        <v>0</v>
      </c>
      <c r="AH7" s="89" t="str">
        <f t="shared" si="8"/>
        <v>-</v>
      </c>
      <c r="AI7" s="78">
        <f t="shared" si="9"/>
        <v>0</v>
      </c>
    </row>
    <row r="8" spans="1:35" ht="12.75" customHeight="1">
      <c r="A8" s="103">
        <v>5601460</v>
      </c>
      <c r="B8" s="77" t="s">
        <v>130</v>
      </c>
      <c r="C8" s="78" t="s">
        <v>131</v>
      </c>
      <c r="D8" s="79" t="s">
        <v>132</v>
      </c>
      <c r="E8" s="79" t="s">
        <v>133</v>
      </c>
      <c r="F8" s="80" t="s">
        <v>27</v>
      </c>
      <c r="G8" s="81" t="s">
        <v>134</v>
      </c>
      <c r="H8" s="82" t="s">
        <v>135</v>
      </c>
      <c r="I8" s="90">
        <v>3075482259</v>
      </c>
      <c r="J8" s="83" t="s">
        <v>30</v>
      </c>
      <c r="K8" s="84" t="s">
        <v>31</v>
      </c>
      <c r="L8" s="85" t="s">
        <v>377</v>
      </c>
      <c r="M8" s="101">
        <v>611.491</v>
      </c>
      <c r="N8" s="91" t="s">
        <v>31</v>
      </c>
      <c r="O8" s="86">
        <v>13.28</v>
      </c>
      <c r="P8" s="84" t="s">
        <v>46</v>
      </c>
      <c r="Q8" s="87"/>
      <c r="R8" s="88"/>
      <c r="S8" s="104" t="s">
        <v>31</v>
      </c>
      <c r="T8" s="97">
        <v>106446</v>
      </c>
      <c r="U8" s="94">
        <v>6267.184507948176</v>
      </c>
      <c r="V8" s="94">
        <v>9840.441638460417</v>
      </c>
      <c r="W8" s="106">
        <v>5979.477984140247</v>
      </c>
      <c r="X8" s="99" t="s">
        <v>378</v>
      </c>
      <c r="Y8" s="76" t="s">
        <v>378</v>
      </c>
      <c r="Z8" s="78">
        <f t="shared" si="0"/>
        <v>1</v>
      </c>
      <c r="AA8" s="79">
        <f t="shared" si="1"/>
        <v>1</v>
      </c>
      <c r="AB8" s="79">
        <f t="shared" si="2"/>
        <v>0</v>
      </c>
      <c r="AC8" s="79">
        <f t="shared" si="3"/>
        <v>0</v>
      </c>
      <c r="AD8" s="89" t="str">
        <f t="shared" si="4"/>
        <v>SRSA</v>
      </c>
      <c r="AE8" s="78">
        <f t="shared" si="5"/>
        <v>1</v>
      </c>
      <c r="AF8" s="79">
        <f t="shared" si="6"/>
        <v>0</v>
      </c>
      <c r="AG8" s="79">
        <f t="shared" si="7"/>
        <v>0</v>
      </c>
      <c r="AH8" s="89" t="str">
        <f t="shared" si="8"/>
        <v>-</v>
      </c>
      <c r="AI8" s="78">
        <f t="shared" si="9"/>
        <v>0</v>
      </c>
    </row>
    <row r="9" spans="1:35" ht="12.75" customHeight="1">
      <c r="A9" s="103">
        <v>5603170</v>
      </c>
      <c r="B9" s="77" t="s">
        <v>208</v>
      </c>
      <c r="C9" s="78" t="s">
        <v>209</v>
      </c>
      <c r="D9" s="79" t="s">
        <v>210</v>
      </c>
      <c r="E9" s="79" t="s">
        <v>211</v>
      </c>
      <c r="F9" s="80" t="s">
        <v>27</v>
      </c>
      <c r="G9" s="81" t="s">
        <v>212</v>
      </c>
      <c r="H9" s="82" t="s">
        <v>213</v>
      </c>
      <c r="I9" s="90">
        <v>3077654756</v>
      </c>
      <c r="J9" s="83" t="s">
        <v>30</v>
      </c>
      <c r="K9" s="84" t="s">
        <v>31</v>
      </c>
      <c r="L9" s="85" t="s">
        <v>377</v>
      </c>
      <c r="M9" s="101">
        <v>481.97100000000006</v>
      </c>
      <c r="N9" s="91" t="s">
        <v>31</v>
      </c>
      <c r="O9" s="86">
        <v>9.316770186335404</v>
      </c>
      <c r="P9" s="84" t="s">
        <v>46</v>
      </c>
      <c r="Q9" s="87"/>
      <c r="R9" s="88"/>
      <c r="S9" s="104" t="s">
        <v>31</v>
      </c>
      <c r="T9" s="97">
        <v>67927</v>
      </c>
      <c r="U9" s="94">
        <v>3449.8263346503727</v>
      </c>
      <c r="V9" s="94">
        <v>5580.364307578739</v>
      </c>
      <c r="W9" s="106">
        <v>2026.2957421916544</v>
      </c>
      <c r="X9" s="99" t="s">
        <v>378</v>
      </c>
      <c r="Y9" s="76" t="s">
        <v>379</v>
      </c>
      <c r="Z9" s="78">
        <f t="shared" si="0"/>
        <v>1</v>
      </c>
      <c r="AA9" s="79">
        <f t="shared" si="1"/>
        <v>1</v>
      </c>
      <c r="AB9" s="79">
        <f t="shared" si="2"/>
        <v>0</v>
      </c>
      <c r="AC9" s="79">
        <f t="shared" si="3"/>
        <v>0</v>
      </c>
      <c r="AD9" s="89" t="str">
        <f t="shared" si="4"/>
        <v>SRSA</v>
      </c>
      <c r="AE9" s="78">
        <f t="shared" si="5"/>
        <v>1</v>
      </c>
      <c r="AF9" s="79">
        <f t="shared" si="6"/>
        <v>0</v>
      </c>
      <c r="AG9" s="79">
        <f t="shared" si="7"/>
        <v>0</v>
      </c>
      <c r="AH9" s="89" t="str">
        <f t="shared" si="8"/>
        <v>-</v>
      </c>
      <c r="AI9" s="78">
        <f t="shared" si="9"/>
        <v>0</v>
      </c>
    </row>
    <row r="10" spans="1:35" ht="12.75" customHeight="1">
      <c r="A10" s="103">
        <v>5601090</v>
      </c>
      <c r="B10" s="77" t="s">
        <v>111</v>
      </c>
      <c r="C10" s="78" t="s">
        <v>112</v>
      </c>
      <c r="D10" s="79" t="s">
        <v>113</v>
      </c>
      <c r="E10" s="79" t="s">
        <v>114</v>
      </c>
      <c r="F10" s="80" t="s">
        <v>27</v>
      </c>
      <c r="G10" s="81" t="s">
        <v>115</v>
      </c>
      <c r="H10" s="82" t="s">
        <v>116</v>
      </c>
      <c r="I10" s="90">
        <v>3075682684</v>
      </c>
      <c r="J10" s="83" t="s">
        <v>30</v>
      </c>
      <c r="K10" s="84" t="s">
        <v>31</v>
      </c>
      <c r="L10" s="85" t="s">
        <v>377</v>
      </c>
      <c r="M10" s="101">
        <v>310.22</v>
      </c>
      <c r="N10" s="91" t="s">
        <v>31</v>
      </c>
      <c r="O10" s="86">
        <v>9.60960960960961</v>
      </c>
      <c r="P10" s="84" t="s">
        <v>46</v>
      </c>
      <c r="Q10" s="87"/>
      <c r="R10" s="88"/>
      <c r="S10" s="104" t="s">
        <v>31</v>
      </c>
      <c r="T10" s="97">
        <v>63808.75822049279</v>
      </c>
      <c r="U10" s="94">
        <v>2989.849490030322</v>
      </c>
      <c r="V10" s="94">
        <v>5599.364860025059</v>
      </c>
      <c r="W10" s="106">
        <v>1327.1644627220194</v>
      </c>
      <c r="X10" s="99" t="s">
        <v>378</v>
      </c>
      <c r="Y10" s="76" t="s">
        <v>379</v>
      </c>
      <c r="Z10" s="78">
        <f t="shared" si="0"/>
        <v>1</v>
      </c>
      <c r="AA10" s="79">
        <f t="shared" si="1"/>
        <v>1</v>
      </c>
      <c r="AB10" s="79">
        <f t="shared" si="2"/>
        <v>0</v>
      </c>
      <c r="AC10" s="79">
        <f t="shared" si="3"/>
        <v>0</v>
      </c>
      <c r="AD10" s="89" t="str">
        <f t="shared" si="4"/>
        <v>SRSA</v>
      </c>
      <c r="AE10" s="78">
        <f t="shared" si="5"/>
        <v>1</v>
      </c>
      <c r="AF10" s="79">
        <f t="shared" si="6"/>
        <v>0</v>
      </c>
      <c r="AG10" s="79">
        <f t="shared" si="7"/>
        <v>0</v>
      </c>
      <c r="AH10" s="89" t="str">
        <f t="shared" si="8"/>
        <v>-</v>
      </c>
      <c r="AI10" s="78">
        <f t="shared" si="9"/>
        <v>0</v>
      </c>
    </row>
    <row r="11" spans="1:35" ht="12.75" customHeight="1">
      <c r="A11" s="103">
        <v>5601470</v>
      </c>
      <c r="B11" s="77" t="s">
        <v>136</v>
      </c>
      <c r="C11" s="78" t="s">
        <v>137</v>
      </c>
      <c r="D11" s="79" t="s">
        <v>138</v>
      </c>
      <c r="E11" s="79" t="s">
        <v>81</v>
      </c>
      <c r="F11" s="80" t="s">
        <v>27</v>
      </c>
      <c r="G11" s="81" t="s">
        <v>139</v>
      </c>
      <c r="H11" s="82" t="s">
        <v>140</v>
      </c>
      <c r="I11" s="90">
        <v>3076825171</v>
      </c>
      <c r="J11" s="83" t="s">
        <v>110</v>
      </c>
      <c r="K11" s="84" t="s">
        <v>46</v>
      </c>
      <c r="L11" s="85" t="s">
        <v>377</v>
      </c>
      <c r="M11" s="101">
        <v>6842.484</v>
      </c>
      <c r="N11" s="91" t="s">
        <v>31</v>
      </c>
      <c r="O11" s="86">
        <v>7.450473729543497</v>
      </c>
      <c r="P11" s="84" t="s">
        <v>46</v>
      </c>
      <c r="Q11" s="87"/>
      <c r="R11" s="88"/>
      <c r="S11" s="104" t="s">
        <v>31</v>
      </c>
      <c r="T11" s="97">
        <v>770876.8281478566</v>
      </c>
      <c r="U11" s="94">
        <v>33520.81255168612</v>
      </c>
      <c r="V11" s="94">
        <v>77854.88717344042</v>
      </c>
      <c r="W11" s="106">
        <v>32116.133585102965</v>
      </c>
      <c r="X11" s="99" t="s">
        <v>378</v>
      </c>
      <c r="Y11" s="76" t="s">
        <v>379</v>
      </c>
      <c r="Z11" s="78">
        <f t="shared" si="0"/>
        <v>0</v>
      </c>
      <c r="AA11" s="79">
        <f t="shared" si="1"/>
        <v>1</v>
      </c>
      <c r="AB11" s="79">
        <f t="shared" si="2"/>
        <v>0</v>
      </c>
      <c r="AC11" s="79">
        <f t="shared" si="3"/>
        <v>0</v>
      </c>
      <c r="AD11" s="89" t="str">
        <f t="shared" si="4"/>
        <v>-</v>
      </c>
      <c r="AE11" s="78">
        <f t="shared" si="5"/>
        <v>1</v>
      </c>
      <c r="AF11" s="79">
        <f t="shared" si="6"/>
        <v>0</v>
      </c>
      <c r="AG11" s="79">
        <f t="shared" si="7"/>
        <v>0</v>
      </c>
      <c r="AH11" s="89" t="str">
        <f t="shared" si="8"/>
        <v>-</v>
      </c>
      <c r="AI11" s="78">
        <f t="shared" si="9"/>
        <v>0</v>
      </c>
    </row>
    <row r="12" spans="1:35" ht="12.75" customHeight="1">
      <c r="A12" s="103">
        <v>5601030</v>
      </c>
      <c r="B12" s="77" t="s">
        <v>104</v>
      </c>
      <c r="C12" s="78" t="s">
        <v>105</v>
      </c>
      <c r="D12" s="79" t="s">
        <v>106</v>
      </c>
      <c r="E12" s="79" t="s">
        <v>107</v>
      </c>
      <c r="F12" s="80" t="s">
        <v>27</v>
      </c>
      <c r="G12" s="81" t="s">
        <v>108</v>
      </c>
      <c r="H12" s="82" t="s">
        <v>109</v>
      </c>
      <c r="I12" s="90">
        <v>3073289200</v>
      </c>
      <c r="J12" s="83" t="s">
        <v>110</v>
      </c>
      <c r="K12" s="84" t="s">
        <v>46</v>
      </c>
      <c r="L12" s="85" t="s">
        <v>377</v>
      </c>
      <c r="M12" s="101">
        <v>1583.0280000000002</v>
      </c>
      <c r="N12" s="91" t="s">
        <v>31</v>
      </c>
      <c r="O12" s="86">
        <v>12.532133676092544</v>
      </c>
      <c r="P12" s="84" t="s">
        <v>46</v>
      </c>
      <c r="Q12" s="87"/>
      <c r="R12" s="88"/>
      <c r="S12" s="104" t="s">
        <v>31</v>
      </c>
      <c r="T12" s="97">
        <v>282268.0262921823</v>
      </c>
      <c r="U12" s="94">
        <v>13799.30533860149</v>
      </c>
      <c r="V12" s="94">
        <v>22253.56316212504</v>
      </c>
      <c r="W12" s="106">
        <v>7145.221701397476</v>
      </c>
      <c r="X12" s="99" t="s">
        <v>378</v>
      </c>
      <c r="Y12" s="76" t="s">
        <v>379</v>
      </c>
      <c r="Z12" s="78">
        <f t="shared" si="0"/>
        <v>0</v>
      </c>
      <c r="AA12" s="79">
        <f t="shared" si="1"/>
        <v>1</v>
      </c>
      <c r="AB12" s="79">
        <f t="shared" si="2"/>
        <v>0</v>
      </c>
      <c r="AC12" s="79">
        <f t="shared" si="3"/>
        <v>0</v>
      </c>
      <c r="AD12" s="89" t="str">
        <f t="shared" si="4"/>
        <v>-</v>
      </c>
      <c r="AE12" s="78">
        <f t="shared" si="5"/>
        <v>1</v>
      </c>
      <c r="AF12" s="79">
        <f t="shared" si="6"/>
        <v>0</v>
      </c>
      <c r="AG12" s="79">
        <f t="shared" si="7"/>
        <v>0</v>
      </c>
      <c r="AH12" s="89" t="str">
        <f t="shared" si="8"/>
        <v>-</v>
      </c>
      <c r="AI12" s="78">
        <f t="shared" si="9"/>
        <v>0</v>
      </c>
    </row>
    <row r="13" spans="1:35" ht="12.75" customHeight="1">
      <c r="A13" s="103">
        <v>5601700</v>
      </c>
      <c r="B13" s="77" t="s">
        <v>141</v>
      </c>
      <c r="C13" s="78" t="s">
        <v>142</v>
      </c>
      <c r="D13" s="79" t="s">
        <v>143</v>
      </c>
      <c r="E13" s="79" t="s">
        <v>144</v>
      </c>
      <c r="F13" s="80" t="s">
        <v>27</v>
      </c>
      <c r="G13" s="81" t="s">
        <v>145</v>
      </c>
      <c r="H13" s="82" t="s">
        <v>146</v>
      </c>
      <c r="I13" s="90">
        <v>3073265271</v>
      </c>
      <c r="J13" s="83" t="s">
        <v>30</v>
      </c>
      <c r="K13" s="84" t="s">
        <v>31</v>
      </c>
      <c r="L13" s="85" t="s">
        <v>377</v>
      </c>
      <c r="M13" s="101">
        <v>619.073</v>
      </c>
      <c r="N13" s="91" t="s">
        <v>31</v>
      </c>
      <c r="O13" s="86">
        <v>10.69364161849711</v>
      </c>
      <c r="P13" s="84" t="s">
        <v>46</v>
      </c>
      <c r="Q13" s="87"/>
      <c r="R13" s="88"/>
      <c r="S13" s="104" t="s">
        <v>31</v>
      </c>
      <c r="T13" s="97">
        <v>125423</v>
      </c>
      <c r="U13" s="94">
        <v>5289.73371313057</v>
      </c>
      <c r="V13" s="94">
        <v>6311.568225672893</v>
      </c>
      <c r="W13" s="106">
        <v>8539.53474869585</v>
      </c>
      <c r="X13" s="99" t="s">
        <v>378</v>
      </c>
      <c r="Y13" s="76" t="s">
        <v>379</v>
      </c>
      <c r="Z13" s="78">
        <f t="shared" si="0"/>
        <v>1</v>
      </c>
      <c r="AA13" s="79">
        <f t="shared" si="1"/>
        <v>1</v>
      </c>
      <c r="AB13" s="79">
        <f t="shared" si="2"/>
        <v>0</v>
      </c>
      <c r="AC13" s="79">
        <f t="shared" si="3"/>
        <v>0</v>
      </c>
      <c r="AD13" s="89" t="str">
        <f t="shared" si="4"/>
        <v>SRSA</v>
      </c>
      <c r="AE13" s="78">
        <f t="shared" si="5"/>
        <v>1</v>
      </c>
      <c r="AF13" s="79">
        <f t="shared" si="6"/>
        <v>0</v>
      </c>
      <c r="AG13" s="79">
        <f t="shared" si="7"/>
        <v>0</v>
      </c>
      <c r="AH13" s="89" t="str">
        <f t="shared" si="8"/>
        <v>-</v>
      </c>
      <c r="AI13" s="78">
        <f t="shared" si="9"/>
        <v>0</v>
      </c>
    </row>
    <row r="14" spans="1:35" ht="12.75" customHeight="1">
      <c r="A14" s="103">
        <v>5600009</v>
      </c>
      <c r="B14" s="77" t="s">
        <v>47</v>
      </c>
      <c r="C14" s="78" t="s">
        <v>48</v>
      </c>
      <c r="D14" s="79" t="s">
        <v>49</v>
      </c>
      <c r="E14" s="79" t="s">
        <v>50</v>
      </c>
      <c r="F14" s="80" t="s">
        <v>27</v>
      </c>
      <c r="G14" s="81" t="s">
        <v>51</v>
      </c>
      <c r="H14" s="82" t="s">
        <v>52</v>
      </c>
      <c r="I14" s="90">
        <v>3077458997</v>
      </c>
      <c r="J14" s="83" t="s">
        <v>30</v>
      </c>
      <c r="K14" s="84" t="s">
        <v>31</v>
      </c>
      <c r="L14" s="85"/>
      <c r="M14" s="101"/>
      <c r="N14" s="91"/>
      <c r="O14" s="86" t="s">
        <v>32</v>
      </c>
      <c r="P14" s="84" t="s">
        <v>32</v>
      </c>
      <c r="Q14" s="87"/>
      <c r="R14" s="88"/>
      <c r="S14" s="104" t="s">
        <v>31</v>
      </c>
      <c r="T14" s="97"/>
      <c r="U14" s="94"/>
      <c r="V14" s="94"/>
      <c r="W14" s="106"/>
      <c r="X14" s="99"/>
      <c r="Y14" s="76"/>
      <c r="Z14" s="78">
        <f t="shared" si="0"/>
        <v>1</v>
      </c>
      <c r="AA14" s="79">
        <f t="shared" si="1"/>
        <v>0</v>
      </c>
      <c r="AB14" s="79">
        <f t="shared" si="2"/>
        <v>0</v>
      </c>
      <c r="AC14" s="79">
        <f t="shared" si="3"/>
        <v>0</v>
      </c>
      <c r="AD14" s="89" t="str">
        <f t="shared" si="4"/>
        <v>-</v>
      </c>
      <c r="AE14" s="78">
        <f t="shared" si="5"/>
        <v>1</v>
      </c>
      <c r="AF14" s="79">
        <f t="shared" si="6"/>
        <v>0</v>
      </c>
      <c r="AG14" s="79">
        <f t="shared" si="7"/>
        <v>0</v>
      </c>
      <c r="AH14" s="89" t="str">
        <f t="shared" si="8"/>
        <v>-</v>
      </c>
      <c r="AI14" s="78">
        <f t="shared" si="9"/>
        <v>0</v>
      </c>
    </row>
    <row r="15" spans="1:35" ht="12.75" customHeight="1">
      <c r="A15" s="103">
        <v>5602140</v>
      </c>
      <c r="B15" s="77" t="s">
        <v>159</v>
      </c>
      <c r="C15" s="78" t="s">
        <v>160</v>
      </c>
      <c r="D15" s="79" t="s">
        <v>161</v>
      </c>
      <c r="E15" s="79" t="s">
        <v>162</v>
      </c>
      <c r="F15" s="80" t="s">
        <v>27</v>
      </c>
      <c r="G15" s="81" t="s">
        <v>163</v>
      </c>
      <c r="H15" s="82" t="s">
        <v>164</v>
      </c>
      <c r="I15" s="90">
        <v>3073582942</v>
      </c>
      <c r="J15" s="83" t="s">
        <v>110</v>
      </c>
      <c r="K15" s="84" t="s">
        <v>46</v>
      </c>
      <c r="L15" s="85" t="s">
        <v>377</v>
      </c>
      <c r="M15" s="101">
        <v>1433.844</v>
      </c>
      <c r="N15" s="91" t="s">
        <v>31</v>
      </c>
      <c r="O15" s="86">
        <v>9.472259810554803</v>
      </c>
      <c r="P15" s="84" t="s">
        <v>46</v>
      </c>
      <c r="Q15" s="87"/>
      <c r="R15" s="88"/>
      <c r="S15" s="104" t="s">
        <v>31</v>
      </c>
      <c r="T15" s="97">
        <v>227870.7274608931</v>
      </c>
      <c r="U15" s="94">
        <v>10981.947165303684</v>
      </c>
      <c r="V15" s="94">
        <v>16132.417505525675</v>
      </c>
      <c r="W15" s="106">
        <v>7130.769235812395</v>
      </c>
      <c r="X15" s="99" t="s">
        <v>378</v>
      </c>
      <c r="Y15" s="76" t="s">
        <v>379</v>
      </c>
      <c r="Z15" s="78">
        <f t="shared" si="0"/>
        <v>0</v>
      </c>
      <c r="AA15" s="79">
        <f t="shared" si="1"/>
        <v>1</v>
      </c>
      <c r="AB15" s="79">
        <f t="shared" si="2"/>
        <v>0</v>
      </c>
      <c r="AC15" s="79">
        <f t="shared" si="3"/>
        <v>0</v>
      </c>
      <c r="AD15" s="89" t="str">
        <f t="shared" si="4"/>
        <v>-</v>
      </c>
      <c r="AE15" s="78">
        <f t="shared" si="5"/>
        <v>1</v>
      </c>
      <c r="AF15" s="79">
        <f t="shared" si="6"/>
        <v>0</v>
      </c>
      <c r="AG15" s="79">
        <f t="shared" si="7"/>
        <v>0</v>
      </c>
      <c r="AH15" s="89" t="str">
        <f t="shared" si="8"/>
        <v>-</v>
      </c>
      <c r="AI15" s="78">
        <f t="shared" si="9"/>
        <v>0</v>
      </c>
    </row>
    <row r="16" spans="1:35" ht="12.75" customHeight="1">
      <c r="A16" s="103">
        <v>5602150</v>
      </c>
      <c r="B16" s="77" t="s">
        <v>165</v>
      </c>
      <c r="C16" s="78" t="s">
        <v>166</v>
      </c>
      <c r="D16" s="79" t="s">
        <v>167</v>
      </c>
      <c r="E16" s="79" t="s">
        <v>168</v>
      </c>
      <c r="F16" s="80" t="s">
        <v>27</v>
      </c>
      <c r="G16" s="81" t="s">
        <v>169</v>
      </c>
      <c r="H16" s="82" t="s">
        <v>170</v>
      </c>
      <c r="I16" s="90">
        <v>3074365331</v>
      </c>
      <c r="J16" s="83" t="s">
        <v>30</v>
      </c>
      <c r="K16" s="84" t="s">
        <v>31</v>
      </c>
      <c r="L16" s="85" t="s">
        <v>377</v>
      </c>
      <c r="M16" s="101">
        <v>660.4080000000001</v>
      </c>
      <c r="N16" s="91" t="s">
        <v>31</v>
      </c>
      <c r="O16" s="86">
        <v>9.762900976290098</v>
      </c>
      <c r="P16" s="84" t="s">
        <v>46</v>
      </c>
      <c r="Q16" s="87"/>
      <c r="R16" s="88"/>
      <c r="S16" s="104" t="s">
        <v>31</v>
      </c>
      <c r="T16" s="97">
        <v>145186.09607829363</v>
      </c>
      <c r="U16" s="94">
        <v>5404.727924285584</v>
      </c>
      <c r="V16" s="94">
        <v>7015.425138519461</v>
      </c>
      <c r="W16" s="106">
        <v>2913.4008966826996</v>
      </c>
      <c r="X16" s="99" t="s">
        <v>378</v>
      </c>
      <c r="Y16" s="76" t="s">
        <v>379</v>
      </c>
      <c r="Z16" s="78">
        <f t="shared" si="0"/>
        <v>1</v>
      </c>
      <c r="AA16" s="79">
        <f t="shared" si="1"/>
        <v>1</v>
      </c>
      <c r="AB16" s="79">
        <f t="shared" si="2"/>
        <v>0</v>
      </c>
      <c r="AC16" s="79">
        <f t="shared" si="3"/>
        <v>0</v>
      </c>
      <c r="AD16" s="89" t="str">
        <f t="shared" si="4"/>
        <v>SRSA</v>
      </c>
      <c r="AE16" s="78">
        <f t="shared" si="5"/>
        <v>1</v>
      </c>
      <c r="AF16" s="79">
        <f t="shared" si="6"/>
        <v>0</v>
      </c>
      <c r="AG16" s="79">
        <f t="shared" si="7"/>
        <v>0</v>
      </c>
      <c r="AH16" s="89" t="str">
        <f t="shared" si="8"/>
        <v>-</v>
      </c>
      <c r="AI16" s="78">
        <f t="shared" si="9"/>
        <v>0</v>
      </c>
    </row>
    <row r="17" spans="1:35" ht="12.75" customHeight="1">
      <c r="A17" s="103">
        <v>5602370</v>
      </c>
      <c r="B17" s="77" t="s">
        <v>171</v>
      </c>
      <c r="C17" s="78" t="s">
        <v>172</v>
      </c>
      <c r="D17" s="79" t="s">
        <v>173</v>
      </c>
      <c r="E17" s="79" t="s">
        <v>174</v>
      </c>
      <c r="F17" s="80" t="s">
        <v>27</v>
      </c>
      <c r="G17" s="81" t="s">
        <v>175</v>
      </c>
      <c r="H17" s="82" t="s">
        <v>176</v>
      </c>
      <c r="I17" s="90">
        <v>3072832299</v>
      </c>
      <c r="J17" s="83" t="s">
        <v>30</v>
      </c>
      <c r="K17" s="84" t="s">
        <v>31</v>
      </c>
      <c r="L17" s="85" t="s">
        <v>377</v>
      </c>
      <c r="M17" s="101">
        <v>980.43</v>
      </c>
      <c r="N17" s="91" t="s">
        <v>31</v>
      </c>
      <c r="O17" s="86">
        <v>8.25593395252838</v>
      </c>
      <c r="P17" s="84" t="s">
        <v>46</v>
      </c>
      <c r="Q17" s="87"/>
      <c r="R17" s="88"/>
      <c r="S17" s="104" t="s">
        <v>31</v>
      </c>
      <c r="T17" s="97">
        <v>139900.40226627962</v>
      </c>
      <c r="U17" s="94">
        <v>5347.230818708078</v>
      </c>
      <c r="V17" s="94">
        <v>7863.297484944176</v>
      </c>
      <c r="W17" s="106">
        <v>4088.1405324919347</v>
      </c>
      <c r="X17" s="99" t="s">
        <v>378</v>
      </c>
      <c r="Y17" s="76" t="s">
        <v>378</v>
      </c>
      <c r="Z17" s="78">
        <f t="shared" si="0"/>
        <v>1</v>
      </c>
      <c r="AA17" s="79">
        <f t="shared" si="1"/>
        <v>1</v>
      </c>
      <c r="AB17" s="79">
        <f t="shared" si="2"/>
        <v>0</v>
      </c>
      <c r="AC17" s="79">
        <f t="shared" si="3"/>
        <v>0</v>
      </c>
      <c r="AD17" s="89" t="str">
        <f t="shared" si="4"/>
        <v>SRSA</v>
      </c>
      <c r="AE17" s="78">
        <f t="shared" si="5"/>
        <v>1</v>
      </c>
      <c r="AF17" s="79">
        <f t="shared" si="6"/>
        <v>0</v>
      </c>
      <c r="AG17" s="79">
        <f t="shared" si="7"/>
        <v>0</v>
      </c>
      <c r="AH17" s="89" t="str">
        <f t="shared" si="8"/>
        <v>-</v>
      </c>
      <c r="AI17" s="78">
        <f t="shared" si="9"/>
        <v>0</v>
      </c>
    </row>
    <row r="18" spans="1:35" ht="12.75" customHeight="1">
      <c r="A18" s="103">
        <v>5602870</v>
      </c>
      <c r="B18" s="77" t="s">
        <v>199</v>
      </c>
      <c r="C18" s="78" t="s">
        <v>200</v>
      </c>
      <c r="D18" s="79" t="s">
        <v>201</v>
      </c>
      <c r="E18" s="79" t="s">
        <v>202</v>
      </c>
      <c r="F18" s="80" t="s">
        <v>27</v>
      </c>
      <c r="G18" s="81" t="s">
        <v>203</v>
      </c>
      <c r="H18" s="82"/>
      <c r="I18" s="90">
        <v>3073324711</v>
      </c>
      <c r="J18" s="83" t="s">
        <v>110</v>
      </c>
      <c r="K18" s="84" t="s">
        <v>46</v>
      </c>
      <c r="L18" s="85" t="s">
        <v>377</v>
      </c>
      <c r="M18" s="101">
        <v>1604.584</v>
      </c>
      <c r="N18" s="91" t="s">
        <v>31</v>
      </c>
      <c r="O18" s="86">
        <v>10.03058103975535</v>
      </c>
      <c r="P18" s="84" t="s">
        <v>46</v>
      </c>
      <c r="Q18" s="87"/>
      <c r="R18" s="88"/>
      <c r="S18" s="104" t="s">
        <v>31</v>
      </c>
      <c r="T18" s="97">
        <v>271003.0994082298</v>
      </c>
      <c r="U18" s="94">
        <v>13626.81402186897</v>
      </c>
      <c r="V18" s="94">
        <v>37162.4718716692</v>
      </c>
      <c r="W18" s="106">
        <v>7119.193489982026</v>
      </c>
      <c r="X18" s="99" t="s">
        <v>378</v>
      </c>
      <c r="Y18" s="76" t="s">
        <v>379</v>
      </c>
      <c r="Z18" s="78">
        <f t="shared" si="0"/>
        <v>0</v>
      </c>
      <c r="AA18" s="79">
        <f t="shared" si="1"/>
        <v>1</v>
      </c>
      <c r="AB18" s="79">
        <f t="shared" si="2"/>
        <v>0</v>
      </c>
      <c r="AC18" s="79">
        <f t="shared" si="3"/>
        <v>0</v>
      </c>
      <c r="AD18" s="89" t="str">
        <f t="shared" si="4"/>
        <v>-</v>
      </c>
      <c r="AE18" s="78">
        <f t="shared" si="5"/>
        <v>1</v>
      </c>
      <c r="AF18" s="79">
        <f t="shared" si="6"/>
        <v>0</v>
      </c>
      <c r="AG18" s="79">
        <f t="shared" si="7"/>
        <v>0</v>
      </c>
      <c r="AH18" s="89" t="str">
        <f t="shared" si="8"/>
        <v>-</v>
      </c>
      <c r="AI18" s="78">
        <f t="shared" si="9"/>
        <v>0</v>
      </c>
    </row>
    <row r="19" spans="1:35" ht="12.75" customHeight="1">
      <c r="A19" s="103">
        <v>5602670</v>
      </c>
      <c r="B19" s="77" t="s">
        <v>177</v>
      </c>
      <c r="C19" s="78" t="s">
        <v>178</v>
      </c>
      <c r="D19" s="79" t="s">
        <v>179</v>
      </c>
      <c r="E19" s="79" t="s">
        <v>180</v>
      </c>
      <c r="F19" s="80" t="s">
        <v>27</v>
      </c>
      <c r="G19" s="81" t="s">
        <v>181</v>
      </c>
      <c r="H19" s="82" t="s">
        <v>182</v>
      </c>
      <c r="I19" s="90">
        <v>3074552323</v>
      </c>
      <c r="J19" s="83" t="s">
        <v>30</v>
      </c>
      <c r="K19" s="84" t="s">
        <v>31</v>
      </c>
      <c r="L19" s="85" t="s">
        <v>377</v>
      </c>
      <c r="M19" s="101">
        <v>207.805</v>
      </c>
      <c r="N19" s="91" t="s">
        <v>31</v>
      </c>
      <c r="O19" s="86">
        <v>6.224066390041494</v>
      </c>
      <c r="P19" s="84" t="s">
        <v>46</v>
      </c>
      <c r="Q19" s="87"/>
      <c r="R19" s="88"/>
      <c r="S19" s="104" t="s">
        <v>31</v>
      </c>
      <c r="T19" s="97">
        <v>43076.64631939256</v>
      </c>
      <c r="U19" s="94">
        <v>1207.4392171276302</v>
      </c>
      <c r="V19" s="94">
        <v>2697.57561073308</v>
      </c>
      <c r="W19" s="106">
        <v>912.4255681213883</v>
      </c>
      <c r="X19" s="99" t="s">
        <v>378</v>
      </c>
      <c r="Y19" s="76" t="s">
        <v>379</v>
      </c>
      <c r="Z19" s="78">
        <f t="shared" si="0"/>
        <v>1</v>
      </c>
      <c r="AA19" s="79">
        <f t="shared" si="1"/>
        <v>1</v>
      </c>
      <c r="AB19" s="79">
        <f t="shared" si="2"/>
        <v>0</v>
      </c>
      <c r="AC19" s="79">
        <f t="shared" si="3"/>
        <v>0</v>
      </c>
      <c r="AD19" s="89" t="str">
        <f t="shared" si="4"/>
        <v>SRSA</v>
      </c>
      <c r="AE19" s="78">
        <f t="shared" si="5"/>
        <v>1</v>
      </c>
      <c r="AF19" s="79">
        <f t="shared" si="6"/>
        <v>0</v>
      </c>
      <c r="AG19" s="79">
        <f t="shared" si="7"/>
        <v>0</v>
      </c>
      <c r="AH19" s="89" t="str">
        <f t="shared" si="8"/>
        <v>-</v>
      </c>
      <c r="AI19" s="78">
        <f t="shared" si="9"/>
        <v>0</v>
      </c>
    </row>
    <row r="20" spans="1:35" ht="12.75" customHeight="1">
      <c r="A20" s="103">
        <v>5602830</v>
      </c>
      <c r="B20" s="77" t="s">
        <v>193</v>
      </c>
      <c r="C20" s="78" t="s">
        <v>194</v>
      </c>
      <c r="D20" s="79" t="s">
        <v>195</v>
      </c>
      <c r="E20" s="79" t="s">
        <v>196</v>
      </c>
      <c r="F20" s="80" t="s">
        <v>27</v>
      </c>
      <c r="G20" s="81" t="s">
        <v>197</v>
      </c>
      <c r="H20" s="82" t="s">
        <v>198</v>
      </c>
      <c r="I20" s="90">
        <v>3078567970</v>
      </c>
      <c r="J20" s="83" t="s">
        <v>30</v>
      </c>
      <c r="K20" s="84" t="s">
        <v>31</v>
      </c>
      <c r="L20" s="85" t="s">
        <v>377</v>
      </c>
      <c r="M20" s="101">
        <v>321.66</v>
      </c>
      <c r="N20" s="91" t="s">
        <v>31</v>
      </c>
      <c r="O20" s="86">
        <v>7.120743034055728</v>
      </c>
      <c r="P20" s="84" t="s">
        <v>46</v>
      </c>
      <c r="Q20" s="87"/>
      <c r="R20" s="88"/>
      <c r="S20" s="104" t="s">
        <v>31</v>
      </c>
      <c r="T20" s="97">
        <v>60252.0907278543</v>
      </c>
      <c r="U20" s="94">
        <v>1782.410272902692</v>
      </c>
      <c r="V20" s="94">
        <v>7775.573541311411</v>
      </c>
      <c r="W20" s="106">
        <v>1685.6915876030803</v>
      </c>
      <c r="X20" s="99" t="s">
        <v>378</v>
      </c>
      <c r="Y20" s="76" t="s">
        <v>378</v>
      </c>
      <c r="Z20" s="78">
        <f t="shared" si="0"/>
        <v>1</v>
      </c>
      <c r="AA20" s="79">
        <f t="shared" si="1"/>
        <v>1</v>
      </c>
      <c r="AB20" s="79">
        <f t="shared" si="2"/>
        <v>0</v>
      </c>
      <c r="AC20" s="79">
        <f t="shared" si="3"/>
        <v>0</v>
      </c>
      <c r="AD20" s="89" t="str">
        <f t="shared" si="4"/>
        <v>SRSA</v>
      </c>
      <c r="AE20" s="78">
        <f t="shared" si="5"/>
        <v>1</v>
      </c>
      <c r="AF20" s="79">
        <f t="shared" si="6"/>
        <v>0</v>
      </c>
      <c r="AG20" s="79">
        <f t="shared" si="7"/>
        <v>0</v>
      </c>
      <c r="AH20" s="89" t="str">
        <f t="shared" si="8"/>
        <v>-</v>
      </c>
      <c r="AI20" s="78">
        <f t="shared" si="9"/>
        <v>0</v>
      </c>
    </row>
    <row r="21" spans="1:35" ht="12.75" customHeight="1">
      <c r="A21" s="103">
        <v>5604450</v>
      </c>
      <c r="B21" s="77" t="s">
        <v>267</v>
      </c>
      <c r="C21" s="78" t="s">
        <v>268</v>
      </c>
      <c r="D21" s="79" t="s">
        <v>269</v>
      </c>
      <c r="E21" s="79" t="s">
        <v>270</v>
      </c>
      <c r="F21" s="80" t="s">
        <v>27</v>
      </c>
      <c r="G21" s="81" t="s">
        <v>203</v>
      </c>
      <c r="H21" s="82" t="s">
        <v>271</v>
      </c>
      <c r="I21" s="90">
        <v>3073323904</v>
      </c>
      <c r="J21" s="83" t="s">
        <v>30</v>
      </c>
      <c r="K21" s="84" t="s">
        <v>31</v>
      </c>
      <c r="L21" s="85" t="s">
        <v>377</v>
      </c>
      <c r="M21" s="101">
        <v>524.346</v>
      </c>
      <c r="N21" s="91" t="s">
        <v>31</v>
      </c>
      <c r="O21" s="86">
        <v>22.040072859744992</v>
      </c>
      <c r="P21" s="84" t="s">
        <v>31</v>
      </c>
      <c r="Q21" s="87"/>
      <c r="R21" s="88"/>
      <c r="S21" s="104" t="s">
        <v>31</v>
      </c>
      <c r="T21" s="97">
        <v>164703.9802040124</v>
      </c>
      <c r="U21" s="94">
        <v>9544.51952586603</v>
      </c>
      <c r="V21" s="94">
        <v>27065.726531264503</v>
      </c>
      <c r="W21" s="106">
        <v>6895.374056969041</v>
      </c>
      <c r="X21" s="99" t="s">
        <v>378</v>
      </c>
      <c r="Y21" s="76" t="s">
        <v>379</v>
      </c>
      <c r="Z21" s="78">
        <f t="shared" si="0"/>
        <v>1</v>
      </c>
      <c r="AA21" s="79">
        <f t="shared" si="1"/>
        <v>1</v>
      </c>
      <c r="AB21" s="79">
        <f t="shared" si="2"/>
        <v>0</v>
      </c>
      <c r="AC21" s="79">
        <f t="shared" si="3"/>
        <v>0</v>
      </c>
      <c r="AD21" s="89" t="str">
        <f t="shared" si="4"/>
        <v>SRSA</v>
      </c>
      <c r="AE21" s="78">
        <f t="shared" si="5"/>
        <v>1</v>
      </c>
      <c r="AF21" s="79">
        <f t="shared" si="6"/>
        <v>1</v>
      </c>
      <c r="AG21" s="79" t="str">
        <f t="shared" si="7"/>
        <v>Initial</v>
      </c>
      <c r="AH21" s="89" t="str">
        <f t="shared" si="8"/>
        <v>-</v>
      </c>
      <c r="AI21" s="78" t="str">
        <f t="shared" si="9"/>
        <v>SRSA</v>
      </c>
    </row>
    <row r="22" spans="1:35" ht="12.75" customHeight="1">
      <c r="A22" s="103">
        <v>5602820</v>
      </c>
      <c r="B22" s="77" t="s">
        <v>187</v>
      </c>
      <c r="C22" s="78" t="s">
        <v>188</v>
      </c>
      <c r="D22" s="79" t="s">
        <v>189</v>
      </c>
      <c r="E22" s="79" t="s">
        <v>190</v>
      </c>
      <c r="F22" s="80" t="s">
        <v>27</v>
      </c>
      <c r="G22" s="81" t="s">
        <v>191</v>
      </c>
      <c r="H22" s="82" t="s">
        <v>192</v>
      </c>
      <c r="I22" s="90">
        <v>3073323648</v>
      </c>
      <c r="J22" s="83" t="s">
        <v>30</v>
      </c>
      <c r="K22" s="84" t="s">
        <v>31</v>
      </c>
      <c r="L22" s="85" t="s">
        <v>377</v>
      </c>
      <c r="M22" s="101">
        <v>322.09</v>
      </c>
      <c r="N22" s="91" t="s">
        <v>31</v>
      </c>
      <c r="O22" s="86">
        <v>23.25</v>
      </c>
      <c r="P22" s="84" t="s">
        <v>31</v>
      </c>
      <c r="Q22" s="87"/>
      <c r="R22" s="88"/>
      <c r="S22" s="104" t="s">
        <v>31</v>
      </c>
      <c r="T22" s="97">
        <v>131514.7974266092</v>
      </c>
      <c r="U22" s="94">
        <v>7302.132408343287</v>
      </c>
      <c r="V22" s="94">
        <v>16193.561805993844</v>
      </c>
      <c r="W22" s="106">
        <v>4890.859739482196</v>
      </c>
      <c r="X22" s="99" t="s">
        <v>378</v>
      </c>
      <c r="Y22" s="76" t="s">
        <v>378</v>
      </c>
      <c r="Z22" s="78">
        <f t="shared" si="0"/>
        <v>1</v>
      </c>
      <c r="AA22" s="79">
        <f t="shared" si="1"/>
        <v>1</v>
      </c>
      <c r="AB22" s="79">
        <f t="shared" si="2"/>
        <v>0</v>
      </c>
      <c r="AC22" s="79">
        <f t="shared" si="3"/>
        <v>0</v>
      </c>
      <c r="AD22" s="89" t="str">
        <f t="shared" si="4"/>
        <v>SRSA</v>
      </c>
      <c r="AE22" s="78">
        <f t="shared" si="5"/>
        <v>1</v>
      </c>
      <c r="AF22" s="79">
        <f t="shared" si="6"/>
        <v>1</v>
      </c>
      <c r="AG22" s="79" t="str">
        <f t="shared" si="7"/>
        <v>Initial</v>
      </c>
      <c r="AH22" s="89" t="str">
        <f t="shared" si="8"/>
        <v>-</v>
      </c>
      <c r="AI22" s="78" t="str">
        <f t="shared" si="9"/>
        <v>SRSA</v>
      </c>
    </row>
    <row r="23" spans="1:35" ht="12.75" customHeight="1">
      <c r="A23" s="103">
        <v>5605700</v>
      </c>
      <c r="B23" s="77" t="s">
        <v>336</v>
      </c>
      <c r="C23" s="78" t="s">
        <v>337</v>
      </c>
      <c r="D23" s="79" t="s">
        <v>338</v>
      </c>
      <c r="E23" s="79" t="s">
        <v>339</v>
      </c>
      <c r="F23" s="80" t="s">
        <v>27</v>
      </c>
      <c r="G23" s="81" t="s">
        <v>340</v>
      </c>
      <c r="H23" s="82" t="s">
        <v>341</v>
      </c>
      <c r="I23" s="90">
        <v>3078762583</v>
      </c>
      <c r="J23" s="83" t="s">
        <v>30</v>
      </c>
      <c r="K23" s="84" t="s">
        <v>31</v>
      </c>
      <c r="L23" s="85" t="s">
        <v>377</v>
      </c>
      <c r="M23" s="101">
        <v>279.02</v>
      </c>
      <c r="N23" s="91" t="s">
        <v>31</v>
      </c>
      <c r="O23" s="86">
        <v>8.13953488372093</v>
      </c>
      <c r="P23" s="84" t="s">
        <v>46</v>
      </c>
      <c r="Q23" s="87"/>
      <c r="R23" s="88"/>
      <c r="S23" s="104" t="s">
        <v>31</v>
      </c>
      <c r="T23" s="97">
        <v>45538.703527252015</v>
      </c>
      <c r="U23" s="94">
        <v>1667.4160617476798</v>
      </c>
      <c r="V23" s="94">
        <v>3760.2569119309596</v>
      </c>
      <c r="W23" s="106">
        <v>1271.8659434419353</v>
      </c>
      <c r="X23" s="99" t="s">
        <v>378</v>
      </c>
      <c r="Y23" s="76" t="s">
        <v>379</v>
      </c>
      <c r="Z23" s="78">
        <f t="shared" si="0"/>
        <v>1</v>
      </c>
      <c r="AA23" s="79">
        <f t="shared" si="1"/>
        <v>1</v>
      </c>
      <c r="AB23" s="79">
        <f t="shared" si="2"/>
        <v>0</v>
      </c>
      <c r="AC23" s="79">
        <f t="shared" si="3"/>
        <v>0</v>
      </c>
      <c r="AD23" s="89" t="str">
        <f t="shared" si="4"/>
        <v>SRSA</v>
      </c>
      <c r="AE23" s="78">
        <f t="shared" si="5"/>
        <v>1</v>
      </c>
      <c r="AF23" s="79">
        <f t="shared" si="6"/>
        <v>0</v>
      </c>
      <c r="AG23" s="79">
        <f t="shared" si="7"/>
        <v>0</v>
      </c>
      <c r="AH23" s="89" t="str">
        <f t="shared" si="8"/>
        <v>-</v>
      </c>
      <c r="AI23" s="78">
        <f t="shared" si="9"/>
        <v>0</v>
      </c>
    </row>
    <row r="24" spans="1:35" ht="12.75" customHeight="1">
      <c r="A24" s="103">
        <v>5605220</v>
      </c>
      <c r="B24" s="77" t="s">
        <v>308</v>
      </c>
      <c r="C24" s="78" t="s">
        <v>309</v>
      </c>
      <c r="D24" s="79" t="s">
        <v>310</v>
      </c>
      <c r="E24" s="79" t="s">
        <v>311</v>
      </c>
      <c r="F24" s="80" t="s">
        <v>27</v>
      </c>
      <c r="G24" s="81" t="s">
        <v>312</v>
      </c>
      <c r="H24" s="82" t="s">
        <v>313</v>
      </c>
      <c r="I24" s="90">
        <v>3078569407</v>
      </c>
      <c r="J24" s="83" t="s">
        <v>45</v>
      </c>
      <c r="K24" s="84" t="s">
        <v>46</v>
      </c>
      <c r="L24" s="85" t="s">
        <v>377</v>
      </c>
      <c r="M24" s="101">
        <v>2220.301</v>
      </c>
      <c r="N24" s="91" t="s">
        <v>31</v>
      </c>
      <c r="O24" s="86">
        <v>12.34215885947047</v>
      </c>
      <c r="P24" s="84" t="s">
        <v>46</v>
      </c>
      <c r="Q24" s="87"/>
      <c r="R24" s="88"/>
      <c r="S24" s="104" t="s">
        <v>31</v>
      </c>
      <c r="T24" s="97">
        <v>555241.2720660071</v>
      </c>
      <c r="U24" s="94">
        <v>23573.813286777542</v>
      </c>
      <c r="V24" s="94">
        <v>57646.89128389863</v>
      </c>
      <c r="W24" s="106">
        <v>10107.779345552522</v>
      </c>
      <c r="X24" s="99" t="s">
        <v>378</v>
      </c>
      <c r="Y24" s="76" t="s">
        <v>379</v>
      </c>
      <c r="Z24" s="78">
        <f t="shared" si="0"/>
        <v>0</v>
      </c>
      <c r="AA24" s="79">
        <f t="shared" si="1"/>
        <v>1</v>
      </c>
      <c r="AB24" s="79">
        <f t="shared" si="2"/>
        <v>0</v>
      </c>
      <c r="AC24" s="79">
        <f t="shared" si="3"/>
        <v>0</v>
      </c>
      <c r="AD24" s="89" t="str">
        <f t="shared" si="4"/>
        <v>-</v>
      </c>
      <c r="AE24" s="78">
        <f t="shared" si="5"/>
        <v>1</v>
      </c>
      <c r="AF24" s="79">
        <f t="shared" si="6"/>
        <v>0</v>
      </c>
      <c r="AG24" s="79">
        <f t="shared" si="7"/>
        <v>0</v>
      </c>
      <c r="AH24" s="89" t="str">
        <f t="shared" si="8"/>
        <v>-</v>
      </c>
      <c r="AI24" s="78">
        <f t="shared" si="9"/>
        <v>0</v>
      </c>
    </row>
    <row r="25" spans="1:35" ht="12.75" customHeight="1">
      <c r="A25" s="103">
        <v>5600960</v>
      </c>
      <c r="B25" s="77" t="s">
        <v>98</v>
      </c>
      <c r="C25" s="78" t="s">
        <v>99</v>
      </c>
      <c r="D25" s="79" t="s">
        <v>100</v>
      </c>
      <c r="E25" s="79" t="s">
        <v>101</v>
      </c>
      <c r="F25" s="80" t="s">
        <v>27</v>
      </c>
      <c r="G25" s="81" t="s">
        <v>102</v>
      </c>
      <c r="H25" s="82" t="s">
        <v>103</v>
      </c>
      <c r="I25" s="90">
        <v>3078569333</v>
      </c>
      <c r="J25" s="83" t="s">
        <v>30</v>
      </c>
      <c r="K25" s="84" t="s">
        <v>31</v>
      </c>
      <c r="L25" s="85" t="s">
        <v>377</v>
      </c>
      <c r="M25" s="101">
        <v>293.937</v>
      </c>
      <c r="N25" s="91" t="s">
        <v>31</v>
      </c>
      <c r="O25" s="86">
        <v>23.342175066312997</v>
      </c>
      <c r="P25" s="84" t="s">
        <v>31</v>
      </c>
      <c r="Q25" s="87"/>
      <c r="R25" s="88"/>
      <c r="S25" s="104" t="s">
        <v>31</v>
      </c>
      <c r="T25" s="97">
        <v>145190.87415495884</v>
      </c>
      <c r="U25" s="94">
        <v>7072.143986033263</v>
      </c>
      <c r="V25" s="94">
        <v>13743.943444403783</v>
      </c>
      <c r="W25" s="106">
        <v>4744.78213703153</v>
      </c>
      <c r="X25" s="99" t="s">
        <v>378</v>
      </c>
      <c r="Y25" s="76" t="s">
        <v>379</v>
      </c>
      <c r="Z25" s="78">
        <f t="shared" si="0"/>
        <v>1</v>
      </c>
      <c r="AA25" s="79">
        <f t="shared" si="1"/>
        <v>1</v>
      </c>
      <c r="AB25" s="79">
        <f t="shared" si="2"/>
        <v>0</v>
      </c>
      <c r="AC25" s="79">
        <f t="shared" si="3"/>
        <v>0</v>
      </c>
      <c r="AD25" s="89" t="str">
        <f t="shared" si="4"/>
        <v>SRSA</v>
      </c>
      <c r="AE25" s="78">
        <f t="shared" si="5"/>
        <v>1</v>
      </c>
      <c r="AF25" s="79">
        <f t="shared" si="6"/>
        <v>1</v>
      </c>
      <c r="AG25" s="79" t="str">
        <f t="shared" si="7"/>
        <v>Initial</v>
      </c>
      <c r="AH25" s="89" t="str">
        <f t="shared" si="8"/>
        <v>-</v>
      </c>
      <c r="AI25" s="78" t="str">
        <f t="shared" si="9"/>
        <v>SRSA</v>
      </c>
    </row>
    <row r="26" spans="1:35" ht="12.75" customHeight="1">
      <c r="A26" s="103">
        <v>5600018</v>
      </c>
      <c r="B26" s="77" t="s">
        <v>83</v>
      </c>
      <c r="C26" s="78" t="s">
        <v>84</v>
      </c>
      <c r="D26" s="79" t="s">
        <v>85</v>
      </c>
      <c r="E26" s="79" t="s">
        <v>62</v>
      </c>
      <c r="F26" s="80" t="s">
        <v>27</v>
      </c>
      <c r="G26" s="81" t="s">
        <v>86</v>
      </c>
      <c r="H26" s="82"/>
      <c r="I26" s="90">
        <v>3076338040</v>
      </c>
      <c r="J26" s="83" t="s">
        <v>64</v>
      </c>
      <c r="K26" s="84" t="s">
        <v>46</v>
      </c>
      <c r="L26" s="85"/>
      <c r="M26" s="101"/>
      <c r="N26" s="91"/>
      <c r="O26" s="86" t="s">
        <v>32</v>
      </c>
      <c r="P26" s="84" t="s">
        <v>32</v>
      </c>
      <c r="Q26" s="87"/>
      <c r="R26" s="88"/>
      <c r="S26" s="104" t="s">
        <v>46</v>
      </c>
      <c r="T26" s="97"/>
      <c r="U26" s="94"/>
      <c r="V26" s="94"/>
      <c r="W26" s="106"/>
      <c r="X26" s="99"/>
      <c r="Y26" s="76"/>
      <c r="Z26" s="78">
        <f t="shared" si="0"/>
        <v>0</v>
      </c>
      <c r="AA26" s="79">
        <f t="shared" si="1"/>
        <v>0</v>
      </c>
      <c r="AB26" s="79">
        <f t="shared" si="2"/>
        <v>0</v>
      </c>
      <c r="AC26" s="79">
        <f t="shared" si="3"/>
        <v>0</v>
      </c>
      <c r="AD26" s="89" t="str">
        <f t="shared" si="4"/>
        <v>-</v>
      </c>
      <c r="AE26" s="78">
        <f t="shared" si="5"/>
        <v>0</v>
      </c>
      <c r="AF26" s="79">
        <f t="shared" si="6"/>
        <v>0</v>
      </c>
      <c r="AG26" s="79">
        <f t="shared" si="7"/>
        <v>0</v>
      </c>
      <c r="AH26" s="89" t="str">
        <f t="shared" si="8"/>
        <v>-</v>
      </c>
      <c r="AI26" s="78">
        <f t="shared" si="9"/>
        <v>0</v>
      </c>
    </row>
    <row r="27" spans="1:35" ht="12.75" customHeight="1">
      <c r="A27" s="103">
        <v>5602990</v>
      </c>
      <c r="B27" s="77" t="s">
        <v>204</v>
      </c>
      <c r="C27" s="78" t="s">
        <v>205</v>
      </c>
      <c r="D27" s="79" t="s">
        <v>206</v>
      </c>
      <c r="E27" s="79" t="s">
        <v>56</v>
      </c>
      <c r="F27" s="80" t="s">
        <v>27</v>
      </c>
      <c r="G27" s="81" t="s">
        <v>57</v>
      </c>
      <c r="H27" s="82" t="s">
        <v>207</v>
      </c>
      <c r="I27" s="90">
        <v>3075322171</v>
      </c>
      <c r="J27" s="83" t="s">
        <v>110</v>
      </c>
      <c r="K27" s="84" t="s">
        <v>46</v>
      </c>
      <c r="L27" s="85" t="s">
        <v>377</v>
      </c>
      <c r="M27" s="101">
        <v>1799.341</v>
      </c>
      <c r="N27" s="91" t="s">
        <v>31</v>
      </c>
      <c r="O27" s="86">
        <v>13.710958178930651</v>
      </c>
      <c r="P27" s="84" t="s">
        <v>46</v>
      </c>
      <c r="Q27" s="87"/>
      <c r="R27" s="88"/>
      <c r="S27" s="104" t="s">
        <v>31</v>
      </c>
      <c r="T27" s="97">
        <v>426947.2423922018</v>
      </c>
      <c r="U27" s="94">
        <v>19319.027474042083</v>
      </c>
      <c r="V27" s="94">
        <v>45134.56398270103</v>
      </c>
      <c r="W27" s="106">
        <v>18153.98860286407</v>
      </c>
      <c r="X27" s="99" t="s">
        <v>378</v>
      </c>
      <c r="Y27" s="76" t="s">
        <v>379</v>
      </c>
      <c r="Z27" s="78">
        <f t="shared" si="0"/>
        <v>0</v>
      </c>
      <c r="AA27" s="79">
        <f t="shared" si="1"/>
        <v>1</v>
      </c>
      <c r="AB27" s="79">
        <f t="shared" si="2"/>
        <v>0</v>
      </c>
      <c r="AC27" s="79">
        <f t="shared" si="3"/>
        <v>0</v>
      </c>
      <c r="AD27" s="89" t="str">
        <f t="shared" si="4"/>
        <v>-</v>
      </c>
      <c r="AE27" s="78">
        <f t="shared" si="5"/>
        <v>1</v>
      </c>
      <c r="AF27" s="79">
        <f t="shared" si="6"/>
        <v>0</v>
      </c>
      <c r="AG27" s="79">
        <f t="shared" si="7"/>
        <v>0</v>
      </c>
      <c r="AH27" s="89" t="str">
        <f t="shared" si="8"/>
        <v>-</v>
      </c>
      <c r="AI27" s="78">
        <f t="shared" si="9"/>
        <v>0</v>
      </c>
    </row>
    <row r="28" spans="1:35" ht="12.75" customHeight="1">
      <c r="A28" s="103">
        <v>5603310</v>
      </c>
      <c r="B28" s="77" t="s">
        <v>220</v>
      </c>
      <c r="C28" s="78" t="s">
        <v>221</v>
      </c>
      <c r="D28" s="79" t="s">
        <v>222</v>
      </c>
      <c r="E28" s="79" t="s">
        <v>76</v>
      </c>
      <c r="F28" s="80" t="s">
        <v>27</v>
      </c>
      <c r="G28" s="81" t="s">
        <v>77</v>
      </c>
      <c r="H28" s="82" t="s">
        <v>223</v>
      </c>
      <c r="I28" s="90">
        <v>3078646515</v>
      </c>
      <c r="J28" s="83" t="s">
        <v>45</v>
      </c>
      <c r="K28" s="84" t="s">
        <v>46</v>
      </c>
      <c r="L28" s="85" t="s">
        <v>377</v>
      </c>
      <c r="M28" s="101">
        <v>598.506</v>
      </c>
      <c r="N28" s="91" t="s">
        <v>31</v>
      </c>
      <c r="O28" s="86">
        <v>10.891089108910892</v>
      </c>
      <c r="P28" s="84" t="s">
        <v>46</v>
      </c>
      <c r="Q28" s="87"/>
      <c r="R28" s="88"/>
      <c r="S28" s="104" t="s">
        <v>31</v>
      </c>
      <c r="T28" s="97">
        <v>121285</v>
      </c>
      <c r="U28" s="94">
        <v>5749.710557750619</v>
      </c>
      <c r="V28" s="94">
        <v>15399.969602936726</v>
      </c>
      <c r="W28" s="106">
        <v>2531.8822041809954</v>
      </c>
      <c r="X28" s="99" t="s">
        <v>378</v>
      </c>
      <c r="Y28" s="76" t="s">
        <v>379</v>
      </c>
      <c r="Z28" s="78">
        <f t="shared" si="0"/>
        <v>0</v>
      </c>
      <c r="AA28" s="79">
        <f t="shared" si="1"/>
        <v>1</v>
      </c>
      <c r="AB28" s="79">
        <f t="shared" si="2"/>
        <v>0</v>
      </c>
      <c r="AC28" s="79">
        <f t="shared" si="3"/>
        <v>0</v>
      </c>
      <c r="AD28" s="89" t="str">
        <f t="shared" si="4"/>
        <v>-</v>
      </c>
      <c r="AE28" s="78">
        <f t="shared" si="5"/>
        <v>1</v>
      </c>
      <c r="AF28" s="79">
        <f t="shared" si="6"/>
        <v>0</v>
      </c>
      <c r="AG28" s="79">
        <f t="shared" si="7"/>
        <v>0</v>
      </c>
      <c r="AH28" s="89" t="str">
        <f t="shared" si="8"/>
        <v>-</v>
      </c>
      <c r="AI28" s="78">
        <f t="shared" si="9"/>
        <v>0</v>
      </c>
    </row>
    <row r="29" spans="1:35" ht="12.75" customHeight="1">
      <c r="A29" s="103">
        <v>5603770</v>
      </c>
      <c r="B29" s="77" t="s">
        <v>224</v>
      </c>
      <c r="C29" s="78" t="s">
        <v>225</v>
      </c>
      <c r="D29" s="79" t="s">
        <v>226</v>
      </c>
      <c r="E29" s="79" t="s">
        <v>227</v>
      </c>
      <c r="F29" s="80" t="s">
        <v>27</v>
      </c>
      <c r="G29" s="81" t="s">
        <v>228</v>
      </c>
      <c r="H29" s="82" t="s">
        <v>229</v>
      </c>
      <c r="I29" s="90">
        <v>3076849571</v>
      </c>
      <c r="J29" s="83" t="s">
        <v>110</v>
      </c>
      <c r="K29" s="84" t="s">
        <v>46</v>
      </c>
      <c r="L29" s="85" t="s">
        <v>377</v>
      </c>
      <c r="M29" s="101">
        <v>1142.424</v>
      </c>
      <c r="N29" s="91" t="s">
        <v>31</v>
      </c>
      <c r="O29" s="86">
        <v>8.640939597315436</v>
      </c>
      <c r="P29" s="84" t="s">
        <v>46</v>
      </c>
      <c r="Q29" s="87"/>
      <c r="R29" s="88"/>
      <c r="S29" s="104" t="s">
        <v>31</v>
      </c>
      <c r="T29" s="97">
        <v>183103.86805977722</v>
      </c>
      <c r="U29" s="94">
        <v>7877.1034641183505</v>
      </c>
      <c r="V29" s="94">
        <v>10808.41568332201</v>
      </c>
      <c r="W29" s="106">
        <v>10224.016193383099</v>
      </c>
      <c r="X29" s="99" t="s">
        <v>378</v>
      </c>
      <c r="Y29" s="76" t="s">
        <v>379</v>
      </c>
      <c r="Z29" s="78">
        <f t="shared" si="0"/>
        <v>0</v>
      </c>
      <c r="AA29" s="79">
        <f t="shared" si="1"/>
        <v>1</v>
      </c>
      <c r="AB29" s="79">
        <f t="shared" si="2"/>
        <v>0</v>
      </c>
      <c r="AC29" s="79">
        <f t="shared" si="3"/>
        <v>0</v>
      </c>
      <c r="AD29" s="89" t="str">
        <f t="shared" si="4"/>
        <v>-</v>
      </c>
      <c r="AE29" s="78">
        <f t="shared" si="5"/>
        <v>1</v>
      </c>
      <c r="AF29" s="79">
        <f t="shared" si="6"/>
        <v>0</v>
      </c>
      <c r="AG29" s="79">
        <f t="shared" si="7"/>
        <v>0</v>
      </c>
      <c r="AH29" s="89" t="str">
        <f t="shared" si="8"/>
        <v>-</v>
      </c>
      <c r="AI29" s="78">
        <f t="shared" si="9"/>
        <v>0</v>
      </c>
    </row>
    <row r="30" spans="1:35" ht="12.75" customHeight="1">
      <c r="A30" s="103">
        <v>5601980</v>
      </c>
      <c r="B30" s="77" t="s">
        <v>147</v>
      </c>
      <c r="C30" s="78" t="s">
        <v>148</v>
      </c>
      <c r="D30" s="79" t="s">
        <v>149</v>
      </c>
      <c r="E30" s="79" t="s">
        <v>62</v>
      </c>
      <c r="F30" s="80" t="s">
        <v>27</v>
      </c>
      <c r="G30" s="81" t="s">
        <v>150</v>
      </c>
      <c r="H30" s="82" t="s">
        <v>151</v>
      </c>
      <c r="I30" s="90">
        <v>3077712100</v>
      </c>
      <c r="J30" s="83" t="s">
        <v>152</v>
      </c>
      <c r="K30" s="84" t="s">
        <v>46</v>
      </c>
      <c r="L30" s="85" t="s">
        <v>377</v>
      </c>
      <c r="M30" s="101">
        <v>11973.624999999998</v>
      </c>
      <c r="N30" s="91" t="s">
        <v>46</v>
      </c>
      <c r="O30" s="86">
        <v>10.00521881756505</v>
      </c>
      <c r="P30" s="84" t="s">
        <v>46</v>
      </c>
      <c r="Q30" s="87"/>
      <c r="R30" s="88"/>
      <c r="S30" s="104" t="s">
        <v>46</v>
      </c>
      <c r="T30" s="97">
        <v>1853095</v>
      </c>
      <c r="U30" s="94">
        <v>88258.05706147203</v>
      </c>
      <c r="V30" s="94">
        <v>213302.44029898924</v>
      </c>
      <c r="W30" s="106">
        <v>52158.147911167835</v>
      </c>
      <c r="X30" s="99" t="s">
        <v>379</v>
      </c>
      <c r="Y30" s="76" t="s">
        <v>379</v>
      </c>
      <c r="Z30" s="78">
        <f t="shared" si="0"/>
        <v>0</v>
      </c>
      <c r="AA30" s="79">
        <f t="shared" si="1"/>
        <v>0</v>
      </c>
      <c r="AB30" s="79">
        <f t="shared" si="2"/>
        <v>0</v>
      </c>
      <c r="AC30" s="79">
        <f t="shared" si="3"/>
        <v>0</v>
      </c>
      <c r="AD30" s="89" t="str">
        <f t="shared" si="4"/>
        <v>-</v>
      </c>
      <c r="AE30" s="78">
        <f t="shared" si="5"/>
        <v>0</v>
      </c>
      <c r="AF30" s="79">
        <f t="shared" si="6"/>
        <v>0</v>
      </c>
      <c r="AG30" s="79">
        <f t="shared" si="7"/>
        <v>0</v>
      </c>
      <c r="AH30" s="89" t="str">
        <f t="shared" si="8"/>
        <v>-</v>
      </c>
      <c r="AI30" s="78">
        <f t="shared" si="9"/>
        <v>0</v>
      </c>
    </row>
    <row r="31" spans="1:35" ht="12.75" customHeight="1">
      <c r="A31" s="103">
        <v>5604120</v>
      </c>
      <c r="B31" s="77" t="s">
        <v>242</v>
      </c>
      <c r="C31" s="78" t="s">
        <v>243</v>
      </c>
      <c r="D31" s="79" t="s">
        <v>244</v>
      </c>
      <c r="E31" s="79" t="s">
        <v>245</v>
      </c>
      <c r="F31" s="80" t="s">
        <v>27</v>
      </c>
      <c r="G31" s="81" t="s">
        <v>246</v>
      </c>
      <c r="H31" s="82" t="s">
        <v>247</v>
      </c>
      <c r="I31" s="90">
        <v>3072453738</v>
      </c>
      <c r="J31" s="83" t="s">
        <v>248</v>
      </c>
      <c r="K31" s="84" t="s">
        <v>31</v>
      </c>
      <c r="L31" s="85" t="s">
        <v>377</v>
      </c>
      <c r="M31" s="101">
        <v>821.126</v>
      </c>
      <c r="N31" s="91" t="s">
        <v>46</v>
      </c>
      <c r="O31" s="86">
        <v>14.316239316239315</v>
      </c>
      <c r="P31" s="84" t="s">
        <v>46</v>
      </c>
      <c r="Q31" s="87"/>
      <c r="R31" s="88"/>
      <c r="S31" s="104" t="s">
        <v>31</v>
      </c>
      <c r="T31" s="97">
        <v>123829.94530399688</v>
      </c>
      <c r="U31" s="94">
        <v>8739.560047780942</v>
      </c>
      <c r="V31" s="94">
        <v>11452.902125442979</v>
      </c>
      <c r="W31" s="106">
        <v>9450.339268592648</v>
      </c>
      <c r="X31" s="99" t="s">
        <v>378</v>
      </c>
      <c r="Y31" s="76" t="s">
        <v>379</v>
      </c>
      <c r="Z31" s="78">
        <f t="shared" si="0"/>
        <v>1</v>
      </c>
      <c r="AA31" s="79">
        <f t="shared" si="1"/>
        <v>0</v>
      </c>
      <c r="AB31" s="79">
        <f t="shared" si="2"/>
        <v>0</v>
      </c>
      <c r="AC31" s="79">
        <f t="shared" si="3"/>
        <v>0</v>
      </c>
      <c r="AD31" s="89" t="str">
        <f t="shared" si="4"/>
        <v>-</v>
      </c>
      <c r="AE31" s="78">
        <f t="shared" si="5"/>
        <v>1</v>
      </c>
      <c r="AF31" s="79">
        <f t="shared" si="6"/>
        <v>0</v>
      </c>
      <c r="AG31" s="79">
        <f t="shared" si="7"/>
        <v>0</v>
      </c>
      <c r="AH31" s="89" t="str">
        <f t="shared" si="8"/>
        <v>-</v>
      </c>
      <c r="AI31" s="78">
        <f t="shared" si="9"/>
        <v>0</v>
      </c>
    </row>
    <row r="32" spans="1:35" ht="12.75" customHeight="1">
      <c r="A32" s="103">
        <v>5604030</v>
      </c>
      <c r="B32" s="77" t="s">
        <v>230</v>
      </c>
      <c r="C32" s="78" t="s">
        <v>231</v>
      </c>
      <c r="D32" s="79" t="s">
        <v>232</v>
      </c>
      <c r="E32" s="79" t="s">
        <v>233</v>
      </c>
      <c r="F32" s="80" t="s">
        <v>27</v>
      </c>
      <c r="G32" s="81" t="s">
        <v>234</v>
      </c>
      <c r="H32" s="82" t="s">
        <v>235</v>
      </c>
      <c r="I32" s="90">
        <v>3078779095</v>
      </c>
      <c r="J32" s="83" t="s">
        <v>45</v>
      </c>
      <c r="K32" s="84" t="s">
        <v>46</v>
      </c>
      <c r="L32" s="85" t="s">
        <v>377</v>
      </c>
      <c r="M32" s="101">
        <v>599.758</v>
      </c>
      <c r="N32" s="91" t="s">
        <v>31</v>
      </c>
      <c r="O32" s="86">
        <v>5.5858310626703</v>
      </c>
      <c r="P32" s="84" t="s">
        <v>46</v>
      </c>
      <c r="Q32" s="87"/>
      <c r="R32" s="88"/>
      <c r="S32" s="104" t="s">
        <v>31</v>
      </c>
      <c r="T32" s="97">
        <v>65441</v>
      </c>
      <c r="U32" s="94">
        <v>3104.843701185335</v>
      </c>
      <c r="V32" s="94">
        <v>8069.168180754758</v>
      </c>
      <c r="W32" s="106">
        <v>2484.4834733694947</v>
      </c>
      <c r="X32" s="99" t="s">
        <v>378</v>
      </c>
      <c r="Y32" s="76" t="s">
        <v>379</v>
      </c>
      <c r="Z32" s="78">
        <f t="shared" si="0"/>
        <v>0</v>
      </c>
      <c r="AA32" s="79">
        <f t="shared" si="1"/>
        <v>1</v>
      </c>
      <c r="AB32" s="79">
        <f t="shared" si="2"/>
        <v>0</v>
      </c>
      <c r="AC32" s="79">
        <f t="shared" si="3"/>
        <v>0</v>
      </c>
      <c r="AD32" s="89" t="str">
        <f t="shared" si="4"/>
        <v>-</v>
      </c>
      <c r="AE32" s="78">
        <f t="shared" si="5"/>
        <v>1</v>
      </c>
      <c r="AF32" s="79">
        <f t="shared" si="6"/>
        <v>0</v>
      </c>
      <c r="AG32" s="79">
        <f t="shared" si="7"/>
        <v>0</v>
      </c>
      <c r="AH32" s="89" t="str">
        <f t="shared" si="8"/>
        <v>-</v>
      </c>
      <c r="AI32" s="78">
        <f t="shared" si="9"/>
        <v>0</v>
      </c>
    </row>
    <row r="33" spans="1:35" ht="12.75" customHeight="1">
      <c r="A33" s="103">
        <v>5604060</v>
      </c>
      <c r="B33" s="77" t="s">
        <v>236</v>
      </c>
      <c r="C33" s="78" t="s">
        <v>237</v>
      </c>
      <c r="D33" s="79" t="s">
        <v>238</v>
      </c>
      <c r="E33" s="79" t="s">
        <v>239</v>
      </c>
      <c r="F33" s="80" t="s">
        <v>27</v>
      </c>
      <c r="G33" s="81" t="s">
        <v>240</v>
      </c>
      <c r="H33" s="82" t="s">
        <v>241</v>
      </c>
      <c r="I33" s="90">
        <v>3078853811</v>
      </c>
      <c r="J33" s="83" t="s">
        <v>30</v>
      </c>
      <c r="K33" s="84" t="s">
        <v>31</v>
      </c>
      <c r="L33" s="85" t="s">
        <v>377</v>
      </c>
      <c r="M33" s="101">
        <v>2345.285</v>
      </c>
      <c r="N33" s="91" t="s">
        <v>31</v>
      </c>
      <c r="O33" s="86">
        <v>9.602649006622517</v>
      </c>
      <c r="P33" s="84" t="s">
        <v>46</v>
      </c>
      <c r="Q33" s="87"/>
      <c r="R33" s="88"/>
      <c r="S33" s="104" t="s">
        <v>31</v>
      </c>
      <c r="T33" s="97">
        <v>331660</v>
      </c>
      <c r="U33" s="94">
        <v>15581.715611504182</v>
      </c>
      <c r="V33" s="94">
        <v>24133.81077369347</v>
      </c>
      <c r="W33" s="106">
        <v>10040.631143569564</v>
      </c>
      <c r="X33" s="99" t="s">
        <v>378</v>
      </c>
      <c r="Y33" s="76" t="s">
        <v>379</v>
      </c>
      <c r="Z33" s="78">
        <f t="shared" si="0"/>
        <v>1</v>
      </c>
      <c r="AA33" s="79">
        <f t="shared" si="1"/>
        <v>1</v>
      </c>
      <c r="AB33" s="79">
        <f t="shared" si="2"/>
        <v>0</v>
      </c>
      <c r="AC33" s="79">
        <f t="shared" si="3"/>
        <v>0</v>
      </c>
      <c r="AD33" s="89" t="str">
        <f t="shared" si="4"/>
        <v>SRSA</v>
      </c>
      <c r="AE33" s="78">
        <f t="shared" si="5"/>
        <v>1</v>
      </c>
      <c r="AF33" s="79">
        <f t="shared" si="6"/>
        <v>0</v>
      </c>
      <c r="AG33" s="79">
        <f t="shared" si="7"/>
        <v>0</v>
      </c>
      <c r="AH33" s="89" t="str">
        <f t="shared" si="8"/>
        <v>-</v>
      </c>
      <c r="AI33" s="78">
        <f t="shared" si="9"/>
        <v>0</v>
      </c>
    </row>
    <row r="34" spans="1:35" ht="12.75" customHeight="1">
      <c r="A34" s="103">
        <v>5604510</v>
      </c>
      <c r="B34" s="77" t="s">
        <v>278</v>
      </c>
      <c r="C34" s="78" t="s">
        <v>279</v>
      </c>
      <c r="D34" s="79" t="s">
        <v>280</v>
      </c>
      <c r="E34" s="79" t="s">
        <v>90</v>
      </c>
      <c r="F34" s="80" t="s">
        <v>27</v>
      </c>
      <c r="G34" s="81" t="s">
        <v>281</v>
      </c>
      <c r="H34" s="82" t="s">
        <v>282</v>
      </c>
      <c r="I34" s="90">
        <v>3075770200</v>
      </c>
      <c r="J34" s="83" t="s">
        <v>283</v>
      </c>
      <c r="K34" s="84" t="s">
        <v>46</v>
      </c>
      <c r="L34" s="85" t="s">
        <v>377</v>
      </c>
      <c r="M34" s="101">
        <v>10531.274</v>
      </c>
      <c r="N34" s="91" t="s">
        <v>46</v>
      </c>
      <c r="O34" s="86">
        <v>12.033195020746888</v>
      </c>
      <c r="P34" s="84" t="s">
        <v>46</v>
      </c>
      <c r="Q34" s="87"/>
      <c r="R34" s="88"/>
      <c r="S34" s="104" t="s">
        <v>46</v>
      </c>
      <c r="T34" s="97">
        <v>1855503</v>
      </c>
      <c r="U34" s="94">
        <v>102114.85950565101</v>
      </c>
      <c r="V34" s="94">
        <v>180588.1003082593</v>
      </c>
      <c r="W34" s="106">
        <v>46909.44627157925</v>
      </c>
      <c r="X34" s="99" t="s">
        <v>379</v>
      </c>
      <c r="Y34" s="76" t="s">
        <v>379</v>
      </c>
      <c r="Z34" s="78">
        <f t="shared" si="0"/>
        <v>0</v>
      </c>
      <c r="AA34" s="79">
        <f t="shared" si="1"/>
        <v>0</v>
      </c>
      <c r="AB34" s="79">
        <f t="shared" si="2"/>
        <v>0</v>
      </c>
      <c r="AC34" s="79">
        <f t="shared" si="3"/>
        <v>0</v>
      </c>
      <c r="AD34" s="89" t="str">
        <f t="shared" si="4"/>
        <v>-</v>
      </c>
      <c r="AE34" s="78">
        <f t="shared" si="5"/>
        <v>0</v>
      </c>
      <c r="AF34" s="79">
        <f t="shared" si="6"/>
        <v>0</v>
      </c>
      <c r="AG34" s="79">
        <f t="shared" si="7"/>
        <v>0</v>
      </c>
      <c r="AH34" s="89" t="str">
        <f t="shared" si="8"/>
        <v>-</v>
      </c>
      <c r="AI34" s="78">
        <f t="shared" si="9"/>
        <v>0</v>
      </c>
    </row>
    <row r="35" spans="1:35" ht="12.75" customHeight="1">
      <c r="A35" s="103">
        <v>5604230</v>
      </c>
      <c r="B35" s="77" t="s">
        <v>249</v>
      </c>
      <c r="C35" s="78" t="s">
        <v>250</v>
      </c>
      <c r="D35" s="79" t="s">
        <v>251</v>
      </c>
      <c r="E35" s="79" t="s">
        <v>252</v>
      </c>
      <c r="F35" s="80" t="s">
        <v>27</v>
      </c>
      <c r="G35" s="81" t="s">
        <v>253</v>
      </c>
      <c r="H35" s="82" t="s">
        <v>254</v>
      </c>
      <c r="I35" s="90">
        <v>3073343793</v>
      </c>
      <c r="J35" s="83" t="s">
        <v>30</v>
      </c>
      <c r="K35" s="84" t="s">
        <v>31</v>
      </c>
      <c r="L35" s="85" t="s">
        <v>377</v>
      </c>
      <c r="M35" s="101">
        <v>323.99600000000004</v>
      </c>
      <c r="N35" s="91" t="s">
        <v>31</v>
      </c>
      <c r="O35" s="86">
        <v>12.202380952380953</v>
      </c>
      <c r="P35" s="84" t="s">
        <v>46</v>
      </c>
      <c r="Q35" s="87"/>
      <c r="R35" s="88"/>
      <c r="S35" s="104" t="s">
        <v>31</v>
      </c>
      <c r="T35" s="97">
        <v>82200.12187184852</v>
      </c>
      <c r="U35" s="94">
        <v>3219.837912340347</v>
      </c>
      <c r="V35" s="94">
        <v>4280.735734950371</v>
      </c>
      <c r="W35" s="106">
        <v>3191.537496911554</v>
      </c>
      <c r="X35" s="99" t="s">
        <v>378</v>
      </c>
      <c r="Y35" s="76" t="s">
        <v>379</v>
      </c>
      <c r="Z35" s="78">
        <f t="shared" si="0"/>
        <v>1</v>
      </c>
      <c r="AA35" s="79">
        <f t="shared" si="1"/>
        <v>1</v>
      </c>
      <c r="AB35" s="79">
        <f t="shared" si="2"/>
        <v>0</v>
      </c>
      <c r="AC35" s="79">
        <f t="shared" si="3"/>
        <v>0</v>
      </c>
      <c r="AD35" s="89" t="str">
        <f t="shared" si="4"/>
        <v>SRSA</v>
      </c>
      <c r="AE35" s="78">
        <f t="shared" si="5"/>
        <v>1</v>
      </c>
      <c r="AF35" s="79">
        <f t="shared" si="6"/>
        <v>0</v>
      </c>
      <c r="AG35" s="79">
        <f t="shared" si="7"/>
        <v>0</v>
      </c>
      <c r="AH35" s="89" t="str">
        <f t="shared" si="8"/>
        <v>-</v>
      </c>
      <c r="AI35" s="78">
        <f t="shared" si="9"/>
        <v>0</v>
      </c>
    </row>
    <row r="36" spans="1:35" ht="12.75" customHeight="1">
      <c r="A36" s="103">
        <v>5600014</v>
      </c>
      <c r="B36" s="77" t="s">
        <v>65</v>
      </c>
      <c r="C36" s="78" t="s">
        <v>66</v>
      </c>
      <c r="D36" s="79" t="s">
        <v>67</v>
      </c>
      <c r="E36" s="79" t="s">
        <v>26</v>
      </c>
      <c r="F36" s="80" t="s">
        <v>27</v>
      </c>
      <c r="G36" s="81" t="s">
        <v>28</v>
      </c>
      <c r="H36" s="82"/>
      <c r="I36" s="90">
        <v>3076746878</v>
      </c>
      <c r="J36" s="83" t="s">
        <v>30</v>
      </c>
      <c r="K36" s="84" t="s">
        <v>31</v>
      </c>
      <c r="L36" s="85"/>
      <c r="M36" s="101"/>
      <c r="N36" s="91"/>
      <c r="O36" s="86" t="s">
        <v>32</v>
      </c>
      <c r="P36" s="84" t="s">
        <v>32</v>
      </c>
      <c r="Q36" s="87"/>
      <c r="R36" s="88"/>
      <c r="S36" s="104" t="s">
        <v>31</v>
      </c>
      <c r="T36" s="97"/>
      <c r="U36" s="94"/>
      <c r="V36" s="94"/>
      <c r="W36" s="106"/>
      <c r="X36" s="99"/>
      <c r="Y36" s="76"/>
      <c r="Z36" s="78">
        <f t="shared" si="0"/>
        <v>1</v>
      </c>
      <c r="AA36" s="79">
        <f t="shared" si="1"/>
        <v>0</v>
      </c>
      <c r="AB36" s="79">
        <f t="shared" si="2"/>
        <v>0</v>
      </c>
      <c r="AC36" s="79">
        <f t="shared" si="3"/>
        <v>0</v>
      </c>
      <c r="AD36" s="89" t="str">
        <f t="shared" si="4"/>
        <v>-</v>
      </c>
      <c r="AE36" s="78">
        <f t="shared" si="5"/>
        <v>1</v>
      </c>
      <c r="AF36" s="79">
        <f t="shared" si="6"/>
        <v>0</v>
      </c>
      <c r="AG36" s="79">
        <f t="shared" si="7"/>
        <v>0</v>
      </c>
      <c r="AH36" s="89" t="str">
        <f t="shared" si="8"/>
        <v>-</v>
      </c>
      <c r="AI36" s="78">
        <f t="shared" si="9"/>
        <v>0</v>
      </c>
    </row>
    <row r="37" spans="1:35" ht="12.75" customHeight="1">
      <c r="A37" s="103">
        <v>5680180</v>
      </c>
      <c r="B37" s="77" t="s">
        <v>370</v>
      </c>
      <c r="C37" s="78" t="s">
        <v>371</v>
      </c>
      <c r="D37" s="79" t="s">
        <v>372</v>
      </c>
      <c r="E37" s="79" t="s">
        <v>81</v>
      </c>
      <c r="F37" s="80" t="s">
        <v>27</v>
      </c>
      <c r="G37" s="81" t="s">
        <v>82</v>
      </c>
      <c r="H37" s="82"/>
      <c r="I37" s="90">
        <v>3076820231</v>
      </c>
      <c r="J37" s="83" t="s">
        <v>45</v>
      </c>
      <c r="K37" s="84" t="s">
        <v>46</v>
      </c>
      <c r="L37" s="85"/>
      <c r="M37" s="101"/>
      <c r="N37" s="91"/>
      <c r="O37" s="86" t="s">
        <v>32</v>
      </c>
      <c r="P37" s="84" t="s">
        <v>32</v>
      </c>
      <c r="Q37" s="87"/>
      <c r="R37" s="88"/>
      <c r="S37" s="104" t="s">
        <v>31</v>
      </c>
      <c r="T37" s="97"/>
      <c r="U37" s="94"/>
      <c r="V37" s="94"/>
      <c r="W37" s="106"/>
      <c r="X37" s="99"/>
      <c r="Y37" s="76"/>
      <c r="Z37" s="78">
        <f aca="true" t="shared" si="10" ref="Z37:Z66">IF(OR(K37="YES",L37="YES"),1,0)</f>
        <v>0</v>
      </c>
      <c r="AA37" s="79">
        <f aca="true" t="shared" si="11" ref="AA37:AA66">IF(OR(AND(ISNUMBER(M37),AND(M37&gt;0,M37&lt;600)),AND(ISNUMBER(M37),AND(M37&gt;0,N37="YES"))),1,0)</f>
        <v>0</v>
      </c>
      <c r="AB37" s="79">
        <f aca="true" t="shared" si="12" ref="AB37:AB66">IF(AND(OR(K37="YES",L37="YES"),(Z37=0)),"Trouble",0)</f>
        <v>0</v>
      </c>
      <c r="AC37" s="79">
        <f aca="true" t="shared" si="13" ref="AC37:AC66">IF(AND(OR(AND(ISNUMBER(M37),AND(M37&gt;0,M37&lt;600)),AND(ISNUMBER(M37),AND(M37&gt;0,N37="YES"))),(AA37=0)),"Trouble",0)</f>
        <v>0</v>
      </c>
      <c r="AD37" s="89" t="str">
        <f aca="true" t="shared" si="14" ref="AD37:AD66">IF(AND(Z37=1,AA37=1),"SRSA","-")</f>
        <v>-</v>
      </c>
      <c r="AE37" s="78">
        <f aca="true" t="shared" si="15" ref="AE37:AE66">IF(S37="YES",1,0)</f>
        <v>1</v>
      </c>
      <c r="AF37" s="79">
        <f aca="true" t="shared" si="16" ref="AF37:AF66">IF(OR(AND(ISNUMBER(Q37),Q37&gt;=20),(AND(ISNUMBER(Q37)=FALSE,AND(ISNUMBER(O37),O37&gt;=20)))),1,0)</f>
        <v>0</v>
      </c>
      <c r="AG37" s="79">
        <f aca="true" t="shared" si="17" ref="AG37:AG68">IF(AND(AE37=1,AF37=1),"Initial",0)</f>
        <v>0</v>
      </c>
      <c r="AH37" s="89" t="str">
        <f aca="true" t="shared" si="18" ref="AH37:AH68">IF(AND(AND(AG37="Initial",AI37=0),AND(ISNUMBER(M37),M37&gt;0)),"RLIS","-")</f>
        <v>-</v>
      </c>
      <c r="AI37" s="78">
        <f aca="true" t="shared" si="19" ref="AI37:AI66">IF(AND(AD37="SRSA",AG37="Initial"),"SRSA",0)</f>
        <v>0</v>
      </c>
    </row>
    <row r="38" spans="1:35" ht="12.75" customHeight="1">
      <c r="A38" s="103">
        <v>5600016</v>
      </c>
      <c r="B38" s="77" t="s">
        <v>73</v>
      </c>
      <c r="C38" s="78" t="s">
        <v>74</v>
      </c>
      <c r="D38" s="79" t="s">
        <v>75</v>
      </c>
      <c r="E38" s="79" t="s">
        <v>76</v>
      </c>
      <c r="F38" s="80" t="s">
        <v>27</v>
      </c>
      <c r="G38" s="81" t="s">
        <v>77</v>
      </c>
      <c r="H38" s="82"/>
      <c r="I38" s="90">
        <v>3078642171</v>
      </c>
      <c r="J38" s="83" t="s">
        <v>30</v>
      </c>
      <c r="K38" s="84" t="s">
        <v>31</v>
      </c>
      <c r="L38" s="85"/>
      <c r="M38" s="101"/>
      <c r="N38" s="91"/>
      <c r="O38" s="86" t="s">
        <v>32</v>
      </c>
      <c r="P38" s="84" t="s">
        <v>32</v>
      </c>
      <c r="Q38" s="87"/>
      <c r="R38" s="88"/>
      <c r="S38" s="104" t="s">
        <v>31</v>
      </c>
      <c r="T38" s="97"/>
      <c r="U38" s="94"/>
      <c r="V38" s="94"/>
      <c r="W38" s="106"/>
      <c r="X38" s="99"/>
      <c r="Y38" s="76"/>
      <c r="Z38" s="78">
        <f t="shared" si="10"/>
        <v>1</v>
      </c>
      <c r="AA38" s="79">
        <f t="shared" si="11"/>
        <v>0</v>
      </c>
      <c r="AB38" s="79">
        <f t="shared" si="12"/>
        <v>0</v>
      </c>
      <c r="AC38" s="79">
        <f t="shared" si="13"/>
        <v>0</v>
      </c>
      <c r="AD38" s="89" t="str">
        <f t="shared" si="14"/>
        <v>-</v>
      </c>
      <c r="AE38" s="78">
        <f t="shared" si="15"/>
        <v>1</v>
      </c>
      <c r="AF38" s="79">
        <f t="shared" si="16"/>
        <v>0</v>
      </c>
      <c r="AG38" s="79">
        <f t="shared" si="17"/>
        <v>0</v>
      </c>
      <c r="AH38" s="89" t="str">
        <f t="shared" si="18"/>
        <v>-</v>
      </c>
      <c r="AI38" s="78">
        <f t="shared" si="19"/>
        <v>0</v>
      </c>
    </row>
    <row r="39" spans="1:35" ht="12.75" customHeight="1">
      <c r="A39" s="103">
        <v>5605160</v>
      </c>
      <c r="B39" s="77" t="s">
        <v>302</v>
      </c>
      <c r="C39" s="78" t="s">
        <v>303</v>
      </c>
      <c r="D39" s="79" t="s">
        <v>304</v>
      </c>
      <c r="E39" s="79" t="s">
        <v>305</v>
      </c>
      <c r="F39" s="80" t="s">
        <v>27</v>
      </c>
      <c r="G39" s="81" t="s">
        <v>306</v>
      </c>
      <c r="H39" s="82" t="s">
        <v>307</v>
      </c>
      <c r="I39" s="90">
        <v>3077542215</v>
      </c>
      <c r="J39" s="83" t="s">
        <v>45</v>
      </c>
      <c r="K39" s="84" t="s">
        <v>46</v>
      </c>
      <c r="L39" s="85" t="s">
        <v>377</v>
      </c>
      <c r="M39" s="101">
        <v>1494.6280000000002</v>
      </c>
      <c r="N39" s="91" t="s">
        <v>31</v>
      </c>
      <c r="O39" s="86">
        <v>12.421972534332085</v>
      </c>
      <c r="P39" s="84" t="s">
        <v>46</v>
      </c>
      <c r="Q39" s="87"/>
      <c r="R39" s="88"/>
      <c r="S39" s="104" t="s">
        <v>31</v>
      </c>
      <c r="T39" s="97">
        <v>272139</v>
      </c>
      <c r="U39" s="94">
        <v>14719.259027841586</v>
      </c>
      <c r="V39" s="94">
        <v>52507.15486357875</v>
      </c>
      <c r="W39" s="106">
        <v>7359.018335179956</v>
      </c>
      <c r="X39" s="99" t="s">
        <v>378</v>
      </c>
      <c r="Y39" s="76" t="s">
        <v>379</v>
      </c>
      <c r="Z39" s="78">
        <f t="shared" si="10"/>
        <v>0</v>
      </c>
      <c r="AA39" s="79">
        <f t="shared" si="11"/>
        <v>1</v>
      </c>
      <c r="AB39" s="79">
        <f t="shared" si="12"/>
        <v>0</v>
      </c>
      <c r="AC39" s="79">
        <f t="shared" si="13"/>
        <v>0</v>
      </c>
      <c r="AD39" s="89" t="str">
        <f t="shared" si="14"/>
        <v>-</v>
      </c>
      <c r="AE39" s="78">
        <f t="shared" si="15"/>
        <v>1</v>
      </c>
      <c r="AF39" s="79">
        <f t="shared" si="16"/>
        <v>0</v>
      </c>
      <c r="AG39" s="79">
        <f t="shared" si="17"/>
        <v>0</v>
      </c>
      <c r="AH39" s="89" t="str">
        <f t="shared" si="18"/>
        <v>-</v>
      </c>
      <c r="AI39" s="78">
        <f t="shared" si="19"/>
        <v>0</v>
      </c>
    </row>
    <row r="40" spans="1:35" ht="12.75" customHeight="1">
      <c r="A40" s="103">
        <v>5602070</v>
      </c>
      <c r="B40" s="77" t="s">
        <v>153</v>
      </c>
      <c r="C40" s="78" t="s">
        <v>154</v>
      </c>
      <c r="D40" s="79" t="s">
        <v>155</v>
      </c>
      <c r="E40" s="79" t="s">
        <v>156</v>
      </c>
      <c r="F40" s="80" t="s">
        <v>27</v>
      </c>
      <c r="G40" s="81" t="s">
        <v>157</v>
      </c>
      <c r="H40" s="82" t="s">
        <v>158</v>
      </c>
      <c r="I40" s="90">
        <v>3075874253</v>
      </c>
      <c r="J40" s="83" t="s">
        <v>110</v>
      </c>
      <c r="K40" s="84" t="s">
        <v>46</v>
      </c>
      <c r="L40" s="85" t="s">
        <v>377</v>
      </c>
      <c r="M40" s="101">
        <v>2081.719</v>
      </c>
      <c r="N40" s="91" t="s">
        <v>31</v>
      </c>
      <c r="O40" s="86">
        <v>11.352549889135254</v>
      </c>
      <c r="P40" s="84" t="s">
        <v>46</v>
      </c>
      <c r="Q40" s="87"/>
      <c r="R40" s="88"/>
      <c r="S40" s="104" t="s">
        <v>31</v>
      </c>
      <c r="T40" s="97">
        <v>365469</v>
      </c>
      <c r="U40" s="94">
        <v>20411.4724800147</v>
      </c>
      <c r="V40" s="94">
        <v>23649.379698049015</v>
      </c>
      <c r="W40" s="106">
        <v>9317.458077603545</v>
      </c>
      <c r="X40" s="99" t="s">
        <v>378</v>
      </c>
      <c r="Y40" s="76" t="s">
        <v>379</v>
      </c>
      <c r="Z40" s="78">
        <f t="shared" si="10"/>
        <v>0</v>
      </c>
      <c r="AA40" s="79">
        <f t="shared" si="11"/>
        <v>1</v>
      </c>
      <c r="AB40" s="79">
        <f t="shared" si="12"/>
        <v>0</v>
      </c>
      <c r="AC40" s="79">
        <f t="shared" si="13"/>
        <v>0</v>
      </c>
      <c r="AD40" s="89" t="str">
        <f t="shared" si="14"/>
        <v>-</v>
      </c>
      <c r="AE40" s="78">
        <f t="shared" si="15"/>
        <v>1</v>
      </c>
      <c r="AF40" s="79">
        <f t="shared" si="16"/>
        <v>0</v>
      </c>
      <c r="AG40" s="79">
        <f t="shared" si="17"/>
        <v>0</v>
      </c>
      <c r="AH40" s="89" t="str">
        <f t="shared" si="18"/>
        <v>-</v>
      </c>
      <c r="AI40" s="78">
        <f t="shared" si="19"/>
        <v>0</v>
      </c>
    </row>
    <row r="41" spans="1:35" ht="12.75" customHeight="1">
      <c r="A41" s="103">
        <v>5604380</v>
      </c>
      <c r="B41" s="77" t="s">
        <v>261</v>
      </c>
      <c r="C41" s="78" t="s">
        <v>262</v>
      </c>
      <c r="D41" s="79" t="s">
        <v>263</v>
      </c>
      <c r="E41" s="79" t="s">
        <v>264</v>
      </c>
      <c r="F41" s="80" t="s">
        <v>27</v>
      </c>
      <c r="G41" s="81" t="s">
        <v>265</v>
      </c>
      <c r="H41" s="82" t="s">
        <v>266</v>
      </c>
      <c r="I41" s="90">
        <v>3078682501</v>
      </c>
      <c r="J41" s="83" t="s">
        <v>30</v>
      </c>
      <c r="K41" s="84" t="s">
        <v>31</v>
      </c>
      <c r="L41" s="85" t="s">
        <v>377</v>
      </c>
      <c r="M41" s="101">
        <v>130.183</v>
      </c>
      <c r="N41" s="91" t="s">
        <v>31</v>
      </c>
      <c r="O41" s="86">
        <v>7.462686567164178</v>
      </c>
      <c r="P41" s="84" t="s">
        <v>46</v>
      </c>
      <c r="Q41" s="87"/>
      <c r="R41" s="88"/>
      <c r="S41" s="104" t="s">
        <v>31</v>
      </c>
      <c r="T41" s="97">
        <v>28081</v>
      </c>
      <c r="U41" s="94">
        <v>747.4623725075805</v>
      </c>
      <c r="V41" s="94">
        <v>1273.8798412016768</v>
      </c>
      <c r="W41" s="106">
        <v>525.3359331607993</v>
      </c>
      <c r="X41" s="99" t="s">
        <v>378</v>
      </c>
      <c r="Y41" s="76" t="s">
        <v>379</v>
      </c>
      <c r="Z41" s="78">
        <f t="shared" si="10"/>
        <v>1</v>
      </c>
      <c r="AA41" s="79">
        <f t="shared" si="11"/>
        <v>1</v>
      </c>
      <c r="AB41" s="79">
        <f t="shared" si="12"/>
        <v>0</v>
      </c>
      <c r="AC41" s="79">
        <f t="shared" si="13"/>
        <v>0</v>
      </c>
      <c r="AD41" s="89" t="str">
        <f t="shared" si="14"/>
        <v>SRSA</v>
      </c>
      <c r="AE41" s="78">
        <f t="shared" si="15"/>
        <v>1</v>
      </c>
      <c r="AF41" s="79">
        <f t="shared" si="16"/>
        <v>0</v>
      </c>
      <c r="AG41" s="79">
        <f t="shared" si="17"/>
        <v>0</v>
      </c>
      <c r="AH41" s="89" t="str">
        <f t="shared" si="18"/>
        <v>-</v>
      </c>
      <c r="AI41" s="78">
        <f t="shared" si="19"/>
        <v>0</v>
      </c>
    </row>
    <row r="42" spans="1:35" ht="12.75" customHeight="1">
      <c r="A42" s="103">
        <v>5605090</v>
      </c>
      <c r="B42" s="77" t="s">
        <v>296</v>
      </c>
      <c r="C42" s="78" t="s">
        <v>297</v>
      </c>
      <c r="D42" s="79" t="s">
        <v>298</v>
      </c>
      <c r="E42" s="79" t="s">
        <v>299</v>
      </c>
      <c r="F42" s="80" t="s">
        <v>27</v>
      </c>
      <c r="G42" s="81" t="s">
        <v>300</v>
      </c>
      <c r="H42" s="82" t="s">
        <v>301</v>
      </c>
      <c r="I42" s="90">
        <v>3073223175</v>
      </c>
      <c r="J42" s="83" t="s">
        <v>110</v>
      </c>
      <c r="K42" s="84" t="s">
        <v>46</v>
      </c>
      <c r="L42" s="85" t="s">
        <v>377</v>
      </c>
      <c r="M42" s="101">
        <v>1100.487</v>
      </c>
      <c r="N42" s="91" t="s">
        <v>31</v>
      </c>
      <c r="O42" s="86">
        <v>12.76595744680851</v>
      </c>
      <c r="P42" s="84" t="s">
        <v>46</v>
      </c>
      <c r="Q42" s="87"/>
      <c r="R42" s="88"/>
      <c r="S42" s="104" t="s">
        <v>31</v>
      </c>
      <c r="T42" s="97">
        <v>223883</v>
      </c>
      <c r="U42" s="94">
        <v>10694.461637416156</v>
      </c>
      <c r="V42" s="94">
        <v>11173.928672852217</v>
      </c>
      <c r="W42" s="106">
        <v>7896.797735996326</v>
      </c>
      <c r="X42" s="99" t="s">
        <v>378</v>
      </c>
      <c r="Y42" s="76" t="s">
        <v>379</v>
      </c>
      <c r="Z42" s="78">
        <f t="shared" si="10"/>
        <v>0</v>
      </c>
      <c r="AA42" s="79">
        <f t="shared" si="11"/>
        <v>1</v>
      </c>
      <c r="AB42" s="79">
        <f t="shared" si="12"/>
        <v>0</v>
      </c>
      <c r="AC42" s="79">
        <f t="shared" si="13"/>
        <v>0</v>
      </c>
      <c r="AD42" s="89" t="str">
        <f t="shared" si="14"/>
        <v>-</v>
      </c>
      <c r="AE42" s="78">
        <f t="shared" si="15"/>
        <v>1</v>
      </c>
      <c r="AF42" s="79">
        <f t="shared" si="16"/>
        <v>0</v>
      </c>
      <c r="AG42" s="79">
        <f t="shared" si="17"/>
        <v>0</v>
      </c>
      <c r="AH42" s="89" t="str">
        <f t="shared" si="18"/>
        <v>-</v>
      </c>
      <c r="AI42" s="78">
        <f t="shared" si="19"/>
        <v>0</v>
      </c>
    </row>
    <row r="43" spans="1:35" ht="12.75" customHeight="1">
      <c r="A43" s="103">
        <v>5603180</v>
      </c>
      <c r="B43" s="77" t="s">
        <v>214</v>
      </c>
      <c r="C43" s="78" t="s">
        <v>215</v>
      </c>
      <c r="D43" s="79" t="s">
        <v>216</v>
      </c>
      <c r="E43" s="79" t="s">
        <v>217</v>
      </c>
      <c r="F43" s="80" t="s">
        <v>27</v>
      </c>
      <c r="G43" s="81" t="s">
        <v>218</v>
      </c>
      <c r="H43" s="82" t="s">
        <v>219</v>
      </c>
      <c r="I43" s="90">
        <v>3078362735</v>
      </c>
      <c r="J43" s="83" t="s">
        <v>30</v>
      </c>
      <c r="K43" s="84" t="s">
        <v>31</v>
      </c>
      <c r="L43" s="85" t="s">
        <v>377</v>
      </c>
      <c r="M43" s="101">
        <v>220.63800000000003</v>
      </c>
      <c r="N43" s="91" t="s">
        <v>31</v>
      </c>
      <c r="O43" s="86">
        <v>10.762331838565023</v>
      </c>
      <c r="P43" s="84" t="s">
        <v>46</v>
      </c>
      <c r="Q43" s="87"/>
      <c r="R43" s="88"/>
      <c r="S43" s="104" t="s">
        <v>31</v>
      </c>
      <c r="T43" s="97">
        <v>34145.03090795074</v>
      </c>
      <c r="U43" s="94">
        <v>1782.410272902692</v>
      </c>
      <c r="V43" s="94">
        <v>3347.8633419763164</v>
      </c>
      <c r="W43" s="106">
        <v>920.3253565899718</v>
      </c>
      <c r="X43" s="99" t="s">
        <v>378</v>
      </c>
      <c r="Y43" s="76" t="s">
        <v>379</v>
      </c>
      <c r="Z43" s="78">
        <f t="shared" si="10"/>
        <v>1</v>
      </c>
      <c r="AA43" s="79">
        <f t="shared" si="11"/>
        <v>1</v>
      </c>
      <c r="AB43" s="79">
        <f t="shared" si="12"/>
        <v>0</v>
      </c>
      <c r="AC43" s="79">
        <f t="shared" si="13"/>
        <v>0</v>
      </c>
      <c r="AD43" s="89" t="str">
        <f t="shared" si="14"/>
        <v>SRSA</v>
      </c>
      <c r="AE43" s="78">
        <f t="shared" si="15"/>
        <v>1</v>
      </c>
      <c r="AF43" s="79">
        <f t="shared" si="16"/>
        <v>0</v>
      </c>
      <c r="AG43" s="79">
        <f t="shared" si="17"/>
        <v>0</v>
      </c>
      <c r="AH43" s="89" t="str">
        <f t="shared" si="18"/>
        <v>-</v>
      </c>
      <c r="AI43" s="78">
        <f t="shared" si="19"/>
        <v>0</v>
      </c>
    </row>
    <row r="44" spans="1:35" ht="12.75" customHeight="1">
      <c r="A44" s="103">
        <v>5600015</v>
      </c>
      <c r="B44" s="77" t="s">
        <v>68</v>
      </c>
      <c r="C44" s="78" t="s">
        <v>69</v>
      </c>
      <c r="D44" s="79" t="s">
        <v>70</v>
      </c>
      <c r="E44" s="79" t="s">
        <v>71</v>
      </c>
      <c r="F44" s="80" t="s">
        <v>27</v>
      </c>
      <c r="G44" s="81" t="s">
        <v>72</v>
      </c>
      <c r="H44" s="82"/>
      <c r="I44" s="90">
        <v>3077339098</v>
      </c>
      <c r="J44" s="83" t="s">
        <v>30</v>
      </c>
      <c r="K44" s="84" t="s">
        <v>31</v>
      </c>
      <c r="L44" s="85"/>
      <c r="M44" s="101"/>
      <c r="N44" s="91"/>
      <c r="O44" s="86" t="s">
        <v>32</v>
      </c>
      <c r="P44" s="84" t="s">
        <v>32</v>
      </c>
      <c r="Q44" s="87"/>
      <c r="R44" s="88"/>
      <c r="S44" s="104" t="s">
        <v>31</v>
      </c>
      <c r="T44" s="97"/>
      <c r="U44" s="94"/>
      <c r="V44" s="94"/>
      <c r="W44" s="106"/>
      <c r="X44" s="99"/>
      <c r="Y44" s="76"/>
      <c r="Z44" s="78">
        <f t="shared" si="10"/>
        <v>1</v>
      </c>
      <c r="AA44" s="79">
        <f t="shared" si="11"/>
        <v>0</v>
      </c>
      <c r="AB44" s="79">
        <f t="shared" si="12"/>
        <v>0</v>
      </c>
      <c r="AC44" s="79">
        <f t="shared" si="13"/>
        <v>0</v>
      </c>
      <c r="AD44" s="89" t="str">
        <f t="shared" si="14"/>
        <v>-</v>
      </c>
      <c r="AE44" s="78">
        <f t="shared" si="15"/>
        <v>1</v>
      </c>
      <c r="AF44" s="79">
        <f t="shared" si="16"/>
        <v>0</v>
      </c>
      <c r="AG44" s="79">
        <f t="shared" si="17"/>
        <v>0</v>
      </c>
      <c r="AH44" s="89" t="str">
        <f t="shared" si="18"/>
        <v>-</v>
      </c>
      <c r="AI44" s="78">
        <f t="shared" si="19"/>
        <v>0</v>
      </c>
    </row>
    <row r="45" spans="1:35" ht="12.75" customHeight="1">
      <c r="A45" s="103">
        <v>5680250</v>
      </c>
      <c r="B45" s="77" t="s">
        <v>373</v>
      </c>
      <c r="C45" s="78" t="s">
        <v>374</v>
      </c>
      <c r="D45" s="79" t="s">
        <v>375</v>
      </c>
      <c r="E45" s="79" t="s">
        <v>71</v>
      </c>
      <c r="F45" s="80" t="s">
        <v>27</v>
      </c>
      <c r="G45" s="81" t="s">
        <v>72</v>
      </c>
      <c r="H45" s="82" t="s">
        <v>376</v>
      </c>
      <c r="I45" s="90">
        <v>3077338210</v>
      </c>
      <c r="J45" s="83" t="s">
        <v>110</v>
      </c>
      <c r="K45" s="84" t="s">
        <v>46</v>
      </c>
      <c r="L45" s="85"/>
      <c r="M45" s="101"/>
      <c r="N45" s="91"/>
      <c r="O45" s="86" t="s">
        <v>32</v>
      </c>
      <c r="P45" s="84" t="s">
        <v>32</v>
      </c>
      <c r="Q45" s="87"/>
      <c r="R45" s="88"/>
      <c r="S45" s="104" t="s">
        <v>31</v>
      </c>
      <c r="T45" s="97"/>
      <c r="U45" s="94"/>
      <c r="V45" s="94"/>
      <c r="W45" s="106"/>
      <c r="X45" s="99"/>
      <c r="Y45" s="76"/>
      <c r="Z45" s="78">
        <f t="shared" si="10"/>
        <v>0</v>
      </c>
      <c r="AA45" s="79">
        <f t="shared" si="11"/>
        <v>0</v>
      </c>
      <c r="AB45" s="79">
        <f t="shared" si="12"/>
        <v>0</v>
      </c>
      <c r="AC45" s="79">
        <f t="shared" si="13"/>
        <v>0</v>
      </c>
      <c r="AD45" s="89" t="str">
        <f t="shared" si="14"/>
        <v>-</v>
      </c>
      <c r="AE45" s="78">
        <f t="shared" si="15"/>
        <v>1</v>
      </c>
      <c r="AF45" s="79">
        <f t="shared" si="16"/>
        <v>0</v>
      </c>
      <c r="AG45" s="79">
        <f t="shared" si="17"/>
        <v>0</v>
      </c>
      <c r="AH45" s="89" t="str">
        <f t="shared" si="18"/>
        <v>-</v>
      </c>
      <c r="AI45" s="78">
        <f t="shared" si="19"/>
        <v>0</v>
      </c>
    </row>
    <row r="46" spans="1:35" ht="12.75" customHeight="1">
      <c r="A46" s="103">
        <v>5600010</v>
      </c>
      <c r="B46" s="77" t="s">
        <v>53</v>
      </c>
      <c r="C46" s="78" t="s">
        <v>54</v>
      </c>
      <c r="D46" s="79" t="s">
        <v>55</v>
      </c>
      <c r="E46" s="79" t="s">
        <v>56</v>
      </c>
      <c r="F46" s="80" t="s">
        <v>27</v>
      </c>
      <c r="G46" s="81" t="s">
        <v>57</v>
      </c>
      <c r="H46" s="82" t="s">
        <v>58</v>
      </c>
      <c r="I46" s="90">
        <v>3075324197</v>
      </c>
      <c r="J46" s="83" t="s">
        <v>45</v>
      </c>
      <c r="K46" s="84" t="s">
        <v>46</v>
      </c>
      <c r="L46" s="85"/>
      <c r="M46" s="101"/>
      <c r="N46" s="91"/>
      <c r="O46" s="86" t="s">
        <v>32</v>
      </c>
      <c r="P46" s="84" t="s">
        <v>32</v>
      </c>
      <c r="Q46" s="87"/>
      <c r="R46" s="88"/>
      <c r="S46" s="104" t="s">
        <v>31</v>
      </c>
      <c r="T46" s="97"/>
      <c r="U46" s="94"/>
      <c r="V46" s="94"/>
      <c r="W46" s="106"/>
      <c r="X46" s="99"/>
      <c r="Y46" s="76"/>
      <c r="Z46" s="78">
        <f t="shared" si="10"/>
        <v>0</v>
      </c>
      <c r="AA46" s="79">
        <f t="shared" si="11"/>
        <v>0</v>
      </c>
      <c r="AB46" s="79">
        <f t="shared" si="12"/>
        <v>0</v>
      </c>
      <c r="AC46" s="79">
        <f t="shared" si="13"/>
        <v>0</v>
      </c>
      <c r="AD46" s="89" t="str">
        <f t="shared" si="14"/>
        <v>-</v>
      </c>
      <c r="AE46" s="78">
        <f t="shared" si="15"/>
        <v>1</v>
      </c>
      <c r="AF46" s="79">
        <f t="shared" si="16"/>
        <v>0</v>
      </c>
      <c r="AG46" s="79">
        <f t="shared" si="17"/>
        <v>0</v>
      </c>
      <c r="AH46" s="89" t="str">
        <f t="shared" si="18"/>
        <v>-</v>
      </c>
      <c r="AI46" s="78">
        <f t="shared" si="19"/>
        <v>0</v>
      </c>
    </row>
    <row r="47" spans="1:35" ht="12.75" customHeight="1">
      <c r="A47" s="103">
        <v>5605690</v>
      </c>
      <c r="B47" s="77" t="s">
        <v>326</v>
      </c>
      <c r="C47" s="78" t="s">
        <v>327</v>
      </c>
      <c r="D47" s="79" t="s">
        <v>328</v>
      </c>
      <c r="E47" s="79" t="s">
        <v>329</v>
      </c>
      <c r="F47" s="80" t="s">
        <v>27</v>
      </c>
      <c r="G47" s="81" t="s">
        <v>330</v>
      </c>
      <c r="H47" s="82" t="s">
        <v>331</v>
      </c>
      <c r="I47" s="90">
        <v>3076559541</v>
      </c>
      <c r="J47" s="83" t="s">
        <v>30</v>
      </c>
      <c r="K47" s="84" t="s">
        <v>31</v>
      </c>
      <c r="L47" s="85" t="s">
        <v>377</v>
      </c>
      <c r="M47" s="101">
        <v>866.3270000000001</v>
      </c>
      <c r="N47" s="91" t="s">
        <v>46</v>
      </c>
      <c r="O47" s="86">
        <v>7.845744680851063</v>
      </c>
      <c r="P47" s="84" t="s">
        <v>46</v>
      </c>
      <c r="Q47" s="87"/>
      <c r="R47" s="88"/>
      <c r="S47" s="104" t="s">
        <v>31</v>
      </c>
      <c r="T47" s="97">
        <v>125955.55068889202</v>
      </c>
      <c r="U47" s="94">
        <v>4139.791601580447</v>
      </c>
      <c r="V47" s="94">
        <v>8139.370690159148</v>
      </c>
      <c r="W47" s="106">
        <v>3785.4827562398114</v>
      </c>
      <c r="X47" s="99" t="s">
        <v>378</v>
      </c>
      <c r="Y47" s="76" t="s">
        <v>379</v>
      </c>
      <c r="Z47" s="78">
        <f t="shared" si="10"/>
        <v>1</v>
      </c>
      <c r="AA47" s="79">
        <f t="shared" si="11"/>
        <v>0</v>
      </c>
      <c r="AB47" s="79">
        <f t="shared" si="12"/>
        <v>0</v>
      </c>
      <c r="AC47" s="79">
        <f t="shared" si="13"/>
        <v>0</v>
      </c>
      <c r="AD47" s="89" t="str">
        <f t="shared" si="14"/>
        <v>-</v>
      </c>
      <c r="AE47" s="78">
        <f t="shared" si="15"/>
        <v>1</v>
      </c>
      <c r="AF47" s="79">
        <f t="shared" si="16"/>
        <v>0</v>
      </c>
      <c r="AG47" s="79">
        <f t="shared" si="17"/>
        <v>0</v>
      </c>
      <c r="AH47" s="89" t="str">
        <f t="shared" si="18"/>
        <v>-</v>
      </c>
      <c r="AI47" s="78">
        <f t="shared" si="19"/>
        <v>0</v>
      </c>
    </row>
    <row r="48" spans="1:35" ht="12.75" customHeight="1">
      <c r="A48" s="103">
        <v>5605695</v>
      </c>
      <c r="B48" s="77" t="s">
        <v>332</v>
      </c>
      <c r="C48" s="78" t="s">
        <v>333</v>
      </c>
      <c r="D48" s="79" t="s">
        <v>334</v>
      </c>
      <c r="E48" s="79" t="s">
        <v>26</v>
      </c>
      <c r="F48" s="80" t="s">
        <v>27</v>
      </c>
      <c r="G48" s="81" t="s">
        <v>28</v>
      </c>
      <c r="H48" s="82" t="s">
        <v>335</v>
      </c>
      <c r="I48" s="90">
        <v>3076747405</v>
      </c>
      <c r="J48" s="83" t="s">
        <v>110</v>
      </c>
      <c r="K48" s="84" t="s">
        <v>46</v>
      </c>
      <c r="L48" s="85" t="s">
        <v>377</v>
      </c>
      <c r="M48" s="101">
        <v>2766.8360000000002</v>
      </c>
      <c r="N48" s="91" t="s">
        <v>46</v>
      </c>
      <c r="O48" s="86">
        <v>12.343096234309623</v>
      </c>
      <c r="P48" s="84" t="s">
        <v>46</v>
      </c>
      <c r="Q48" s="87"/>
      <c r="R48" s="88"/>
      <c r="S48" s="104" t="s">
        <v>31</v>
      </c>
      <c r="T48" s="97">
        <v>525071.491318497</v>
      </c>
      <c r="U48" s="94">
        <v>29438.518055683173</v>
      </c>
      <c r="V48" s="94">
        <v>36652.7083148377</v>
      </c>
      <c r="W48" s="106">
        <v>12137.81952932409</v>
      </c>
      <c r="X48" s="99" t="s">
        <v>378</v>
      </c>
      <c r="Y48" s="76" t="s">
        <v>379</v>
      </c>
      <c r="Z48" s="78">
        <f t="shared" si="10"/>
        <v>0</v>
      </c>
      <c r="AA48" s="79">
        <f t="shared" si="11"/>
        <v>0</v>
      </c>
      <c r="AB48" s="79">
        <f t="shared" si="12"/>
        <v>0</v>
      </c>
      <c r="AC48" s="79">
        <f t="shared" si="13"/>
        <v>0</v>
      </c>
      <c r="AD48" s="89" t="str">
        <f t="shared" si="14"/>
        <v>-</v>
      </c>
      <c r="AE48" s="78">
        <f t="shared" si="15"/>
        <v>1</v>
      </c>
      <c r="AF48" s="79">
        <f t="shared" si="16"/>
        <v>0</v>
      </c>
      <c r="AG48" s="79">
        <f t="shared" si="17"/>
        <v>0</v>
      </c>
      <c r="AH48" s="89" t="str">
        <f t="shared" si="18"/>
        <v>-</v>
      </c>
      <c r="AI48" s="78">
        <f t="shared" si="19"/>
        <v>0</v>
      </c>
    </row>
    <row r="49" spans="1:35" ht="12.75" customHeight="1">
      <c r="A49" s="103">
        <v>5605680</v>
      </c>
      <c r="B49" s="77" t="s">
        <v>320</v>
      </c>
      <c r="C49" s="78" t="s">
        <v>321</v>
      </c>
      <c r="D49" s="79" t="s">
        <v>322</v>
      </c>
      <c r="E49" s="79" t="s">
        <v>323</v>
      </c>
      <c r="F49" s="80" t="s">
        <v>27</v>
      </c>
      <c r="G49" s="81" t="s">
        <v>324</v>
      </c>
      <c r="H49" s="82" t="s">
        <v>325</v>
      </c>
      <c r="I49" s="90">
        <v>3077584412</v>
      </c>
      <c r="J49" s="83" t="s">
        <v>30</v>
      </c>
      <c r="K49" s="84" t="s">
        <v>31</v>
      </c>
      <c r="L49" s="85" t="s">
        <v>377</v>
      </c>
      <c r="M49" s="101">
        <v>90.38</v>
      </c>
      <c r="N49" s="91" t="s">
        <v>46</v>
      </c>
      <c r="O49" s="86">
        <v>12.987012987012985</v>
      </c>
      <c r="P49" s="84" t="s">
        <v>46</v>
      </c>
      <c r="Q49" s="87"/>
      <c r="R49" s="88"/>
      <c r="S49" s="104" t="s">
        <v>31</v>
      </c>
      <c r="T49" s="97">
        <v>13602</v>
      </c>
      <c r="U49" s="94">
        <v>747.4623725075805</v>
      </c>
      <c r="V49" s="94">
        <v>1341.951054054643</v>
      </c>
      <c r="W49" s="106">
        <v>1233.5771440148515</v>
      </c>
      <c r="X49" s="99" t="s">
        <v>378</v>
      </c>
      <c r="Y49" s="76" t="s">
        <v>379</v>
      </c>
      <c r="Z49" s="78">
        <f t="shared" si="10"/>
        <v>1</v>
      </c>
      <c r="AA49" s="79">
        <f t="shared" si="11"/>
        <v>1</v>
      </c>
      <c r="AB49" s="79">
        <f t="shared" si="12"/>
        <v>0</v>
      </c>
      <c r="AC49" s="79">
        <f t="shared" si="13"/>
        <v>0</v>
      </c>
      <c r="AD49" s="89" t="str">
        <f t="shared" si="14"/>
        <v>SRSA</v>
      </c>
      <c r="AE49" s="78">
        <f t="shared" si="15"/>
        <v>1</v>
      </c>
      <c r="AF49" s="79">
        <f t="shared" si="16"/>
        <v>0</v>
      </c>
      <c r="AG49" s="79">
        <f t="shared" si="17"/>
        <v>0</v>
      </c>
      <c r="AH49" s="89" t="str">
        <f t="shared" si="18"/>
        <v>-</v>
      </c>
      <c r="AI49" s="78">
        <f t="shared" si="19"/>
        <v>0</v>
      </c>
    </row>
    <row r="50" spans="1:35" ht="12.75" customHeight="1">
      <c r="A50" s="103">
        <v>5604860</v>
      </c>
      <c r="B50" s="77" t="s">
        <v>290</v>
      </c>
      <c r="C50" s="78" t="s">
        <v>291</v>
      </c>
      <c r="D50" s="79" t="s">
        <v>292</v>
      </c>
      <c r="E50" s="79" t="s">
        <v>293</v>
      </c>
      <c r="F50" s="80" t="s">
        <v>27</v>
      </c>
      <c r="G50" s="81" t="s">
        <v>294</v>
      </c>
      <c r="H50" s="82" t="s">
        <v>295</v>
      </c>
      <c r="I50" s="90">
        <v>3073672139</v>
      </c>
      <c r="J50" s="83" t="s">
        <v>30</v>
      </c>
      <c r="K50" s="84" t="s">
        <v>31</v>
      </c>
      <c r="L50" s="85" t="s">
        <v>377</v>
      </c>
      <c r="M50" s="101">
        <v>694.407</v>
      </c>
      <c r="N50" s="91" t="s">
        <v>31</v>
      </c>
      <c r="O50" s="86">
        <v>6.956521739130435</v>
      </c>
      <c r="P50" s="84" t="s">
        <v>46</v>
      </c>
      <c r="Q50" s="87"/>
      <c r="R50" s="88"/>
      <c r="S50" s="104" t="s">
        <v>31</v>
      </c>
      <c r="T50" s="97">
        <v>73503</v>
      </c>
      <c r="U50" s="94">
        <v>3507.323440227878</v>
      </c>
      <c r="V50" s="94">
        <v>7817.008710681057</v>
      </c>
      <c r="W50" s="106">
        <v>3130.645079568745</v>
      </c>
      <c r="X50" s="99" t="s">
        <v>378</v>
      </c>
      <c r="Y50" s="76" t="s">
        <v>378</v>
      </c>
      <c r="Z50" s="78">
        <f t="shared" si="10"/>
        <v>1</v>
      </c>
      <c r="AA50" s="79">
        <f t="shared" si="11"/>
        <v>1</v>
      </c>
      <c r="AB50" s="79">
        <f t="shared" si="12"/>
        <v>0</v>
      </c>
      <c r="AC50" s="79">
        <f t="shared" si="13"/>
        <v>0</v>
      </c>
      <c r="AD50" s="89" t="str">
        <f t="shared" si="14"/>
        <v>SRSA</v>
      </c>
      <c r="AE50" s="78">
        <f t="shared" si="15"/>
        <v>1</v>
      </c>
      <c r="AF50" s="79">
        <f t="shared" si="16"/>
        <v>0</v>
      </c>
      <c r="AG50" s="79">
        <f t="shared" si="17"/>
        <v>0</v>
      </c>
      <c r="AH50" s="89" t="str">
        <f t="shared" si="18"/>
        <v>-</v>
      </c>
      <c r="AI50" s="78">
        <f t="shared" si="19"/>
        <v>0</v>
      </c>
    </row>
    <row r="51" spans="1:35" ht="12.75" customHeight="1">
      <c r="A51" s="103">
        <v>5601260</v>
      </c>
      <c r="B51" s="77" t="s">
        <v>117</v>
      </c>
      <c r="C51" s="78" t="s">
        <v>118</v>
      </c>
      <c r="D51" s="79" t="s">
        <v>119</v>
      </c>
      <c r="E51" s="79" t="s">
        <v>120</v>
      </c>
      <c r="F51" s="80" t="s">
        <v>27</v>
      </c>
      <c r="G51" s="81" t="s">
        <v>121</v>
      </c>
      <c r="H51" s="82" t="s">
        <v>122</v>
      </c>
      <c r="I51" s="90">
        <v>3072763322</v>
      </c>
      <c r="J51" s="83" t="s">
        <v>30</v>
      </c>
      <c r="K51" s="84" t="s">
        <v>31</v>
      </c>
      <c r="L51" s="85" t="s">
        <v>377</v>
      </c>
      <c r="M51" s="101">
        <v>560.056</v>
      </c>
      <c r="N51" s="91" t="s">
        <v>31</v>
      </c>
      <c r="O51" s="86">
        <v>8.006814310051109</v>
      </c>
      <c r="P51" s="84" t="s">
        <v>46</v>
      </c>
      <c r="Q51" s="87"/>
      <c r="R51" s="88"/>
      <c r="S51" s="104" t="s">
        <v>31</v>
      </c>
      <c r="T51" s="97">
        <v>83791.4557253866</v>
      </c>
      <c r="U51" s="94">
        <v>3449.8263346503727</v>
      </c>
      <c r="V51" s="94">
        <v>6042.538705333607</v>
      </c>
      <c r="W51" s="106">
        <v>4703.365253987672</v>
      </c>
      <c r="X51" s="99" t="s">
        <v>378</v>
      </c>
      <c r="Y51" s="76" t="s">
        <v>378</v>
      </c>
      <c r="Z51" s="78">
        <f t="shared" si="10"/>
        <v>1</v>
      </c>
      <c r="AA51" s="79">
        <f t="shared" si="11"/>
        <v>1</v>
      </c>
      <c r="AB51" s="79">
        <f t="shared" si="12"/>
        <v>0</v>
      </c>
      <c r="AC51" s="79">
        <f t="shared" si="13"/>
        <v>0</v>
      </c>
      <c r="AD51" s="89" t="str">
        <f t="shared" si="14"/>
        <v>SRSA</v>
      </c>
      <c r="AE51" s="78">
        <f t="shared" si="15"/>
        <v>1</v>
      </c>
      <c r="AF51" s="79">
        <f t="shared" si="16"/>
        <v>0</v>
      </c>
      <c r="AG51" s="79">
        <f t="shared" si="17"/>
        <v>0</v>
      </c>
      <c r="AH51" s="89" t="str">
        <f t="shared" si="18"/>
        <v>-</v>
      </c>
      <c r="AI51" s="78">
        <f t="shared" si="19"/>
        <v>0</v>
      </c>
    </row>
    <row r="52" spans="1:35" ht="12.75" customHeight="1">
      <c r="A52" s="103">
        <v>5605302</v>
      </c>
      <c r="B52" s="77" t="s">
        <v>314</v>
      </c>
      <c r="C52" s="78" t="s">
        <v>315</v>
      </c>
      <c r="D52" s="79" t="s">
        <v>316</v>
      </c>
      <c r="E52" s="79" t="s">
        <v>317</v>
      </c>
      <c r="F52" s="80" t="s">
        <v>27</v>
      </c>
      <c r="G52" s="81" t="s">
        <v>318</v>
      </c>
      <c r="H52" s="82" t="s">
        <v>319</v>
      </c>
      <c r="I52" s="90">
        <v>3073523400</v>
      </c>
      <c r="J52" s="83" t="s">
        <v>110</v>
      </c>
      <c r="K52" s="84" t="s">
        <v>46</v>
      </c>
      <c r="L52" s="85" t="s">
        <v>377</v>
      </c>
      <c r="M52" s="101">
        <v>3818.76</v>
      </c>
      <c r="N52" s="91" t="s">
        <v>31</v>
      </c>
      <c r="O52" s="86">
        <v>8.40558766859345</v>
      </c>
      <c r="P52" s="84" t="s">
        <v>46</v>
      </c>
      <c r="Q52" s="87"/>
      <c r="R52" s="88"/>
      <c r="S52" s="104" t="s">
        <v>31</v>
      </c>
      <c r="T52" s="97">
        <v>552439.8840235971</v>
      </c>
      <c r="U52" s="94">
        <v>26793.65119911789</v>
      </c>
      <c r="V52" s="94">
        <v>36240.079611159905</v>
      </c>
      <c r="W52" s="106">
        <v>23670.52934139171</v>
      </c>
      <c r="X52" s="99" t="s">
        <v>378</v>
      </c>
      <c r="Y52" s="76" t="s">
        <v>379</v>
      </c>
      <c r="Z52" s="78">
        <f t="shared" si="10"/>
        <v>0</v>
      </c>
      <c r="AA52" s="79">
        <f t="shared" si="11"/>
        <v>1</v>
      </c>
      <c r="AB52" s="79">
        <f t="shared" si="12"/>
        <v>0</v>
      </c>
      <c r="AC52" s="79">
        <f t="shared" si="13"/>
        <v>0</v>
      </c>
      <c r="AD52" s="89" t="str">
        <f t="shared" si="14"/>
        <v>-</v>
      </c>
      <c r="AE52" s="78">
        <f t="shared" si="15"/>
        <v>1</v>
      </c>
      <c r="AF52" s="79">
        <f t="shared" si="16"/>
        <v>0</v>
      </c>
      <c r="AG52" s="79">
        <f t="shared" si="17"/>
        <v>0</v>
      </c>
      <c r="AH52" s="89" t="str">
        <f t="shared" si="18"/>
        <v>-</v>
      </c>
      <c r="AI52" s="78">
        <f t="shared" si="19"/>
        <v>0</v>
      </c>
    </row>
    <row r="53" spans="1:35" ht="12.75" customHeight="1">
      <c r="A53" s="103">
        <v>5605762</v>
      </c>
      <c r="B53" s="77" t="s">
        <v>342</v>
      </c>
      <c r="C53" s="78" t="s">
        <v>343</v>
      </c>
      <c r="D53" s="79" t="s">
        <v>344</v>
      </c>
      <c r="E53" s="79" t="s">
        <v>345</v>
      </c>
      <c r="F53" s="80" t="s">
        <v>27</v>
      </c>
      <c r="G53" s="81" t="s">
        <v>346</v>
      </c>
      <c r="H53" s="82" t="s">
        <v>347</v>
      </c>
      <c r="I53" s="90">
        <v>3078725501</v>
      </c>
      <c r="J53" s="83" t="s">
        <v>110</v>
      </c>
      <c r="K53" s="84" t="s">
        <v>46</v>
      </c>
      <c r="L53" s="85" t="s">
        <v>377</v>
      </c>
      <c r="M53" s="101">
        <v>2364.22</v>
      </c>
      <c r="N53" s="91" t="s">
        <v>31</v>
      </c>
      <c r="O53" s="86">
        <v>5.475619504396483</v>
      </c>
      <c r="P53" s="84" t="s">
        <v>46</v>
      </c>
      <c r="Q53" s="87"/>
      <c r="R53" s="88"/>
      <c r="S53" s="104" t="s">
        <v>31</v>
      </c>
      <c r="T53" s="97">
        <v>304409.6744184804</v>
      </c>
      <c r="U53" s="94">
        <v>10924.450059726178</v>
      </c>
      <c r="V53" s="94">
        <v>23575.034545515417</v>
      </c>
      <c r="W53" s="106">
        <v>11008.012809880403</v>
      </c>
      <c r="X53" s="99" t="s">
        <v>378</v>
      </c>
      <c r="Y53" s="76" t="s">
        <v>379</v>
      </c>
      <c r="Z53" s="78">
        <f t="shared" si="10"/>
        <v>0</v>
      </c>
      <c r="AA53" s="79">
        <f t="shared" si="11"/>
        <v>1</v>
      </c>
      <c r="AB53" s="79">
        <f t="shared" si="12"/>
        <v>0</v>
      </c>
      <c r="AC53" s="79">
        <f t="shared" si="13"/>
        <v>0</v>
      </c>
      <c r="AD53" s="89" t="str">
        <f t="shared" si="14"/>
        <v>-</v>
      </c>
      <c r="AE53" s="78">
        <f t="shared" si="15"/>
        <v>1</v>
      </c>
      <c r="AF53" s="79">
        <f t="shared" si="16"/>
        <v>0</v>
      </c>
      <c r="AG53" s="79">
        <f t="shared" si="17"/>
        <v>0</v>
      </c>
      <c r="AH53" s="89" t="str">
        <f t="shared" si="18"/>
        <v>-</v>
      </c>
      <c r="AI53" s="78">
        <f t="shared" si="19"/>
        <v>0</v>
      </c>
    </row>
    <row r="54" spans="1:35" ht="12.75" customHeight="1">
      <c r="A54" s="103">
        <v>5605830</v>
      </c>
      <c r="B54" s="77" t="s">
        <v>354</v>
      </c>
      <c r="C54" s="78" t="s">
        <v>355</v>
      </c>
      <c r="D54" s="79" t="s">
        <v>356</v>
      </c>
      <c r="E54" s="79" t="s">
        <v>357</v>
      </c>
      <c r="F54" s="80" t="s">
        <v>27</v>
      </c>
      <c r="G54" s="81" t="s">
        <v>358</v>
      </c>
      <c r="H54" s="82" t="s">
        <v>359</v>
      </c>
      <c r="I54" s="90">
        <v>3077332704</v>
      </c>
      <c r="J54" s="83" t="s">
        <v>110</v>
      </c>
      <c r="K54" s="84" t="s">
        <v>46</v>
      </c>
      <c r="L54" s="85" t="s">
        <v>377</v>
      </c>
      <c r="M54" s="101">
        <v>2034.975</v>
      </c>
      <c r="N54" s="91" t="s">
        <v>31</v>
      </c>
      <c r="O54" s="86">
        <v>5.443298969072165</v>
      </c>
      <c r="P54" s="84" t="s">
        <v>46</v>
      </c>
      <c r="Q54" s="87"/>
      <c r="R54" s="88"/>
      <c r="S54" s="104" t="s">
        <v>31</v>
      </c>
      <c r="T54" s="97">
        <v>200420.4601341681</v>
      </c>
      <c r="U54" s="94">
        <v>9832.005053753563</v>
      </c>
      <c r="V54" s="94">
        <v>16493.432768229886</v>
      </c>
      <c r="W54" s="106">
        <v>12993.43992536661</v>
      </c>
      <c r="X54" s="99" t="s">
        <v>378</v>
      </c>
      <c r="Y54" s="76" t="s">
        <v>379</v>
      </c>
      <c r="Z54" s="78">
        <f t="shared" si="10"/>
        <v>0</v>
      </c>
      <c r="AA54" s="79">
        <f t="shared" si="11"/>
        <v>1</v>
      </c>
      <c r="AB54" s="79">
        <f t="shared" si="12"/>
        <v>0</v>
      </c>
      <c r="AC54" s="79">
        <f t="shared" si="13"/>
        <v>0</v>
      </c>
      <c r="AD54" s="89" t="str">
        <f t="shared" si="14"/>
        <v>-</v>
      </c>
      <c r="AE54" s="78">
        <f t="shared" si="15"/>
        <v>1</v>
      </c>
      <c r="AF54" s="79">
        <f t="shared" si="16"/>
        <v>0</v>
      </c>
      <c r="AG54" s="79">
        <f t="shared" si="17"/>
        <v>0</v>
      </c>
      <c r="AH54" s="89" t="str">
        <f t="shared" si="18"/>
        <v>-</v>
      </c>
      <c r="AI54" s="78">
        <f t="shared" si="19"/>
        <v>0</v>
      </c>
    </row>
    <row r="55" spans="1:35" ht="12.75" customHeight="1">
      <c r="A55" s="103">
        <v>5602760</v>
      </c>
      <c r="B55" s="77" t="s">
        <v>183</v>
      </c>
      <c r="C55" s="78" t="s">
        <v>184</v>
      </c>
      <c r="D55" s="79" t="s">
        <v>185</v>
      </c>
      <c r="E55" s="79" t="s">
        <v>42</v>
      </c>
      <c r="F55" s="80" t="s">
        <v>27</v>
      </c>
      <c r="G55" s="81" t="s">
        <v>43</v>
      </c>
      <c r="H55" s="82" t="s">
        <v>186</v>
      </c>
      <c r="I55" s="90">
        <v>3077897571</v>
      </c>
      <c r="J55" s="83" t="s">
        <v>45</v>
      </c>
      <c r="K55" s="84" t="s">
        <v>46</v>
      </c>
      <c r="L55" s="85" t="s">
        <v>377</v>
      </c>
      <c r="M55" s="101">
        <v>2681.0370000000003</v>
      </c>
      <c r="N55" s="91" t="s">
        <v>31</v>
      </c>
      <c r="O55" s="86">
        <v>10.668563300142248</v>
      </c>
      <c r="P55" s="84" t="s">
        <v>46</v>
      </c>
      <c r="Q55" s="87"/>
      <c r="R55" s="88"/>
      <c r="S55" s="104" t="s">
        <v>31</v>
      </c>
      <c r="T55" s="97">
        <v>433124</v>
      </c>
      <c r="U55" s="94">
        <v>17881.59983460443</v>
      </c>
      <c r="V55" s="94">
        <v>67720.3139009527</v>
      </c>
      <c r="W55" s="106">
        <v>11055.753961782537</v>
      </c>
      <c r="X55" s="99" t="s">
        <v>378</v>
      </c>
      <c r="Y55" s="76" t="s">
        <v>379</v>
      </c>
      <c r="Z55" s="78">
        <f t="shared" si="10"/>
        <v>0</v>
      </c>
      <c r="AA55" s="79">
        <f t="shared" si="11"/>
        <v>1</v>
      </c>
      <c r="AB55" s="79">
        <f t="shared" si="12"/>
        <v>0</v>
      </c>
      <c r="AC55" s="79">
        <f t="shared" si="13"/>
        <v>0</v>
      </c>
      <c r="AD55" s="89" t="str">
        <f t="shared" si="14"/>
        <v>-</v>
      </c>
      <c r="AE55" s="78">
        <f t="shared" si="15"/>
        <v>1</v>
      </c>
      <c r="AF55" s="79">
        <f t="shared" si="16"/>
        <v>0</v>
      </c>
      <c r="AG55" s="79">
        <f t="shared" si="17"/>
        <v>0</v>
      </c>
      <c r="AH55" s="89" t="str">
        <f t="shared" si="18"/>
        <v>-</v>
      </c>
      <c r="AI55" s="78">
        <f t="shared" si="19"/>
        <v>0</v>
      </c>
    </row>
    <row r="56" spans="1:35" ht="12.75" customHeight="1">
      <c r="A56" s="103">
        <v>5604500</v>
      </c>
      <c r="B56" s="77" t="s">
        <v>272</v>
      </c>
      <c r="C56" s="78" t="s">
        <v>273</v>
      </c>
      <c r="D56" s="79" t="s">
        <v>274</v>
      </c>
      <c r="E56" s="79" t="s">
        <v>275</v>
      </c>
      <c r="F56" s="80" t="s">
        <v>27</v>
      </c>
      <c r="G56" s="81" t="s">
        <v>276</v>
      </c>
      <c r="H56" s="82" t="s">
        <v>277</v>
      </c>
      <c r="I56" s="90">
        <v>3077823377</v>
      </c>
      <c r="J56" s="83" t="s">
        <v>30</v>
      </c>
      <c r="K56" s="84" t="s">
        <v>31</v>
      </c>
      <c r="L56" s="85" t="s">
        <v>377</v>
      </c>
      <c r="M56" s="101">
        <v>623.6080000000001</v>
      </c>
      <c r="N56" s="91" t="s">
        <v>31</v>
      </c>
      <c r="O56" s="86">
        <v>7.73109243697479</v>
      </c>
      <c r="P56" s="84" t="s">
        <v>46</v>
      </c>
      <c r="Q56" s="87"/>
      <c r="R56" s="88"/>
      <c r="S56" s="104" t="s">
        <v>31</v>
      </c>
      <c r="T56" s="97">
        <v>85698.65427219408</v>
      </c>
      <c r="U56" s="94">
        <v>2702.363962142792</v>
      </c>
      <c r="V56" s="94">
        <v>6462.9824278235155</v>
      </c>
      <c r="W56" s="106">
        <v>2741.226598598457</v>
      </c>
      <c r="X56" s="99" t="s">
        <v>378</v>
      </c>
      <c r="Y56" s="76" t="s">
        <v>378</v>
      </c>
      <c r="Z56" s="78">
        <f t="shared" si="10"/>
        <v>1</v>
      </c>
      <c r="AA56" s="79">
        <f t="shared" si="11"/>
        <v>1</v>
      </c>
      <c r="AB56" s="79">
        <f t="shared" si="12"/>
        <v>0</v>
      </c>
      <c r="AC56" s="79">
        <f t="shared" si="13"/>
        <v>0</v>
      </c>
      <c r="AD56" s="89" t="str">
        <f t="shared" si="14"/>
        <v>SRSA</v>
      </c>
      <c r="AE56" s="78">
        <f t="shared" si="15"/>
        <v>1</v>
      </c>
      <c r="AF56" s="79">
        <f t="shared" si="16"/>
        <v>0</v>
      </c>
      <c r="AG56" s="79">
        <f t="shared" si="17"/>
        <v>0</v>
      </c>
      <c r="AH56" s="89" t="str">
        <f t="shared" si="18"/>
        <v>-</v>
      </c>
      <c r="AI56" s="78">
        <f t="shared" si="19"/>
        <v>0</v>
      </c>
    </row>
    <row r="57" spans="1:35" ht="12.75" customHeight="1">
      <c r="A57" s="103">
        <v>5604260</v>
      </c>
      <c r="B57" s="77" t="s">
        <v>255</v>
      </c>
      <c r="C57" s="78" t="s">
        <v>256</v>
      </c>
      <c r="D57" s="79" t="s">
        <v>257</v>
      </c>
      <c r="E57" s="79" t="s">
        <v>258</v>
      </c>
      <c r="F57" s="80" t="s">
        <v>27</v>
      </c>
      <c r="G57" s="81" t="s">
        <v>259</v>
      </c>
      <c r="H57" s="82" t="s">
        <v>260</v>
      </c>
      <c r="I57" s="90">
        <v>3077864100</v>
      </c>
      <c r="J57" s="83" t="s">
        <v>30</v>
      </c>
      <c r="K57" s="84" t="s">
        <v>31</v>
      </c>
      <c r="L57" s="85" t="s">
        <v>377</v>
      </c>
      <c r="M57" s="101">
        <v>628.3290000000002</v>
      </c>
      <c r="N57" s="91" t="s">
        <v>31</v>
      </c>
      <c r="O57" s="86">
        <v>9.43952802359882</v>
      </c>
      <c r="P57" s="84" t="s">
        <v>46</v>
      </c>
      <c r="Q57" s="87"/>
      <c r="R57" s="88"/>
      <c r="S57" s="104" t="s">
        <v>31</v>
      </c>
      <c r="T57" s="97">
        <v>87951.07494643472</v>
      </c>
      <c r="U57" s="94">
        <v>3794.8089681154092</v>
      </c>
      <c r="V57" s="94">
        <v>6967.834390701448</v>
      </c>
      <c r="W57" s="106">
        <v>2626.6796658039966</v>
      </c>
      <c r="X57" s="99" t="s">
        <v>378</v>
      </c>
      <c r="Y57" s="76" t="s">
        <v>378</v>
      </c>
      <c r="Z57" s="78">
        <f t="shared" si="10"/>
        <v>1</v>
      </c>
      <c r="AA57" s="79">
        <f t="shared" si="11"/>
        <v>1</v>
      </c>
      <c r="AB57" s="79">
        <f t="shared" si="12"/>
        <v>0</v>
      </c>
      <c r="AC57" s="79">
        <f t="shared" si="13"/>
        <v>0</v>
      </c>
      <c r="AD57" s="89" t="str">
        <f t="shared" si="14"/>
        <v>SRSA</v>
      </c>
      <c r="AE57" s="78">
        <f t="shared" si="15"/>
        <v>1</v>
      </c>
      <c r="AF57" s="79">
        <f t="shared" si="16"/>
        <v>0</v>
      </c>
      <c r="AG57" s="79">
        <f t="shared" si="17"/>
        <v>0</v>
      </c>
      <c r="AH57" s="89" t="str">
        <f t="shared" si="18"/>
        <v>-</v>
      </c>
      <c r="AI57" s="78">
        <f t="shared" si="19"/>
        <v>0</v>
      </c>
    </row>
    <row r="58" spans="1:35" ht="12.75" customHeight="1">
      <c r="A58" s="103">
        <v>5606240</v>
      </c>
      <c r="B58" s="77" t="s">
        <v>366</v>
      </c>
      <c r="C58" s="78" t="s">
        <v>367</v>
      </c>
      <c r="D58" s="79" t="s">
        <v>368</v>
      </c>
      <c r="E58" s="79" t="s">
        <v>36</v>
      </c>
      <c r="F58" s="80" t="s">
        <v>27</v>
      </c>
      <c r="G58" s="81" t="s">
        <v>37</v>
      </c>
      <c r="H58" s="82" t="s">
        <v>369</v>
      </c>
      <c r="I58" s="90">
        <v>3073479286</v>
      </c>
      <c r="J58" s="83" t="s">
        <v>45</v>
      </c>
      <c r="K58" s="84" t="s">
        <v>46</v>
      </c>
      <c r="L58" s="85" t="s">
        <v>377</v>
      </c>
      <c r="M58" s="101">
        <v>1232.201</v>
      </c>
      <c r="N58" s="91" t="s">
        <v>31</v>
      </c>
      <c r="O58" s="86">
        <v>12.325581395348838</v>
      </c>
      <c r="P58" s="84" t="s">
        <v>46</v>
      </c>
      <c r="Q58" s="87"/>
      <c r="R58" s="88"/>
      <c r="S58" s="104" t="s">
        <v>31</v>
      </c>
      <c r="T58" s="97">
        <v>199644</v>
      </c>
      <c r="U58" s="94">
        <v>10866.952954148672</v>
      </c>
      <c r="V58" s="94">
        <v>32022.43994545401</v>
      </c>
      <c r="W58" s="106">
        <v>5209.910495030785</v>
      </c>
      <c r="X58" s="99" t="s">
        <v>378</v>
      </c>
      <c r="Y58" s="76" t="s">
        <v>379</v>
      </c>
      <c r="Z58" s="78">
        <f t="shared" si="10"/>
        <v>0</v>
      </c>
      <c r="AA58" s="79">
        <f t="shared" si="11"/>
        <v>1</v>
      </c>
      <c r="AB58" s="79">
        <f t="shared" si="12"/>
        <v>0</v>
      </c>
      <c r="AC58" s="79">
        <f t="shared" si="13"/>
        <v>0</v>
      </c>
      <c r="AD58" s="89" t="str">
        <f t="shared" si="14"/>
        <v>-</v>
      </c>
      <c r="AE58" s="78">
        <f t="shared" si="15"/>
        <v>1</v>
      </c>
      <c r="AF58" s="79">
        <f t="shared" si="16"/>
        <v>0</v>
      </c>
      <c r="AG58" s="79">
        <f t="shared" si="17"/>
        <v>0</v>
      </c>
      <c r="AH58" s="89" t="str">
        <f t="shared" si="18"/>
        <v>-</v>
      </c>
      <c r="AI58" s="78">
        <f t="shared" si="19"/>
        <v>0</v>
      </c>
    </row>
    <row r="59" spans="1:35" ht="12.75" customHeight="1">
      <c r="A59" s="103">
        <v>5605820</v>
      </c>
      <c r="B59" s="77" t="s">
        <v>348</v>
      </c>
      <c r="C59" s="78" t="s">
        <v>349</v>
      </c>
      <c r="D59" s="79" t="s">
        <v>350</v>
      </c>
      <c r="E59" s="79" t="s">
        <v>351</v>
      </c>
      <c r="F59" s="80" t="s">
        <v>27</v>
      </c>
      <c r="G59" s="81" t="s">
        <v>352</v>
      </c>
      <c r="H59" s="82" t="s">
        <v>353</v>
      </c>
      <c r="I59" s="90">
        <v>3073662223</v>
      </c>
      <c r="J59" s="83" t="s">
        <v>30</v>
      </c>
      <c r="K59" s="84" t="s">
        <v>31</v>
      </c>
      <c r="L59" s="85" t="s">
        <v>377</v>
      </c>
      <c r="M59" s="101">
        <v>70.04200000000002</v>
      </c>
      <c r="N59" s="91" t="s">
        <v>31</v>
      </c>
      <c r="O59" s="86">
        <v>12.149532710280374</v>
      </c>
      <c r="P59" s="84" t="s">
        <v>46</v>
      </c>
      <c r="Q59" s="87"/>
      <c r="R59" s="88"/>
      <c r="S59" s="104" t="s">
        <v>31</v>
      </c>
      <c r="T59" s="97">
        <v>27627.53575947074</v>
      </c>
      <c r="U59" s="94">
        <v>862.4565836625932</v>
      </c>
      <c r="V59" s="94">
        <v>3761.677246718117</v>
      </c>
      <c r="W59" s="106">
        <v>355.4904810862552</v>
      </c>
      <c r="X59" s="99" t="s">
        <v>378</v>
      </c>
      <c r="Y59" s="76" t="s">
        <v>379</v>
      </c>
      <c r="Z59" s="78">
        <f t="shared" si="10"/>
        <v>1</v>
      </c>
      <c r="AA59" s="79">
        <f t="shared" si="11"/>
        <v>1</v>
      </c>
      <c r="AB59" s="79">
        <f t="shared" si="12"/>
        <v>0</v>
      </c>
      <c r="AC59" s="79">
        <f t="shared" si="13"/>
        <v>0</v>
      </c>
      <c r="AD59" s="89" t="str">
        <f t="shared" si="14"/>
        <v>SRSA</v>
      </c>
      <c r="AE59" s="78">
        <f t="shared" si="15"/>
        <v>1</v>
      </c>
      <c r="AF59" s="79">
        <f t="shared" si="16"/>
        <v>0</v>
      </c>
      <c r="AG59" s="79">
        <f t="shared" si="17"/>
        <v>0</v>
      </c>
      <c r="AH59" s="89" t="str">
        <f t="shared" si="18"/>
        <v>-</v>
      </c>
      <c r="AI59" s="78">
        <f t="shared" si="19"/>
        <v>0</v>
      </c>
    </row>
    <row r="60" spans="1:35" ht="12.75" customHeight="1">
      <c r="A60" s="103">
        <v>5604830</v>
      </c>
      <c r="B60" s="77" t="s">
        <v>284</v>
      </c>
      <c r="C60" s="78" t="s">
        <v>285</v>
      </c>
      <c r="D60" s="79" t="s">
        <v>286</v>
      </c>
      <c r="E60" s="79" t="s">
        <v>287</v>
      </c>
      <c r="F60" s="80" t="s">
        <v>27</v>
      </c>
      <c r="G60" s="81" t="s">
        <v>288</v>
      </c>
      <c r="H60" s="82" t="s">
        <v>289</v>
      </c>
      <c r="I60" s="90">
        <v>3077464451</v>
      </c>
      <c r="J60" s="83" t="s">
        <v>110</v>
      </c>
      <c r="K60" s="84" t="s">
        <v>46</v>
      </c>
      <c r="L60" s="85" t="s">
        <v>377</v>
      </c>
      <c r="M60" s="101">
        <v>738.2689999999999</v>
      </c>
      <c r="N60" s="91" t="s">
        <v>31</v>
      </c>
      <c r="O60" s="86">
        <v>9.906291834002676</v>
      </c>
      <c r="P60" s="84" t="s">
        <v>46</v>
      </c>
      <c r="Q60" s="87"/>
      <c r="R60" s="88"/>
      <c r="S60" s="104" t="s">
        <v>31</v>
      </c>
      <c r="T60" s="97">
        <v>124996</v>
      </c>
      <c r="U60" s="94">
        <v>4772.259762933015</v>
      </c>
      <c r="V60" s="94">
        <v>6041.591815475502</v>
      </c>
      <c r="W60" s="106">
        <v>3433.097403166488</v>
      </c>
      <c r="X60" s="99" t="s">
        <v>378</v>
      </c>
      <c r="Y60" s="76" t="s">
        <v>379</v>
      </c>
      <c r="Z60" s="78">
        <f t="shared" si="10"/>
        <v>0</v>
      </c>
      <c r="AA60" s="79">
        <f t="shared" si="11"/>
        <v>1</v>
      </c>
      <c r="AB60" s="79">
        <f t="shared" si="12"/>
        <v>0</v>
      </c>
      <c r="AC60" s="79">
        <f t="shared" si="13"/>
        <v>0</v>
      </c>
      <c r="AD60" s="89" t="str">
        <f t="shared" si="14"/>
        <v>-</v>
      </c>
      <c r="AE60" s="78">
        <f t="shared" si="15"/>
        <v>1</v>
      </c>
      <c r="AF60" s="79">
        <f t="shared" si="16"/>
        <v>0</v>
      </c>
      <c r="AG60" s="79">
        <f t="shared" si="17"/>
        <v>0</v>
      </c>
      <c r="AH60" s="89" t="str">
        <f t="shared" si="18"/>
        <v>-</v>
      </c>
      <c r="AI60" s="78">
        <f t="shared" si="19"/>
        <v>0</v>
      </c>
    </row>
    <row r="61" spans="1:35" ht="12.75" customHeight="1">
      <c r="A61" s="103">
        <v>5606090</v>
      </c>
      <c r="B61" s="77" t="s">
        <v>360</v>
      </c>
      <c r="C61" s="78" t="s">
        <v>361</v>
      </c>
      <c r="D61" s="79" t="s">
        <v>362</v>
      </c>
      <c r="E61" s="79" t="s">
        <v>363</v>
      </c>
      <c r="F61" s="80" t="s">
        <v>27</v>
      </c>
      <c r="G61" s="81" t="s">
        <v>364</v>
      </c>
      <c r="H61" s="82" t="s">
        <v>365</v>
      </c>
      <c r="I61" s="90">
        <v>3074682461</v>
      </c>
      <c r="J61" s="83" t="s">
        <v>30</v>
      </c>
      <c r="K61" s="84" t="s">
        <v>31</v>
      </c>
      <c r="L61" s="85" t="s">
        <v>377</v>
      </c>
      <c r="M61" s="101">
        <v>239.12300000000002</v>
      </c>
      <c r="N61" s="91" t="s">
        <v>31</v>
      </c>
      <c r="O61" s="86">
        <v>7.329842931937172</v>
      </c>
      <c r="P61" s="84" t="s">
        <v>46</v>
      </c>
      <c r="Q61" s="87"/>
      <c r="R61" s="88"/>
      <c r="S61" s="104" t="s">
        <v>31</v>
      </c>
      <c r="T61" s="97">
        <v>29316.294026302992</v>
      </c>
      <c r="U61" s="94">
        <v>977.4507948176056</v>
      </c>
      <c r="V61" s="94">
        <v>2326.4392711143432</v>
      </c>
      <c r="W61" s="106">
        <v>995.3733470415144</v>
      </c>
      <c r="X61" s="99" t="s">
        <v>378</v>
      </c>
      <c r="Y61" s="76" t="s">
        <v>378</v>
      </c>
      <c r="Z61" s="78">
        <f t="shared" si="10"/>
        <v>1</v>
      </c>
      <c r="AA61" s="79">
        <f t="shared" si="11"/>
        <v>1</v>
      </c>
      <c r="AB61" s="79">
        <f t="shared" si="12"/>
        <v>0</v>
      </c>
      <c r="AC61" s="79">
        <f t="shared" si="13"/>
        <v>0</v>
      </c>
      <c r="AD61" s="89" t="str">
        <f t="shared" si="14"/>
        <v>SRSA</v>
      </c>
      <c r="AE61" s="78">
        <f t="shared" si="15"/>
        <v>1</v>
      </c>
      <c r="AF61" s="79">
        <f t="shared" si="16"/>
        <v>0</v>
      </c>
      <c r="AG61" s="79">
        <f t="shared" si="17"/>
        <v>0</v>
      </c>
      <c r="AH61" s="89" t="str">
        <f t="shared" si="18"/>
        <v>-</v>
      </c>
      <c r="AI61" s="78">
        <f t="shared" si="19"/>
        <v>0</v>
      </c>
    </row>
    <row r="62" spans="1:35" ht="12.75" customHeight="1">
      <c r="A62" s="103">
        <v>5600019</v>
      </c>
      <c r="B62" s="77" t="s">
        <v>87</v>
      </c>
      <c r="C62" s="78" t="s">
        <v>88</v>
      </c>
      <c r="D62" s="79" t="s">
        <v>89</v>
      </c>
      <c r="E62" s="79" t="s">
        <v>90</v>
      </c>
      <c r="F62" s="80" t="s">
        <v>27</v>
      </c>
      <c r="G62" s="81" t="s">
        <v>91</v>
      </c>
      <c r="H62" s="82"/>
      <c r="I62" s="90">
        <v>3072377444</v>
      </c>
      <c r="J62" s="83" t="s">
        <v>64</v>
      </c>
      <c r="K62" s="84" t="s">
        <v>46</v>
      </c>
      <c r="L62" s="85"/>
      <c r="M62" s="102"/>
      <c r="N62" s="91"/>
      <c r="O62" s="86" t="s">
        <v>32</v>
      </c>
      <c r="P62" s="84" t="s">
        <v>32</v>
      </c>
      <c r="Q62" s="87"/>
      <c r="R62" s="88"/>
      <c r="S62" s="104" t="s">
        <v>46</v>
      </c>
      <c r="T62" s="97"/>
      <c r="U62" s="94"/>
      <c r="V62" s="94"/>
      <c r="W62" s="106"/>
      <c r="X62" s="99"/>
      <c r="Y62" s="76"/>
      <c r="Z62" s="78">
        <f t="shared" si="10"/>
        <v>0</v>
      </c>
      <c r="AA62" s="79">
        <f t="shared" si="11"/>
        <v>0</v>
      </c>
      <c r="AB62" s="79">
        <f t="shared" si="12"/>
        <v>0</v>
      </c>
      <c r="AC62" s="79">
        <f t="shared" si="13"/>
        <v>0</v>
      </c>
      <c r="AD62" s="89" t="str">
        <f t="shared" si="14"/>
        <v>-</v>
      </c>
      <c r="AE62" s="78">
        <f t="shared" si="15"/>
        <v>0</v>
      </c>
      <c r="AF62" s="79">
        <f t="shared" si="16"/>
        <v>0</v>
      </c>
      <c r="AG62" s="79">
        <f t="shared" si="17"/>
        <v>0</v>
      </c>
      <c r="AH62" s="89" t="str">
        <f t="shared" si="18"/>
        <v>-</v>
      </c>
      <c r="AI62" s="78">
        <f t="shared" si="19"/>
        <v>0</v>
      </c>
    </row>
    <row r="63" spans="1:35" ht="12.75" customHeight="1">
      <c r="A63" s="103">
        <v>5600004</v>
      </c>
      <c r="B63" s="77" t="s">
        <v>33</v>
      </c>
      <c r="C63" s="78" t="s">
        <v>34</v>
      </c>
      <c r="D63" s="79" t="s">
        <v>35</v>
      </c>
      <c r="E63" s="79" t="s">
        <v>36</v>
      </c>
      <c r="F63" s="80" t="s">
        <v>27</v>
      </c>
      <c r="G63" s="81" t="s">
        <v>37</v>
      </c>
      <c r="H63" s="82" t="s">
        <v>38</v>
      </c>
      <c r="I63" s="90">
        <v>3073476144</v>
      </c>
      <c r="J63" s="83" t="s">
        <v>30</v>
      </c>
      <c r="K63" s="84" t="s">
        <v>31</v>
      </c>
      <c r="L63" s="85"/>
      <c r="M63" s="102"/>
      <c r="N63" s="91"/>
      <c r="O63" s="86" t="s">
        <v>32</v>
      </c>
      <c r="P63" s="84" t="s">
        <v>32</v>
      </c>
      <c r="Q63" s="87"/>
      <c r="R63" s="88"/>
      <c r="S63" s="104" t="s">
        <v>31</v>
      </c>
      <c r="T63" s="97"/>
      <c r="U63" s="94"/>
      <c r="V63" s="94"/>
      <c r="W63" s="106"/>
      <c r="X63" s="99"/>
      <c r="Y63" s="76"/>
      <c r="Z63" s="78">
        <f t="shared" si="10"/>
        <v>1</v>
      </c>
      <c r="AA63" s="79">
        <f t="shared" si="11"/>
        <v>0</v>
      </c>
      <c r="AB63" s="79">
        <f t="shared" si="12"/>
        <v>0</v>
      </c>
      <c r="AC63" s="79">
        <f t="shared" si="13"/>
        <v>0</v>
      </c>
      <c r="AD63" s="89" t="str">
        <f t="shared" si="14"/>
        <v>-</v>
      </c>
      <c r="AE63" s="78">
        <f t="shared" si="15"/>
        <v>1</v>
      </c>
      <c r="AF63" s="79">
        <f t="shared" si="16"/>
        <v>0</v>
      </c>
      <c r="AG63" s="79">
        <f t="shared" si="17"/>
        <v>0</v>
      </c>
      <c r="AH63" s="89" t="str">
        <f t="shared" si="18"/>
        <v>-</v>
      </c>
      <c r="AI63" s="78">
        <f t="shared" si="19"/>
        <v>0</v>
      </c>
    </row>
    <row r="64" spans="1:35" ht="12.75" customHeight="1">
      <c r="A64" s="103">
        <v>5600003</v>
      </c>
      <c r="B64" s="77" t="s">
        <v>23</v>
      </c>
      <c r="C64" s="78" t="s">
        <v>24</v>
      </c>
      <c r="D64" s="79" t="s">
        <v>25</v>
      </c>
      <c r="E64" s="79" t="s">
        <v>26</v>
      </c>
      <c r="F64" s="80" t="s">
        <v>27</v>
      </c>
      <c r="G64" s="81" t="s">
        <v>28</v>
      </c>
      <c r="H64" s="82" t="s">
        <v>29</v>
      </c>
      <c r="I64" s="90">
        <v>3076747476</v>
      </c>
      <c r="J64" s="83" t="s">
        <v>30</v>
      </c>
      <c r="K64" s="84" t="s">
        <v>31</v>
      </c>
      <c r="L64" s="85"/>
      <c r="M64" s="102"/>
      <c r="N64" s="91"/>
      <c r="O64" s="86" t="s">
        <v>32</v>
      </c>
      <c r="P64" s="84" t="s">
        <v>32</v>
      </c>
      <c r="Q64" s="87"/>
      <c r="R64" s="88"/>
      <c r="S64" s="104" t="s">
        <v>31</v>
      </c>
      <c r="T64" s="97"/>
      <c r="U64" s="94"/>
      <c r="V64" s="94"/>
      <c r="W64" s="106"/>
      <c r="X64" s="99"/>
      <c r="Y64" s="76"/>
      <c r="Z64" s="78">
        <f t="shared" si="10"/>
        <v>1</v>
      </c>
      <c r="AA64" s="79">
        <f t="shared" si="11"/>
        <v>0</v>
      </c>
      <c r="AB64" s="79">
        <f t="shared" si="12"/>
        <v>0</v>
      </c>
      <c r="AC64" s="79">
        <f t="shared" si="13"/>
        <v>0</v>
      </c>
      <c r="AD64" s="89" t="str">
        <f t="shared" si="14"/>
        <v>-</v>
      </c>
      <c r="AE64" s="78">
        <f t="shared" si="15"/>
        <v>1</v>
      </c>
      <c r="AF64" s="79">
        <f t="shared" si="16"/>
        <v>0</v>
      </c>
      <c r="AG64" s="79">
        <f t="shared" si="17"/>
        <v>0</v>
      </c>
      <c r="AH64" s="89" t="str">
        <f t="shared" si="18"/>
        <v>-</v>
      </c>
      <c r="AI64" s="78">
        <f t="shared" si="19"/>
        <v>0</v>
      </c>
    </row>
    <row r="65" spans="1:35" ht="12.75" customHeight="1">
      <c r="A65" s="103">
        <v>5600005</v>
      </c>
      <c r="B65" s="77" t="s">
        <v>39</v>
      </c>
      <c r="C65" s="78" t="s">
        <v>40</v>
      </c>
      <c r="D65" s="79" t="s">
        <v>41</v>
      </c>
      <c r="E65" s="79" t="s">
        <v>42</v>
      </c>
      <c r="F65" s="80" t="s">
        <v>27</v>
      </c>
      <c r="G65" s="81" t="s">
        <v>43</v>
      </c>
      <c r="H65" s="82" t="s">
        <v>44</v>
      </c>
      <c r="I65" s="90">
        <v>3077893464</v>
      </c>
      <c r="J65" s="83" t="s">
        <v>45</v>
      </c>
      <c r="K65" s="84" t="s">
        <v>46</v>
      </c>
      <c r="L65" s="85"/>
      <c r="M65" s="102"/>
      <c r="N65" s="91"/>
      <c r="O65" s="86" t="s">
        <v>32</v>
      </c>
      <c r="P65" s="84" t="s">
        <v>32</v>
      </c>
      <c r="Q65" s="87"/>
      <c r="R65" s="88"/>
      <c r="S65" s="104" t="s">
        <v>31</v>
      </c>
      <c r="T65" s="97"/>
      <c r="U65" s="94"/>
      <c r="V65" s="94"/>
      <c r="W65" s="106"/>
      <c r="X65" s="99"/>
      <c r="Y65" s="76"/>
      <c r="Z65" s="78">
        <f t="shared" si="10"/>
        <v>0</v>
      </c>
      <c r="AA65" s="79">
        <f t="shared" si="11"/>
        <v>0</v>
      </c>
      <c r="AB65" s="79">
        <f t="shared" si="12"/>
        <v>0</v>
      </c>
      <c r="AC65" s="79">
        <f t="shared" si="13"/>
        <v>0</v>
      </c>
      <c r="AD65" s="89" t="str">
        <f t="shared" si="14"/>
        <v>-</v>
      </c>
      <c r="AE65" s="78">
        <f t="shared" si="15"/>
        <v>1</v>
      </c>
      <c r="AF65" s="79">
        <f t="shared" si="16"/>
        <v>0</v>
      </c>
      <c r="AG65" s="79">
        <f t="shared" si="17"/>
        <v>0</v>
      </c>
      <c r="AH65" s="89" t="str">
        <f t="shared" si="18"/>
        <v>-</v>
      </c>
      <c r="AI65" s="78">
        <f t="shared" si="19"/>
        <v>0</v>
      </c>
    </row>
    <row r="66" spans="1:35" ht="12.75" customHeight="1">
      <c r="A66" s="103">
        <v>5600017</v>
      </c>
      <c r="B66" s="77" t="s">
        <v>78</v>
      </c>
      <c r="C66" s="78" t="s">
        <v>79</v>
      </c>
      <c r="D66" s="79" t="s">
        <v>80</v>
      </c>
      <c r="E66" s="79" t="s">
        <v>81</v>
      </c>
      <c r="F66" s="80" t="s">
        <v>27</v>
      </c>
      <c r="G66" s="81" t="s">
        <v>82</v>
      </c>
      <c r="H66" s="82"/>
      <c r="I66" s="90">
        <v>3076860669</v>
      </c>
      <c r="J66" s="83" t="s">
        <v>45</v>
      </c>
      <c r="K66" s="84" t="s">
        <v>46</v>
      </c>
      <c r="L66" s="85"/>
      <c r="M66" s="102"/>
      <c r="N66" s="91"/>
      <c r="O66" s="86" t="s">
        <v>32</v>
      </c>
      <c r="P66" s="84" t="s">
        <v>32</v>
      </c>
      <c r="Q66" s="87"/>
      <c r="R66" s="88"/>
      <c r="S66" s="104" t="s">
        <v>31</v>
      </c>
      <c r="T66" s="97"/>
      <c r="U66" s="94"/>
      <c r="V66" s="94"/>
      <c r="W66" s="106"/>
      <c r="X66" s="99"/>
      <c r="Y66" s="76"/>
      <c r="Z66" s="78">
        <f t="shared" si="10"/>
        <v>0</v>
      </c>
      <c r="AA66" s="79">
        <f t="shared" si="11"/>
        <v>0</v>
      </c>
      <c r="AB66" s="79">
        <f t="shared" si="12"/>
        <v>0</v>
      </c>
      <c r="AC66" s="79">
        <f t="shared" si="13"/>
        <v>0</v>
      </c>
      <c r="AD66" s="89" t="str">
        <f t="shared" si="14"/>
        <v>-</v>
      </c>
      <c r="AE66" s="78">
        <f t="shared" si="15"/>
        <v>1</v>
      </c>
      <c r="AF66" s="79">
        <f t="shared" si="16"/>
        <v>0</v>
      </c>
      <c r="AG66" s="79">
        <f t="shared" si="17"/>
        <v>0</v>
      </c>
      <c r="AH66" s="89" t="str">
        <f t="shared" si="18"/>
        <v>-</v>
      </c>
      <c r="AI66" s="78">
        <f t="shared" si="19"/>
        <v>0</v>
      </c>
    </row>
    <row r="67" spans="12:13" ht="12.75">
      <c r="L67" s="50"/>
      <c r="M67" s="51"/>
    </row>
    <row r="68" ht="12.75">
      <c r="M68" s="51"/>
    </row>
    <row r="69" ht="12.75">
      <c r="W69" s="57"/>
    </row>
  </sheetData>
  <printOptions horizontalCentered="1"/>
  <pageMargins left="0.25" right="0.25" top="0.5" bottom="0.65" header="0.25" footer="0.25"/>
  <pageSetup fitToHeight="0" fitToWidth="1" horizontalDpi="600" verticalDpi="600" orientation="landscape" scale="43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Wyoming FY 2007 SRSA Eligibility Spreadsheet (MS Excel)</dc:title>
  <dc:subject/>
  <dc:creator>DoED User</dc:creator>
  <cp:keywords/>
  <dc:description/>
  <cp:lastModifiedBy>nelly.gruhlke</cp:lastModifiedBy>
  <dcterms:created xsi:type="dcterms:W3CDTF">2007-03-29T19:14:17Z</dcterms:created>
  <dcterms:modified xsi:type="dcterms:W3CDTF">2007-06-12T13:54:22Z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