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'ALL'!$A$1:$AI$66</definedName>
    <definedName name="_xlnm.Print_Area" localSheetId="0">'SRSA'!$A$1:$AF$66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<sst xmlns="http://schemas.openxmlformats.org/spreadsheetml/2006/main" count="959" uniqueCount="234">
  <si>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</si>
  <si>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</si>
  <si>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</si>
  <si>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</si>
  <si>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</si>
  <si>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</si>
  <si>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</si>
  <si>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</si>
  <si>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</si>
  <si>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</si>
  <si>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</si>
  <si>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</si>
  <si>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</si>
  <si>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</si>
  <si>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</si>
  <si>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</si>
  <si>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</si>
  <si>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</si>
  <si>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</si>
  <si>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</si>
  <si>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</si>
  <si>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</si>
  <si>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</si>
  <si>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</si>
  <si>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</si>
  <si>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</si>
  <si>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</si>
  <si>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</si>
  <si>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WYOMING GIRL`S SCHOOL</t>
  </si>
  <si>
    <t>P.O. BOX 868</t>
  </si>
  <si>
    <t>SHERIDAN</t>
  </si>
  <si>
    <t>WY</t>
  </si>
  <si>
    <t>NO</t>
  </si>
  <si>
    <t>M</t>
  </si>
  <si>
    <t>YES</t>
  </si>
  <si>
    <t>WYOMING BOY`S SCHOOL</t>
  </si>
  <si>
    <t>1550 HIGHWAY 20 SOUTH</t>
  </si>
  <si>
    <t>WORLAND</t>
  </si>
  <si>
    <t>WYOMING STATE HOSPITAL</t>
  </si>
  <si>
    <t>P.O. BOX 177</t>
  </si>
  <si>
    <t>EVANSTON</t>
  </si>
  <si>
    <t>CATHEDRAL HOME FOR CHILDREN</t>
  </si>
  <si>
    <t>P.O. BOX 520</t>
  </si>
  <si>
    <t>LARAMIE</t>
  </si>
  <si>
    <t>SAINT JOSEPH`S CHILDREN`S HOME</t>
  </si>
  <si>
    <t>P.O. BOX 1117</t>
  </si>
  <si>
    <t>TORRINGTON</t>
  </si>
  <si>
    <t>ATTENTION HOMES INC</t>
  </si>
  <si>
    <t>P.O. BOX 687</t>
  </si>
  <si>
    <t>CHEYENNE</t>
  </si>
  <si>
    <t xml:space="preserve"> </t>
  </si>
  <si>
    <t>NORMATIVE SERVICES</t>
  </si>
  <si>
    <t>P.O. BOX 3075</t>
  </si>
  <si>
    <t>RED TOP MEADOWS</t>
  </si>
  <si>
    <t>P.O. BOX 290</t>
  </si>
  <si>
    <t>WILSON</t>
  </si>
  <si>
    <t>NORTHWEST  WYOMING BOCES</t>
  </si>
  <si>
    <t>P.O. BOX 112</t>
  </si>
  <si>
    <t>THERMOPOLIS</t>
  </si>
  <si>
    <t>YOUTH EMERGENCY SERVICES, INC.</t>
  </si>
  <si>
    <t>706 EAST LONGMONT STREET</t>
  </si>
  <si>
    <t>GILLETTE</t>
  </si>
  <si>
    <t>FRONTIER CORRECTIONAL SYSTEMS (CENTER 1)</t>
  </si>
  <si>
    <t>P.O. BOX 693</t>
  </si>
  <si>
    <t>WYOMING BEHAVIORAL INSTITUTE</t>
  </si>
  <si>
    <t>2521 EAST 15TH STREET</t>
  </si>
  <si>
    <t>CASPER</t>
  </si>
  <si>
    <t>ALBANY COUNTY SCHOOL DISTRICT #1</t>
  </si>
  <si>
    <t>1948 GRAND AVENUE</t>
  </si>
  <si>
    <t>5,7,N</t>
  </si>
  <si>
    <t>FREMONT COUNTY SCHOOL DISTRICT #38</t>
  </si>
  <si>
    <t>445 LITTLE WIND RIVER BOTTOM R</t>
  </si>
  <si>
    <t>ARAPAHOE</t>
  </si>
  <si>
    <t>CARBON COUNTY SCHOOL DISTRICT #1</t>
  </si>
  <si>
    <t>P.O. BOX 160</t>
  </si>
  <si>
    <t>RAWLINS</t>
  </si>
  <si>
    <t>6,7</t>
  </si>
  <si>
    <t>BIG HORN COUNTY SCHOOL DISTRICT #4</t>
  </si>
  <si>
    <t>P.O. BOX 151</t>
  </si>
  <si>
    <t>BASIN</t>
  </si>
  <si>
    <t>SUBLETTE COUNTY SCHOOL DISTRICT #9</t>
  </si>
  <si>
    <t>P.O. BOX 769</t>
  </si>
  <si>
    <t>BIG PINEY</t>
  </si>
  <si>
    <t>BIG HORN COUNTY SCHOOL DISTRICT #1</t>
  </si>
  <si>
    <t>P.O. BOX 688</t>
  </si>
  <si>
    <t>COWLEY</t>
  </si>
  <si>
    <t>BIG HORN COUNTY SCHOOL DISTRICT #2</t>
  </si>
  <si>
    <t>502 HAMPSHIRE AVENUE</t>
  </si>
  <si>
    <t>LOVELL</t>
  </si>
  <si>
    <t>CAMPBELL COUNTY SCHOOL DISTRICT #1</t>
  </si>
  <si>
    <t>P.O. BOX 3033</t>
  </si>
  <si>
    <t>CARBON COUNTY SCHOOL DISTRICT #2</t>
  </si>
  <si>
    <t>P.O. BOX 1530</t>
  </si>
  <si>
    <t>SARATOGA</t>
  </si>
  <si>
    <t>LARAMIE COUNTY SCHOOL DISTRICT #1</t>
  </si>
  <si>
    <t>2810 HOUSE AVENUE</t>
  </si>
  <si>
    <t>2,4,8</t>
  </si>
  <si>
    <t>PARK COUNTY SCHOOL DISTRICT # 6</t>
  </si>
  <si>
    <t>919 CODY AVENUE</t>
  </si>
  <si>
    <t>CODY</t>
  </si>
  <si>
    <t>CONVERSE COUNTY SCHOOL DISTRICT #1</t>
  </si>
  <si>
    <t>615 HAMILTON STREET</t>
  </si>
  <si>
    <t>DOUGLAS</t>
  </si>
  <si>
    <t>CONVERSE COUNTY SCHOOL DISTRICT #2</t>
  </si>
  <si>
    <t>P.O. BOX 1300</t>
  </si>
  <si>
    <t>GLENROCK</t>
  </si>
  <si>
    <t>CROOK COUNTY SCHOOL DISTRICT #1</t>
  </si>
  <si>
    <t>P.O. BOX 830</t>
  </si>
  <si>
    <t>SUNDANCE</t>
  </si>
  <si>
    <t>FREMONT COUNTY SCHOOL DISTRICT # 2</t>
  </si>
  <si>
    <t>P.O. BOX 188</t>
  </si>
  <si>
    <t>DUBOIS</t>
  </si>
  <si>
    <t>UINTA COUNTY SCHOOL DISTRICT #1</t>
  </si>
  <si>
    <t>P.O. BOX 6002</t>
  </si>
  <si>
    <t>FREMONT COUNTY SCHOOL DISTRICT #21</t>
  </si>
  <si>
    <t>90 ETHETE ROAD</t>
  </si>
  <si>
    <t>FT. WASHAKIE</t>
  </si>
  <si>
    <t>FREMONT COUNTY SCHOOL DISTRICT # 6</t>
  </si>
  <si>
    <t>P.O. BOX 10</t>
  </si>
  <si>
    <t>PAVILLION</t>
  </si>
  <si>
    <t>FREMONT COUNTY SCHOOL DISTRICT # 1</t>
  </si>
  <si>
    <t>400 BALDWIN CREEK ROAD</t>
  </si>
  <si>
    <t>LANDER</t>
  </si>
  <si>
    <t>GOSHEN COUNTY SCHOOL DISTRICT #1</t>
  </si>
  <si>
    <t>2602 WEST E STREET</t>
  </si>
  <si>
    <t>BIG HORN COUNTY SCHOOL DISTRICT #3</t>
  </si>
  <si>
    <t>636 14TH AVENUE NORTH</t>
  </si>
  <si>
    <t>GREYBULL</t>
  </si>
  <si>
    <t>PLATTE COUNTY SCHOOL DISTRICT #2</t>
  </si>
  <si>
    <t>P.O. BOX 189</t>
  </si>
  <si>
    <t>GUERNSEY</t>
  </si>
  <si>
    <t>HOT SPRINGS COUNTY SCHOOL DISTRICT #1</t>
  </si>
  <si>
    <t>415 SPRINGVIEW</t>
  </si>
  <si>
    <t>JOHNSON COUNTY SCHOOL DISTRICT #1</t>
  </si>
  <si>
    <t>601 WEST LOTT STREET</t>
  </si>
  <si>
    <t>BUFFALO</t>
  </si>
  <si>
    <t>6,7,N</t>
  </si>
  <si>
    <t>LINCOLN COUNTY SCHOOL DISTRICT #1</t>
  </si>
  <si>
    <t>P.O. BOX 335</t>
  </si>
  <si>
    <t>DIAMONDVILLE</t>
  </si>
  <si>
    <t>6,N</t>
  </si>
  <si>
    <t>LINCOLN COUNTY SCHOOL DISTRICT #2</t>
  </si>
  <si>
    <t>P.O. BOX 219</t>
  </si>
  <si>
    <t>AFTON</t>
  </si>
  <si>
    <t>LARAMIE COUNTY SCHOOL DISTRICT #2</t>
  </si>
  <si>
    <t>P.O. BOX 489</t>
  </si>
  <si>
    <t>PINE BLUFFS</t>
  </si>
  <si>
    <t>NIOBRARA COUNTY SCHOOL DISTRICT #1</t>
  </si>
  <si>
    <t>P.O. BOX 629</t>
  </si>
  <si>
    <t>LUSK</t>
  </si>
  <si>
    <t>UINTA COUNTY SCHOOL DISTRICT #6</t>
  </si>
  <si>
    <t>P.O. BOX 1090</t>
  </si>
  <si>
    <t>LYMAN</t>
  </si>
  <si>
    <t>PARK COUNTY SCHOOL DISTRICT #16</t>
  </si>
  <si>
    <t>P.O. BOX 218</t>
  </si>
  <si>
    <t>MEETEETSE</t>
  </si>
  <si>
    <t>FREMONT COUNTY SCHOOL DISTRICT #14</t>
  </si>
  <si>
    <t>638 BLUE SKY HIGHWAY</t>
  </si>
  <si>
    <t>ETHETE</t>
  </si>
  <si>
    <t>UINTA COUNTY SCHOOL DISTRICT #4</t>
  </si>
  <si>
    <t>P.O. BOX 130</t>
  </si>
  <si>
    <t>MOUNTAIN VIEW</t>
  </si>
  <si>
    <t>NATRONA COUNTY SCHOOL DISTRICT #1</t>
  </si>
  <si>
    <t>970 NORTH GLENN ROAD</t>
  </si>
  <si>
    <t>2,4,8,N</t>
  </si>
  <si>
    <t>WESTON COUNTY SCHOOL DISTRICT #1</t>
  </si>
  <si>
    <t>116 CASPER AVENUE</t>
  </si>
  <si>
    <t>NEWCASTLE</t>
  </si>
  <si>
    <t>SUBLETTE COUNTY SCHOOL DISTRICT #1</t>
  </si>
  <si>
    <t>P.O. BOX 549</t>
  </si>
  <si>
    <t>PINEDALE</t>
  </si>
  <si>
    <t>PLATTE COUNTY SCHOOL DISTRICT #1</t>
  </si>
  <si>
    <t>1350 OAK STREET</t>
  </si>
  <si>
    <t>WHEATLAND</t>
  </si>
  <si>
    <t>PARK COUNTY SCHOOL DISTRICT # 1</t>
  </si>
  <si>
    <t>160 NORTH EVARTS</t>
  </si>
  <si>
    <t>POWELL</t>
  </si>
  <si>
    <t>FREMONT COUNTY SCHOOL DISTRICT #25</t>
  </si>
  <si>
    <t>121 NORTH 5TH STREET WEST</t>
  </si>
  <si>
    <t>RIVERTON</t>
  </si>
  <si>
    <t>SWEETWATER COUNTY SCHOOL DISTRICT #1</t>
  </si>
  <si>
    <t>P.O. BOX 1089</t>
  </si>
  <si>
    <t>ROCK SPRINGS</t>
  </si>
  <si>
    <t>SHERIDAN COUNTY SCHOOL DISTRICT #3</t>
  </si>
  <si>
    <t>P.O. BOX 125</t>
  </si>
  <si>
    <t>CLEARMONT</t>
  </si>
  <si>
    <t>SHERIDAN COUNTY SCHOOL DISTRICT #1</t>
  </si>
  <si>
    <t>P.O. BOX 819</t>
  </si>
  <si>
    <t>RANCHESTER</t>
  </si>
  <si>
    <t>SHERIDAN COUNTY SCHOOL DISTRICT #2</t>
  </si>
  <si>
    <t>P.O. BOX 919</t>
  </si>
  <si>
    <t>FREMONT COUNTY SCHOOL DISTRICT #24</t>
  </si>
  <si>
    <t>P.O. BOX 327</t>
  </si>
  <si>
    <t>SHOSHONI</t>
  </si>
  <si>
    <t>SWEETWATER COUNTY SCHOOL DISTRICT #2</t>
  </si>
  <si>
    <t>320 MONROE AVENUE</t>
  </si>
  <si>
    <t>GREEN RIVER</t>
  </si>
  <si>
    <t>WASHAKIE COUNTY SCHOOL DISTRICT #2</t>
  </si>
  <si>
    <t>P.O. BOX 105</t>
  </si>
  <si>
    <t>TEN SLEEP</t>
  </si>
  <si>
    <t>TETON COUNTY SCHOOL DISTRICT #1</t>
  </si>
  <si>
    <t>P.O. BOX 568</t>
  </si>
  <si>
    <t>JACKSON</t>
  </si>
  <si>
    <t>WESTON COUNTY SCHOOL DISTRICT #7</t>
  </si>
  <si>
    <t>P.O. BOX 470</t>
  </si>
  <si>
    <t>UPTON</t>
  </si>
  <si>
    <t>WASHAKIE COUNTY SCHOOL DISTRICT #1</t>
  </si>
  <si>
    <t>1900 HOWELL AVENUE</t>
  </si>
  <si>
    <t>NORTHEAST WYOMING BOCES</t>
  </si>
  <si>
    <t>410 NORTH MILLER AVENUE</t>
  </si>
  <si>
    <t>REGION V BOCES</t>
  </si>
  <si>
    <t>P.O. BOX 240</t>
  </si>
  <si>
    <t>Yes</t>
  </si>
  <si>
    <t>No</t>
  </si>
  <si>
    <t>Yers</t>
  </si>
  <si>
    <t>Wyoming School Districts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</si>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</sst>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.00"/>
    <numFmt numFmtId="170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5" xfId="0" applyFont="1" applyFill="1" applyBorder="1" applyAlignment="1" applyProtection="1">
      <alignment horizontal="left" textRotation="75" wrapText="1"/>
      <protection locked="0"/>
    </xf>
    <xf numFmtId="0" fontId="1" fillId="4" borderId="15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0" xfId="0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170" fontId="0" fillId="0" borderId="17" xfId="0" applyNumberFormat="1" applyFont="1" applyFill="1" applyBorder="1" applyAlignment="1" applyProtection="1">
      <alignment/>
      <protection locked="0"/>
    </xf>
    <xf numFmtId="170" fontId="0" fillId="0" borderId="13" xfId="0" applyNumberFormat="1" applyFont="1" applyFill="1" applyBorder="1" applyAlignment="1" applyProtection="1">
      <alignment/>
      <protection locked="0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7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170" fontId="0" fillId="0" borderId="25" xfId="0" applyNumberFormat="1" applyFont="1" applyFill="1" applyBorder="1" applyAlignment="1" applyProtection="1">
      <alignment/>
      <protection locked="0"/>
    </xf>
    <xf numFmtId="170" fontId="0" fillId="0" borderId="1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16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70" fontId="0" fillId="0" borderId="26" xfId="0" applyNumberFormat="1" applyFont="1" applyFill="1" applyBorder="1" applyAlignment="1" applyProtection="1">
      <alignment/>
      <protection locked="0"/>
    </xf>
    <xf numFmtId="170" fontId="0" fillId="0" borderId="12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6" borderId="19" xfId="0" applyNumberFormat="1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2" fontId="0" fillId="6" borderId="19" xfId="0" applyNumberFormat="1" applyFont="1" applyFill="1" applyBorder="1" applyAlignment="1">
      <alignment horizontal="center"/>
    </xf>
    <xf numFmtId="167" fontId="0" fillId="6" borderId="20" xfId="0" applyNumberFormat="1" applyFont="1" applyFill="1" applyBorder="1" applyAlignment="1">
      <alignment/>
    </xf>
    <xf numFmtId="166" fontId="0" fillId="6" borderId="13" xfId="0" applyNumberFormat="1" applyFont="1" applyFill="1" applyBorder="1" applyAlignment="1">
      <alignment/>
    </xf>
    <xf numFmtId="168" fontId="0" fillId="6" borderId="13" xfId="0" applyNumberFormat="1" applyFont="1" applyFill="1" applyBorder="1" applyAlignment="1">
      <alignment/>
    </xf>
    <xf numFmtId="49" fontId="0" fillId="6" borderId="14" xfId="0" applyNumberFormat="1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2" fontId="0" fillId="6" borderId="14" xfId="0" applyNumberFormat="1" applyFont="1" applyFill="1" applyBorder="1" applyAlignment="1">
      <alignment/>
    </xf>
    <xf numFmtId="2" fontId="0" fillId="6" borderId="13" xfId="0" applyNumberFormat="1" applyFont="1" applyFill="1" applyBorder="1" applyAlignment="1" applyProtection="1">
      <alignment/>
      <protection locked="0"/>
    </xf>
    <xf numFmtId="2" fontId="0" fillId="6" borderId="13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70" fontId="0" fillId="6" borderId="14" xfId="0" applyNumberFormat="1" applyFont="1" applyFill="1" applyBorder="1" applyAlignment="1" applyProtection="1">
      <alignment/>
      <protection locked="0"/>
    </xf>
    <xf numFmtId="170" fontId="0" fillId="6" borderId="13" xfId="0" applyNumberFormat="1" applyFont="1" applyFill="1" applyBorder="1" applyAlignment="1" applyProtection="1">
      <alignment/>
      <protection locked="0"/>
    </xf>
    <xf numFmtId="170" fontId="0" fillId="6" borderId="12" xfId="0" applyNumberFormat="1" applyFont="1" applyFill="1" applyBorder="1" applyAlignment="1" applyProtection="1">
      <alignment/>
      <protection locked="0"/>
    </xf>
    <xf numFmtId="3" fontId="0" fillId="6" borderId="14" xfId="0" applyNumberFormat="1" applyFont="1" applyFill="1" applyBorder="1" applyAlignment="1" applyProtection="1">
      <alignment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0.57421875" style="0" bestFit="1" customWidth="1"/>
    <col min="4" max="4" width="33.140625" style="0" bestFit="1" customWidth="1"/>
    <col min="5" max="5" width="16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2" t="s">
        <v>227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6"/>
    </row>
    <row r="2" spans="1:25" ht="12.75">
      <c r="A2" s="170" t="s">
        <v>228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6"/>
    </row>
    <row r="3" spans="1:14" ht="12.75">
      <c r="A3" s="171" t="s">
        <v>229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0"/>
    </row>
    <row r="4" spans="1:14" ht="15.75" customHeight="1">
      <c r="A4" s="174" t="s">
        <v>230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22" ht="45" customHeight="1">
      <c r="A5" s="167" t="s">
        <v>231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14" ht="12.75">
      <c r="A6" s="169" t="s">
        <v>232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25" ht="12.75">
      <c r="A7" s="169" t="s">
        <v>233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</row>
    <row r="8" spans="1:25" ht="18">
      <c r="A8" s="9" t="s">
        <v>215</v>
      </c>
      <c r="B8" s="2"/>
      <c r="C8" s="3"/>
      <c r="D8" s="3"/>
      <c r="E8" s="3"/>
      <c r="F8" s="37"/>
      <c r="G8" s="3"/>
      <c r="H8" s="41"/>
      <c r="I8" s="3"/>
      <c r="J8" s="4"/>
      <c r="K8" s="5"/>
      <c r="L8" s="3"/>
      <c r="M8" s="6"/>
      <c r="N8" s="3"/>
      <c r="O8" s="3"/>
      <c r="P8" s="10"/>
      <c r="Q8" s="41"/>
      <c r="R8" s="41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38" t="s">
        <v>6</v>
      </c>
      <c r="G9" s="15" t="s">
        <v>7</v>
      </c>
      <c r="H9" s="38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3" t="s">
        <v>17</v>
      </c>
      <c r="R9" s="44" t="s">
        <v>18</v>
      </c>
      <c r="S9" s="108" t="s">
        <v>19</v>
      </c>
      <c r="T9" s="49" t="s">
        <v>20</v>
      </c>
      <c r="U9" s="50" t="s">
        <v>21</v>
      </c>
      <c r="V9" s="50" t="s">
        <v>22</v>
      </c>
      <c r="W9" s="51" t="s">
        <v>23</v>
      </c>
      <c r="X9" s="85" t="s">
        <v>24</v>
      </c>
      <c r="Y9" s="86" t="s">
        <v>25</v>
      </c>
      <c r="Z9" s="52" t="s">
        <v>216</v>
      </c>
      <c r="AA9" s="53" t="s">
        <v>217</v>
      </c>
      <c r="AB9" s="53" t="s">
        <v>218</v>
      </c>
      <c r="AC9" s="54" t="s">
        <v>219</v>
      </c>
      <c r="AD9" s="55" t="s">
        <v>220</v>
      </c>
      <c r="AE9" s="52" t="s">
        <v>221</v>
      </c>
      <c r="AF9" s="53" t="s">
        <v>222</v>
      </c>
      <c r="AG9" s="54" t="s">
        <v>223</v>
      </c>
      <c r="AH9" s="56" t="s">
        <v>224</v>
      </c>
      <c r="AI9" s="57" t="s">
        <v>225</v>
      </c>
    </row>
    <row r="10" spans="1:35" s="77" customFormat="1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39"/>
      <c r="G10" s="99">
        <v>6</v>
      </c>
      <c r="H10" s="42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5" t="s">
        <v>26</v>
      </c>
      <c r="R10" s="46" t="s">
        <v>27</v>
      </c>
      <c r="S10" s="109">
        <v>15</v>
      </c>
      <c r="T10" s="58">
        <v>16</v>
      </c>
      <c r="U10" s="59">
        <v>17</v>
      </c>
      <c r="V10" s="59">
        <v>18</v>
      </c>
      <c r="W10" s="60">
        <v>19</v>
      </c>
      <c r="X10" s="92">
        <v>20</v>
      </c>
      <c r="Y10" s="93">
        <v>21</v>
      </c>
      <c r="Z10" s="24"/>
      <c r="AA10" s="25"/>
      <c r="AB10" s="25"/>
      <c r="AC10" s="26"/>
      <c r="AD10" s="61">
        <v>22</v>
      </c>
      <c r="AE10" s="62"/>
      <c r="AF10" s="63"/>
      <c r="AG10" s="64"/>
      <c r="AH10" s="61">
        <v>23</v>
      </c>
      <c r="AI10" s="24" t="s">
        <v>226</v>
      </c>
    </row>
    <row r="11" spans="1:36" s="128" customFormat="1" ht="12.75" customHeight="1">
      <c r="A11" s="115">
        <v>5601420</v>
      </c>
      <c r="B11" s="116">
        <v>201000</v>
      </c>
      <c r="C11" s="117" t="s">
        <v>83</v>
      </c>
      <c r="D11" s="118" t="s">
        <v>84</v>
      </c>
      <c r="E11" s="118" t="s">
        <v>85</v>
      </c>
      <c r="F11" s="119" t="s">
        <v>31</v>
      </c>
      <c r="G11" s="120">
        <v>82420</v>
      </c>
      <c r="H11" s="121">
        <v>688</v>
      </c>
      <c r="I11" s="122">
        <v>3075482254</v>
      </c>
      <c r="J11" s="123">
        <v>7</v>
      </c>
      <c r="K11" s="124" t="s">
        <v>34</v>
      </c>
      <c r="L11" s="107"/>
      <c r="M11" s="102">
        <v>617</v>
      </c>
      <c r="N11" s="89" t="s">
        <v>34</v>
      </c>
      <c r="O11" s="125">
        <v>19.8838897</v>
      </c>
      <c r="P11" s="124" t="s">
        <v>32</v>
      </c>
      <c r="Q11" s="90"/>
      <c r="R11" s="91"/>
      <c r="S11" s="126" t="s">
        <v>34</v>
      </c>
      <c r="T11" s="96">
        <v>144198.59329852986</v>
      </c>
      <c r="U11" s="83">
        <v>14661.519021494738</v>
      </c>
      <c r="V11" s="83">
        <v>17356.71</v>
      </c>
      <c r="W11" s="112">
        <v>15370.293362746823</v>
      </c>
      <c r="X11" s="98" t="s">
        <v>212</v>
      </c>
      <c r="Y11" s="114" t="s">
        <v>213</v>
      </c>
      <c r="Z11" s="117">
        <f aca="true" t="shared" si="0" ref="Z11:Z34">IF(OR(K11="YES",L11="YES"),1,0)</f>
        <v>1</v>
      </c>
      <c r="AA11" s="118">
        <f aca="true" t="shared" si="1" ref="AA11:AA34">IF(OR(AND(ISNUMBER(M11),AND(M11&gt;0,M11&lt;600)),AND(ISNUMBER(M11),AND(M11&gt;0,N11="YES"))),1,0)</f>
        <v>1</v>
      </c>
      <c r="AB11" s="118">
        <f aca="true" t="shared" si="2" ref="AB11:AB34">IF(AND(OR(K11="YES",L11="YES"),(Z11=0)),"Trouble",0)</f>
        <v>0</v>
      </c>
      <c r="AC11" s="118">
        <f aca="true" t="shared" si="3" ref="AC11:AC34">IF(AND(OR(AND(ISNUMBER(M11),AND(M11&gt;0,M11&lt;600)),AND(ISNUMBER(M11),AND(M11&gt;0,N11="YES"))),(AA11=0)),"Trouble",0)</f>
        <v>0</v>
      </c>
      <c r="AD11" s="127" t="str">
        <f aca="true" t="shared" si="4" ref="AD11:AD34">IF(AND(Z11=1,AA11=1),"SRSA","-")</f>
        <v>SRSA</v>
      </c>
      <c r="AE11" s="117">
        <f aca="true" t="shared" si="5" ref="AE11:AE34">IF(S11="YES",1,0)</f>
        <v>1</v>
      </c>
      <c r="AF11" s="118">
        <f aca="true" t="shared" si="6" ref="AF11:AF34">IF(OR(AND(ISNUMBER(Q11),Q11&gt;=20),(AND(ISNUMBER(Q11)=FALSE,AND(ISNUMBER(O11),O11&gt;=20)))),1,0)</f>
        <v>0</v>
      </c>
      <c r="AG11" s="118">
        <f aca="true" t="shared" si="7" ref="AG11:AG34">IF(AND(AE11=1,AF11=1),"Initial",0)</f>
        <v>0</v>
      </c>
      <c r="AH11" s="127" t="str">
        <f aca="true" t="shared" si="8" ref="AH11:AH34">IF(AND(AND(AG11="Initial",AI11=0),AND(ISNUMBER(M11),M11&gt;0)),"RLIS","-")</f>
        <v>-</v>
      </c>
      <c r="AI11" s="117">
        <f aca="true" t="shared" si="9" ref="AI11:AI34">IF(AND(AD11="SRSA",AG11="Initial"),"SRSA",0)</f>
        <v>0</v>
      </c>
      <c r="AJ11" s="128">
        <v>5601420</v>
      </c>
    </row>
    <row r="12" spans="1:36" s="128" customFormat="1" ht="12.75" customHeight="1">
      <c r="A12" s="129">
        <v>5601460</v>
      </c>
      <c r="B12" s="130">
        <v>202000</v>
      </c>
      <c r="C12" s="131" t="s">
        <v>86</v>
      </c>
      <c r="D12" s="132" t="s">
        <v>87</v>
      </c>
      <c r="E12" s="132" t="s">
        <v>88</v>
      </c>
      <c r="F12" s="133" t="s">
        <v>31</v>
      </c>
      <c r="G12" s="134">
        <v>82431</v>
      </c>
      <c r="H12" s="135">
        <v>1613</v>
      </c>
      <c r="I12" s="136">
        <v>3075482259</v>
      </c>
      <c r="J12" s="137">
        <v>7</v>
      </c>
      <c r="K12" s="138" t="s">
        <v>34</v>
      </c>
      <c r="L12" s="33"/>
      <c r="M12" s="103">
        <v>618</v>
      </c>
      <c r="N12" s="80" t="s">
        <v>34</v>
      </c>
      <c r="O12" s="139">
        <v>16.35802469</v>
      </c>
      <c r="P12" s="138" t="s">
        <v>32</v>
      </c>
      <c r="Q12" s="35"/>
      <c r="R12" s="81"/>
      <c r="S12" s="140" t="s">
        <v>34</v>
      </c>
      <c r="T12" s="97">
        <v>108249.65138392462</v>
      </c>
      <c r="U12" s="84">
        <v>11585.675870132207</v>
      </c>
      <c r="V12" s="84">
        <v>14466.07</v>
      </c>
      <c r="W12" s="113">
        <v>12937.093308430889</v>
      </c>
      <c r="X12" s="48" t="s">
        <v>212</v>
      </c>
      <c r="Y12" s="76" t="s">
        <v>212</v>
      </c>
      <c r="Z12" s="131">
        <f t="shared" si="0"/>
        <v>1</v>
      </c>
      <c r="AA12" s="132">
        <f t="shared" si="1"/>
        <v>1</v>
      </c>
      <c r="AB12" s="132">
        <f t="shared" si="2"/>
        <v>0</v>
      </c>
      <c r="AC12" s="132">
        <f t="shared" si="3"/>
        <v>0</v>
      </c>
      <c r="AD12" s="141" t="str">
        <f t="shared" si="4"/>
        <v>SRSA</v>
      </c>
      <c r="AE12" s="131">
        <f t="shared" si="5"/>
        <v>1</v>
      </c>
      <c r="AF12" s="132">
        <f t="shared" si="6"/>
        <v>0</v>
      </c>
      <c r="AG12" s="132">
        <f t="shared" si="7"/>
        <v>0</v>
      </c>
      <c r="AH12" s="141" t="str">
        <f t="shared" si="8"/>
        <v>-</v>
      </c>
      <c r="AI12" s="131">
        <f t="shared" si="9"/>
        <v>0</v>
      </c>
      <c r="AJ12" s="128">
        <v>5601460</v>
      </c>
    </row>
    <row r="13" spans="1:36" s="128" customFormat="1" ht="12.75" customHeight="1">
      <c r="A13" s="129">
        <v>5603170</v>
      </c>
      <c r="B13" s="130">
        <v>203000</v>
      </c>
      <c r="C13" s="131" t="s">
        <v>125</v>
      </c>
      <c r="D13" s="132" t="s">
        <v>126</v>
      </c>
      <c r="E13" s="132" t="s">
        <v>127</v>
      </c>
      <c r="F13" s="133" t="s">
        <v>31</v>
      </c>
      <c r="G13" s="134">
        <v>82426</v>
      </c>
      <c r="H13" s="135">
        <v>1537</v>
      </c>
      <c r="I13" s="136">
        <v>3077654756</v>
      </c>
      <c r="J13" s="137">
        <v>7</v>
      </c>
      <c r="K13" s="138" t="s">
        <v>34</v>
      </c>
      <c r="L13" s="33"/>
      <c r="M13" s="103">
        <v>478</v>
      </c>
      <c r="N13" s="80" t="s">
        <v>34</v>
      </c>
      <c r="O13" s="139">
        <v>11.64658635</v>
      </c>
      <c r="P13" s="138" t="s">
        <v>32</v>
      </c>
      <c r="Q13" s="35"/>
      <c r="R13" s="81"/>
      <c r="S13" s="140" t="s">
        <v>34</v>
      </c>
      <c r="T13" s="97">
        <v>69481.15092458126</v>
      </c>
      <c r="U13" s="84">
        <v>6561.798722906736</v>
      </c>
      <c r="V13" s="84">
        <v>9159.6</v>
      </c>
      <c r="W13" s="113">
        <v>3872.976414515175</v>
      </c>
      <c r="X13" s="48" t="s">
        <v>212</v>
      </c>
      <c r="Y13" s="76" t="s">
        <v>213</v>
      </c>
      <c r="Z13" s="131">
        <f t="shared" si="0"/>
        <v>1</v>
      </c>
      <c r="AA13" s="132">
        <f t="shared" si="1"/>
        <v>1</v>
      </c>
      <c r="AB13" s="132">
        <f t="shared" si="2"/>
        <v>0</v>
      </c>
      <c r="AC13" s="132">
        <f t="shared" si="3"/>
        <v>0</v>
      </c>
      <c r="AD13" s="141" t="str">
        <f t="shared" si="4"/>
        <v>SRSA</v>
      </c>
      <c r="AE13" s="131">
        <f t="shared" si="5"/>
        <v>1</v>
      </c>
      <c r="AF13" s="132">
        <f t="shared" si="6"/>
        <v>0</v>
      </c>
      <c r="AG13" s="132">
        <f t="shared" si="7"/>
        <v>0</v>
      </c>
      <c r="AH13" s="141" t="str">
        <f t="shared" si="8"/>
        <v>-</v>
      </c>
      <c r="AI13" s="131">
        <f t="shared" si="9"/>
        <v>0</v>
      </c>
      <c r="AJ13" s="128">
        <v>5603170</v>
      </c>
    </row>
    <row r="14" spans="1:36" s="128" customFormat="1" ht="12.75" customHeight="1">
      <c r="A14" s="129">
        <v>5601090</v>
      </c>
      <c r="B14" s="130">
        <v>204000</v>
      </c>
      <c r="C14" s="131" t="s">
        <v>77</v>
      </c>
      <c r="D14" s="132" t="s">
        <v>78</v>
      </c>
      <c r="E14" s="132" t="s">
        <v>79</v>
      </c>
      <c r="F14" s="133" t="s">
        <v>31</v>
      </c>
      <c r="G14" s="134">
        <v>82410</v>
      </c>
      <c r="H14" s="135">
        <v>151</v>
      </c>
      <c r="I14" s="136">
        <v>3075682684</v>
      </c>
      <c r="J14" s="137">
        <v>7</v>
      </c>
      <c r="K14" s="138" t="s">
        <v>34</v>
      </c>
      <c r="L14" s="33"/>
      <c r="M14" s="103">
        <v>337</v>
      </c>
      <c r="N14" s="80" t="s">
        <v>34</v>
      </c>
      <c r="O14" s="139">
        <v>11.5942029</v>
      </c>
      <c r="P14" s="138" t="s">
        <v>32</v>
      </c>
      <c r="Q14" s="35"/>
      <c r="R14" s="81"/>
      <c r="S14" s="140" t="s">
        <v>34</v>
      </c>
      <c r="T14" s="97">
        <v>64961.90949563209</v>
      </c>
      <c r="U14" s="84">
        <v>5639.045777497977</v>
      </c>
      <c r="V14" s="84">
        <v>7260.49</v>
      </c>
      <c r="W14" s="113">
        <v>6528.1987712911405</v>
      </c>
      <c r="X14" s="48" t="s">
        <v>212</v>
      </c>
      <c r="Y14" s="76" t="s">
        <v>213</v>
      </c>
      <c r="Z14" s="131">
        <f t="shared" si="0"/>
        <v>1</v>
      </c>
      <c r="AA14" s="132">
        <f t="shared" si="1"/>
        <v>1</v>
      </c>
      <c r="AB14" s="132">
        <f t="shared" si="2"/>
        <v>0</v>
      </c>
      <c r="AC14" s="132">
        <f t="shared" si="3"/>
        <v>0</v>
      </c>
      <c r="AD14" s="141" t="str">
        <f t="shared" si="4"/>
        <v>SRSA</v>
      </c>
      <c r="AE14" s="131">
        <f t="shared" si="5"/>
        <v>1</v>
      </c>
      <c r="AF14" s="132">
        <f t="shared" si="6"/>
        <v>0</v>
      </c>
      <c r="AG14" s="132">
        <f t="shared" si="7"/>
        <v>0</v>
      </c>
      <c r="AH14" s="141" t="str">
        <f t="shared" si="8"/>
        <v>-</v>
      </c>
      <c r="AI14" s="131">
        <f t="shared" si="9"/>
        <v>0</v>
      </c>
      <c r="AJ14" s="128">
        <v>5601090</v>
      </c>
    </row>
    <row r="15" spans="1:36" s="128" customFormat="1" ht="12.75" customHeight="1">
      <c r="A15" s="129">
        <v>5601700</v>
      </c>
      <c r="B15" s="130">
        <v>402000</v>
      </c>
      <c r="C15" s="131" t="s">
        <v>91</v>
      </c>
      <c r="D15" s="132" t="s">
        <v>92</v>
      </c>
      <c r="E15" s="132" t="s">
        <v>93</v>
      </c>
      <c r="F15" s="133" t="s">
        <v>31</v>
      </c>
      <c r="G15" s="134">
        <v>82331</v>
      </c>
      <c r="H15" s="135">
        <v>1530</v>
      </c>
      <c r="I15" s="136">
        <v>3073265271</v>
      </c>
      <c r="J15" s="137">
        <v>7</v>
      </c>
      <c r="K15" s="138" t="s">
        <v>34</v>
      </c>
      <c r="L15" s="33"/>
      <c r="M15" s="103">
        <v>653</v>
      </c>
      <c r="N15" s="80" t="s">
        <v>34</v>
      </c>
      <c r="O15" s="139">
        <v>11.77285319</v>
      </c>
      <c r="P15" s="138" t="s">
        <v>32</v>
      </c>
      <c r="Q15" s="35"/>
      <c r="R15" s="81"/>
      <c r="S15" s="140" t="s">
        <v>34</v>
      </c>
      <c r="T15" s="97">
        <v>128242.42632912389</v>
      </c>
      <c r="U15" s="84">
        <v>10150.282399496356</v>
      </c>
      <c r="V15" s="84">
        <v>13968.18</v>
      </c>
      <c r="W15" s="113">
        <v>5779.557467992722</v>
      </c>
      <c r="X15" s="48" t="s">
        <v>212</v>
      </c>
      <c r="Y15" s="76" t="s">
        <v>213</v>
      </c>
      <c r="Z15" s="131">
        <f t="shared" si="0"/>
        <v>1</v>
      </c>
      <c r="AA15" s="132">
        <f t="shared" si="1"/>
        <v>1</v>
      </c>
      <c r="AB15" s="132">
        <f t="shared" si="2"/>
        <v>0</v>
      </c>
      <c r="AC15" s="132">
        <f t="shared" si="3"/>
        <v>0</v>
      </c>
      <c r="AD15" s="141" t="str">
        <f t="shared" si="4"/>
        <v>SRSA</v>
      </c>
      <c r="AE15" s="131">
        <f t="shared" si="5"/>
        <v>1</v>
      </c>
      <c r="AF15" s="132">
        <f t="shared" si="6"/>
        <v>0</v>
      </c>
      <c r="AG15" s="132">
        <f t="shared" si="7"/>
        <v>0</v>
      </c>
      <c r="AH15" s="141" t="str">
        <f t="shared" si="8"/>
        <v>-</v>
      </c>
      <c r="AI15" s="131">
        <f t="shared" si="9"/>
        <v>0</v>
      </c>
      <c r="AJ15" s="128">
        <v>5601700</v>
      </c>
    </row>
    <row r="16" spans="1:36" s="128" customFormat="1" ht="12.75" customHeight="1">
      <c r="A16" s="129">
        <v>5602150</v>
      </c>
      <c r="B16" s="130">
        <v>502000</v>
      </c>
      <c r="C16" s="131" t="s">
        <v>103</v>
      </c>
      <c r="D16" s="132" t="s">
        <v>104</v>
      </c>
      <c r="E16" s="132" t="s">
        <v>105</v>
      </c>
      <c r="F16" s="133" t="s">
        <v>31</v>
      </c>
      <c r="G16" s="134">
        <v>82637</v>
      </c>
      <c r="H16" s="135">
        <v>1300</v>
      </c>
      <c r="I16" s="136">
        <v>3074365331</v>
      </c>
      <c r="J16" s="137">
        <v>7</v>
      </c>
      <c r="K16" s="138" t="s">
        <v>34</v>
      </c>
      <c r="L16" s="33"/>
      <c r="M16" s="103">
        <v>693</v>
      </c>
      <c r="N16" s="80" t="s">
        <v>34</v>
      </c>
      <c r="O16" s="139">
        <v>10.99050204</v>
      </c>
      <c r="P16" s="138" t="s">
        <v>32</v>
      </c>
      <c r="Q16" s="35"/>
      <c r="R16" s="81"/>
      <c r="S16" s="140" t="s">
        <v>34</v>
      </c>
      <c r="T16" s="97">
        <v>145539.2794904157</v>
      </c>
      <c r="U16" s="84">
        <v>9535.11376922385</v>
      </c>
      <c r="V16" s="84">
        <v>13538.99</v>
      </c>
      <c r="W16" s="113">
        <v>5869.278929332842</v>
      </c>
      <c r="X16" s="48" t="s">
        <v>212</v>
      </c>
      <c r="Y16" s="76" t="s">
        <v>213</v>
      </c>
      <c r="Z16" s="131">
        <f t="shared" si="0"/>
        <v>1</v>
      </c>
      <c r="AA16" s="132">
        <f t="shared" si="1"/>
        <v>1</v>
      </c>
      <c r="AB16" s="132">
        <f t="shared" si="2"/>
        <v>0</v>
      </c>
      <c r="AC16" s="132">
        <f t="shared" si="3"/>
        <v>0</v>
      </c>
      <c r="AD16" s="141" t="str">
        <f t="shared" si="4"/>
        <v>SRSA</v>
      </c>
      <c r="AE16" s="131">
        <f t="shared" si="5"/>
        <v>1</v>
      </c>
      <c r="AF16" s="132">
        <f t="shared" si="6"/>
        <v>0</v>
      </c>
      <c r="AG16" s="132">
        <f t="shared" si="7"/>
        <v>0</v>
      </c>
      <c r="AH16" s="141" t="str">
        <f t="shared" si="8"/>
        <v>-</v>
      </c>
      <c r="AI16" s="131">
        <f t="shared" si="9"/>
        <v>0</v>
      </c>
      <c r="AJ16" s="128">
        <v>5602150</v>
      </c>
    </row>
    <row r="17" spans="1:36" s="128" customFormat="1" ht="12.75" customHeight="1">
      <c r="A17" s="129">
        <v>5602370</v>
      </c>
      <c r="B17" s="130">
        <v>601000</v>
      </c>
      <c r="C17" s="131" t="s">
        <v>106</v>
      </c>
      <c r="D17" s="132" t="s">
        <v>107</v>
      </c>
      <c r="E17" s="132" t="s">
        <v>108</v>
      </c>
      <c r="F17" s="133" t="s">
        <v>31</v>
      </c>
      <c r="G17" s="134">
        <v>82729</v>
      </c>
      <c r="H17" s="135">
        <v>830</v>
      </c>
      <c r="I17" s="136">
        <v>3072832299</v>
      </c>
      <c r="J17" s="137">
        <v>7</v>
      </c>
      <c r="K17" s="138" t="s">
        <v>34</v>
      </c>
      <c r="L17" s="33"/>
      <c r="M17" s="103">
        <v>1005</v>
      </c>
      <c r="N17" s="80" t="s">
        <v>34</v>
      </c>
      <c r="O17" s="139">
        <v>9.126594701</v>
      </c>
      <c r="P17" s="138" t="s">
        <v>32</v>
      </c>
      <c r="Q17" s="35"/>
      <c r="R17" s="81"/>
      <c r="S17" s="140" t="s">
        <v>34</v>
      </c>
      <c r="T17" s="97">
        <v>140202.03708442213</v>
      </c>
      <c r="U17" s="84">
        <v>9330.057559133014</v>
      </c>
      <c r="V17" s="84">
        <v>15551.96</v>
      </c>
      <c r="W17" s="113">
        <v>8172.129770395919</v>
      </c>
      <c r="X17" s="48" t="s">
        <v>212</v>
      </c>
      <c r="Y17" s="76" t="s">
        <v>212</v>
      </c>
      <c r="Z17" s="131">
        <f t="shared" si="0"/>
        <v>1</v>
      </c>
      <c r="AA17" s="132">
        <f t="shared" si="1"/>
        <v>1</v>
      </c>
      <c r="AB17" s="132">
        <f t="shared" si="2"/>
        <v>0</v>
      </c>
      <c r="AC17" s="132">
        <f t="shared" si="3"/>
        <v>0</v>
      </c>
      <c r="AD17" s="141" t="str">
        <f t="shared" si="4"/>
        <v>SRSA</v>
      </c>
      <c r="AE17" s="131">
        <f t="shared" si="5"/>
        <v>1</v>
      </c>
      <c r="AF17" s="132">
        <f t="shared" si="6"/>
        <v>0</v>
      </c>
      <c r="AG17" s="132">
        <f t="shared" si="7"/>
        <v>0</v>
      </c>
      <c r="AH17" s="141" t="str">
        <f t="shared" si="8"/>
        <v>-</v>
      </c>
      <c r="AI17" s="131">
        <f t="shared" si="9"/>
        <v>0</v>
      </c>
      <c r="AJ17" s="128">
        <v>5602370</v>
      </c>
    </row>
    <row r="18" spans="1:36" s="128" customFormat="1" ht="12.75" customHeight="1">
      <c r="A18" s="129">
        <v>5602670</v>
      </c>
      <c r="B18" s="130">
        <v>702000</v>
      </c>
      <c r="C18" s="131" t="s">
        <v>109</v>
      </c>
      <c r="D18" s="132" t="s">
        <v>110</v>
      </c>
      <c r="E18" s="132" t="s">
        <v>111</v>
      </c>
      <c r="F18" s="133" t="s">
        <v>31</v>
      </c>
      <c r="G18" s="134">
        <v>82513</v>
      </c>
      <c r="H18" s="135">
        <v>188</v>
      </c>
      <c r="I18" s="136">
        <v>3074552323</v>
      </c>
      <c r="J18" s="137">
        <v>7</v>
      </c>
      <c r="K18" s="138" t="s">
        <v>34</v>
      </c>
      <c r="L18" s="33"/>
      <c r="M18" s="103">
        <v>212</v>
      </c>
      <c r="N18" s="80" t="s">
        <v>34</v>
      </c>
      <c r="O18" s="139">
        <v>7.258064516</v>
      </c>
      <c r="P18" s="138" t="s">
        <v>32</v>
      </c>
      <c r="Q18" s="35"/>
      <c r="R18" s="81"/>
      <c r="S18" s="140" t="s">
        <v>34</v>
      </c>
      <c r="T18" s="97">
        <v>43863.69791047688</v>
      </c>
      <c r="U18" s="84">
        <v>2358.1464160446085</v>
      </c>
      <c r="V18" s="84">
        <v>3836.72</v>
      </c>
      <c r="W18" s="113">
        <v>1966.3953610376273</v>
      </c>
      <c r="X18" s="48" t="s">
        <v>212</v>
      </c>
      <c r="Y18" s="76" t="s">
        <v>213</v>
      </c>
      <c r="Z18" s="131">
        <f t="shared" si="0"/>
        <v>1</v>
      </c>
      <c r="AA18" s="132">
        <f t="shared" si="1"/>
        <v>1</v>
      </c>
      <c r="AB18" s="132">
        <f t="shared" si="2"/>
        <v>0</v>
      </c>
      <c r="AC18" s="132">
        <f t="shared" si="3"/>
        <v>0</v>
      </c>
      <c r="AD18" s="141" t="str">
        <f t="shared" si="4"/>
        <v>SRSA</v>
      </c>
      <c r="AE18" s="131">
        <f t="shared" si="5"/>
        <v>1</v>
      </c>
      <c r="AF18" s="132">
        <f t="shared" si="6"/>
        <v>0</v>
      </c>
      <c r="AG18" s="132">
        <f t="shared" si="7"/>
        <v>0</v>
      </c>
      <c r="AH18" s="141" t="str">
        <f t="shared" si="8"/>
        <v>-</v>
      </c>
      <c r="AI18" s="131">
        <f t="shared" si="9"/>
        <v>0</v>
      </c>
      <c r="AJ18" s="128">
        <v>5602670</v>
      </c>
    </row>
    <row r="19" spans="1:36" s="128" customFormat="1" ht="12.75" customHeight="1">
      <c r="A19" s="129">
        <v>5602830</v>
      </c>
      <c r="B19" s="130">
        <v>706000</v>
      </c>
      <c r="C19" s="131" t="s">
        <v>117</v>
      </c>
      <c r="D19" s="132" t="s">
        <v>118</v>
      </c>
      <c r="E19" s="132" t="s">
        <v>119</v>
      </c>
      <c r="F19" s="133" t="s">
        <v>31</v>
      </c>
      <c r="G19" s="134">
        <v>82523</v>
      </c>
      <c r="H19" s="135">
        <v>8715</v>
      </c>
      <c r="I19" s="136">
        <v>3078567970</v>
      </c>
      <c r="J19" s="137">
        <v>7</v>
      </c>
      <c r="K19" s="138" t="s">
        <v>34</v>
      </c>
      <c r="L19" s="33"/>
      <c r="M19" s="103">
        <v>332</v>
      </c>
      <c r="N19" s="80" t="s">
        <v>34</v>
      </c>
      <c r="O19" s="139">
        <v>8.157099698</v>
      </c>
      <c r="P19" s="138" t="s">
        <v>32</v>
      </c>
      <c r="Q19" s="35"/>
      <c r="R19" s="81"/>
      <c r="S19" s="140" t="s">
        <v>34</v>
      </c>
      <c r="T19" s="97">
        <v>62028.456237202576</v>
      </c>
      <c r="U19" s="84">
        <v>3691.011781635039</v>
      </c>
      <c r="V19" s="84">
        <v>5582.24</v>
      </c>
      <c r="W19" s="113">
        <v>2631.8295326435164</v>
      </c>
      <c r="X19" s="48" t="s">
        <v>212</v>
      </c>
      <c r="Y19" s="76" t="s">
        <v>212</v>
      </c>
      <c r="Z19" s="131">
        <f t="shared" si="0"/>
        <v>1</v>
      </c>
      <c r="AA19" s="132">
        <f t="shared" si="1"/>
        <v>1</v>
      </c>
      <c r="AB19" s="132">
        <f t="shared" si="2"/>
        <v>0</v>
      </c>
      <c r="AC19" s="132">
        <f t="shared" si="3"/>
        <v>0</v>
      </c>
      <c r="AD19" s="141" t="str">
        <f t="shared" si="4"/>
        <v>SRSA</v>
      </c>
      <c r="AE19" s="131">
        <f t="shared" si="5"/>
        <v>1</v>
      </c>
      <c r="AF19" s="132">
        <f t="shared" si="6"/>
        <v>0</v>
      </c>
      <c r="AG19" s="132">
        <f t="shared" si="7"/>
        <v>0</v>
      </c>
      <c r="AH19" s="141" t="str">
        <f t="shared" si="8"/>
        <v>-</v>
      </c>
      <c r="AI19" s="131">
        <f t="shared" si="9"/>
        <v>0</v>
      </c>
      <c r="AJ19" s="128">
        <v>5602830</v>
      </c>
    </row>
    <row r="20" spans="1:36" s="128" customFormat="1" ht="12.75" customHeight="1">
      <c r="A20" s="129">
        <v>5604450</v>
      </c>
      <c r="B20" s="130">
        <v>714000</v>
      </c>
      <c r="C20" s="131" t="s">
        <v>156</v>
      </c>
      <c r="D20" s="132" t="s">
        <v>157</v>
      </c>
      <c r="E20" s="132" t="s">
        <v>158</v>
      </c>
      <c r="F20" s="133" t="s">
        <v>31</v>
      </c>
      <c r="G20" s="134">
        <v>82520</v>
      </c>
      <c r="H20" s="135">
        <v>340</v>
      </c>
      <c r="I20" s="136">
        <v>3073323904</v>
      </c>
      <c r="J20" s="137">
        <v>7</v>
      </c>
      <c r="K20" s="138" t="s">
        <v>34</v>
      </c>
      <c r="L20" s="33"/>
      <c r="M20" s="103">
        <v>498</v>
      </c>
      <c r="N20" s="80" t="s">
        <v>34</v>
      </c>
      <c r="O20" s="139">
        <v>25.04440497</v>
      </c>
      <c r="P20" s="138" t="s">
        <v>34</v>
      </c>
      <c r="Q20" s="35"/>
      <c r="R20" s="81"/>
      <c r="S20" s="140" t="s">
        <v>34</v>
      </c>
      <c r="T20" s="97">
        <v>180632.27016719067</v>
      </c>
      <c r="U20" s="84">
        <v>22248.598794855654</v>
      </c>
      <c r="V20" s="84">
        <v>22841.54</v>
      </c>
      <c r="W20" s="113">
        <v>19637.571910817143</v>
      </c>
      <c r="X20" s="48" t="s">
        <v>212</v>
      </c>
      <c r="Y20" s="76" t="s">
        <v>213</v>
      </c>
      <c r="Z20" s="131">
        <f t="shared" si="0"/>
        <v>1</v>
      </c>
      <c r="AA20" s="132">
        <f t="shared" si="1"/>
        <v>1</v>
      </c>
      <c r="AB20" s="132">
        <f t="shared" si="2"/>
        <v>0</v>
      </c>
      <c r="AC20" s="132">
        <f t="shared" si="3"/>
        <v>0</v>
      </c>
      <c r="AD20" s="141" t="str">
        <f t="shared" si="4"/>
        <v>SRSA</v>
      </c>
      <c r="AE20" s="131">
        <f t="shared" si="5"/>
        <v>1</v>
      </c>
      <c r="AF20" s="132">
        <f t="shared" si="6"/>
        <v>1</v>
      </c>
      <c r="AG20" s="132" t="str">
        <f t="shared" si="7"/>
        <v>Initial</v>
      </c>
      <c r="AH20" s="141" t="str">
        <f t="shared" si="8"/>
        <v>-</v>
      </c>
      <c r="AI20" s="131" t="str">
        <f t="shared" si="9"/>
        <v>SRSA</v>
      </c>
      <c r="AJ20" s="128">
        <v>5604450</v>
      </c>
    </row>
    <row r="21" spans="1:36" s="128" customFormat="1" ht="12.75" customHeight="1">
      <c r="A21" s="129">
        <v>5602820</v>
      </c>
      <c r="B21" s="130">
        <v>721000</v>
      </c>
      <c r="C21" s="131" t="s">
        <v>114</v>
      </c>
      <c r="D21" s="132" t="s">
        <v>115</v>
      </c>
      <c r="E21" s="132" t="s">
        <v>116</v>
      </c>
      <c r="F21" s="133" t="s">
        <v>31</v>
      </c>
      <c r="G21" s="134">
        <v>82514</v>
      </c>
      <c r="H21" s="135">
        <v>9602</v>
      </c>
      <c r="I21" s="136">
        <v>3073323648</v>
      </c>
      <c r="J21" s="137">
        <v>7</v>
      </c>
      <c r="K21" s="138" t="s">
        <v>34</v>
      </c>
      <c r="L21" s="33"/>
      <c r="M21" s="103">
        <v>309</v>
      </c>
      <c r="N21" s="80" t="s">
        <v>34</v>
      </c>
      <c r="O21" s="139">
        <v>26.27737226</v>
      </c>
      <c r="P21" s="138" t="s">
        <v>34</v>
      </c>
      <c r="Q21" s="35"/>
      <c r="R21" s="81"/>
      <c r="S21" s="140" t="s">
        <v>34</v>
      </c>
      <c r="T21" s="97">
        <v>144524.7383264046</v>
      </c>
      <c r="U21" s="84">
        <v>17224.721647630184</v>
      </c>
      <c r="V21" s="84">
        <v>17492.51</v>
      </c>
      <c r="W21" s="113">
        <v>15001.649378051066</v>
      </c>
      <c r="X21" s="48" t="s">
        <v>212</v>
      </c>
      <c r="Y21" s="76" t="s">
        <v>214</v>
      </c>
      <c r="Z21" s="131">
        <f t="shared" si="0"/>
        <v>1</v>
      </c>
      <c r="AA21" s="132">
        <f t="shared" si="1"/>
        <v>1</v>
      </c>
      <c r="AB21" s="132">
        <f t="shared" si="2"/>
        <v>0</v>
      </c>
      <c r="AC21" s="132">
        <f t="shared" si="3"/>
        <v>0</v>
      </c>
      <c r="AD21" s="141" t="str">
        <f t="shared" si="4"/>
        <v>SRSA</v>
      </c>
      <c r="AE21" s="131">
        <f t="shared" si="5"/>
        <v>1</v>
      </c>
      <c r="AF21" s="132">
        <f t="shared" si="6"/>
        <v>1</v>
      </c>
      <c r="AG21" s="132" t="str">
        <f t="shared" si="7"/>
        <v>Initial</v>
      </c>
      <c r="AH21" s="141" t="str">
        <f t="shared" si="8"/>
        <v>-</v>
      </c>
      <c r="AI21" s="131" t="str">
        <f t="shared" si="9"/>
        <v>SRSA</v>
      </c>
      <c r="AJ21" s="128">
        <v>5602820</v>
      </c>
    </row>
    <row r="22" spans="1:36" s="128" customFormat="1" ht="12.75" customHeight="1">
      <c r="A22" s="129">
        <v>5605700</v>
      </c>
      <c r="B22" s="130">
        <v>724000</v>
      </c>
      <c r="C22" s="131" t="s">
        <v>191</v>
      </c>
      <c r="D22" s="132" t="s">
        <v>192</v>
      </c>
      <c r="E22" s="132" t="s">
        <v>193</v>
      </c>
      <c r="F22" s="133" t="s">
        <v>31</v>
      </c>
      <c r="G22" s="134">
        <v>82649</v>
      </c>
      <c r="H22" s="135">
        <v>327</v>
      </c>
      <c r="I22" s="136">
        <v>3078762583</v>
      </c>
      <c r="J22" s="137">
        <v>7</v>
      </c>
      <c r="K22" s="138" t="s">
        <v>34</v>
      </c>
      <c r="L22" s="33"/>
      <c r="M22" s="103">
        <v>275</v>
      </c>
      <c r="N22" s="80" t="s">
        <v>34</v>
      </c>
      <c r="O22" s="139">
        <v>9.056603774</v>
      </c>
      <c r="P22" s="138" t="s">
        <v>32</v>
      </c>
      <c r="Q22" s="35"/>
      <c r="R22" s="81"/>
      <c r="S22" s="140" t="s">
        <v>34</v>
      </c>
      <c r="T22" s="97">
        <v>46964.47727392854</v>
      </c>
      <c r="U22" s="84">
        <v>3485.9555715442034</v>
      </c>
      <c r="V22" s="84">
        <v>4907.26</v>
      </c>
      <c r="W22" s="113">
        <v>2100.9775530478073</v>
      </c>
      <c r="X22" s="48" t="s">
        <v>212</v>
      </c>
      <c r="Y22" s="76" t="s">
        <v>213</v>
      </c>
      <c r="Z22" s="131">
        <f t="shared" si="0"/>
        <v>1</v>
      </c>
      <c r="AA22" s="132">
        <f t="shared" si="1"/>
        <v>1</v>
      </c>
      <c r="AB22" s="132">
        <f t="shared" si="2"/>
        <v>0</v>
      </c>
      <c r="AC22" s="132">
        <f t="shared" si="3"/>
        <v>0</v>
      </c>
      <c r="AD22" s="141" t="str">
        <f t="shared" si="4"/>
        <v>SRSA</v>
      </c>
      <c r="AE22" s="131">
        <f t="shared" si="5"/>
        <v>1</v>
      </c>
      <c r="AF22" s="132">
        <f t="shared" si="6"/>
        <v>0</v>
      </c>
      <c r="AG22" s="132">
        <f t="shared" si="7"/>
        <v>0</v>
      </c>
      <c r="AH22" s="141" t="str">
        <f t="shared" si="8"/>
        <v>-</v>
      </c>
      <c r="AI22" s="131">
        <f t="shared" si="9"/>
        <v>0</v>
      </c>
      <c r="AJ22" s="128">
        <v>5605700</v>
      </c>
    </row>
    <row r="23" spans="1:36" s="128" customFormat="1" ht="12.75" customHeight="1">
      <c r="A23" s="129">
        <v>5600960</v>
      </c>
      <c r="B23" s="130">
        <v>738000</v>
      </c>
      <c r="C23" s="131" t="s">
        <v>70</v>
      </c>
      <c r="D23" s="132" t="s">
        <v>71</v>
      </c>
      <c r="E23" s="132" t="s">
        <v>72</v>
      </c>
      <c r="F23" s="133" t="s">
        <v>31</v>
      </c>
      <c r="G23" s="134">
        <v>82510</v>
      </c>
      <c r="H23" s="135" t="s">
        <v>50</v>
      </c>
      <c r="I23" s="136">
        <v>3078569333</v>
      </c>
      <c r="J23" s="137">
        <v>7</v>
      </c>
      <c r="K23" s="138" t="s">
        <v>34</v>
      </c>
      <c r="L23" s="33"/>
      <c r="M23" s="103">
        <v>253</v>
      </c>
      <c r="N23" s="80" t="s">
        <v>34</v>
      </c>
      <c r="O23" s="139">
        <v>26.68393782</v>
      </c>
      <c r="P23" s="138" t="s">
        <v>34</v>
      </c>
      <c r="Q23" s="35"/>
      <c r="R23" s="81"/>
      <c r="S23" s="140" t="s">
        <v>34</v>
      </c>
      <c r="T23" s="97">
        <v>158167.72765223784</v>
      </c>
      <c r="U23" s="84">
        <v>16814.609227448513</v>
      </c>
      <c r="V23" s="84">
        <v>16965.25</v>
      </c>
      <c r="W23" s="113">
        <v>14527.686935242076</v>
      </c>
      <c r="X23" s="48" t="s">
        <v>212</v>
      </c>
      <c r="Y23" s="76" t="s">
        <v>213</v>
      </c>
      <c r="Z23" s="131">
        <f t="shared" si="0"/>
        <v>1</v>
      </c>
      <c r="AA23" s="132">
        <f t="shared" si="1"/>
        <v>1</v>
      </c>
      <c r="AB23" s="132">
        <f t="shared" si="2"/>
        <v>0</v>
      </c>
      <c r="AC23" s="132">
        <f t="shared" si="3"/>
        <v>0</v>
      </c>
      <c r="AD23" s="141" t="str">
        <f t="shared" si="4"/>
        <v>SRSA</v>
      </c>
      <c r="AE23" s="131">
        <f t="shared" si="5"/>
        <v>1</v>
      </c>
      <c r="AF23" s="132">
        <f t="shared" si="6"/>
        <v>1</v>
      </c>
      <c r="AG23" s="132" t="str">
        <f t="shared" si="7"/>
        <v>Initial</v>
      </c>
      <c r="AH23" s="141" t="str">
        <f t="shared" si="8"/>
        <v>-</v>
      </c>
      <c r="AI23" s="131" t="str">
        <f t="shared" si="9"/>
        <v>SRSA</v>
      </c>
      <c r="AJ23" s="128">
        <v>5600960</v>
      </c>
    </row>
    <row r="24" spans="1:36" s="128" customFormat="1" ht="12.75" customHeight="1">
      <c r="A24" s="129">
        <v>5604060</v>
      </c>
      <c r="B24" s="130">
        <v>1202000</v>
      </c>
      <c r="C24" s="131" t="s">
        <v>141</v>
      </c>
      <c r="D24" s="132" t="s">
        <v>142</v>
      </c>
      <c r="E24" s="132" t="s">
        <v>143</v>
      </c>
      <c r="F24" s="133" t="s">
        <v>31</v>
      </c>
      <c r="G24" s="134">
        <v>83110</v>
      </c>
      <c r="H24" s="135">
        <v>219</v>
      </c>
      <c r="I24" s="136">
        <v>3078853811</v>
      </c>
      <c r="J24" s="137">
        <v>7</v>
      </c>
      <c r="K24" s="138" t="s">
        <v>34</v>
      </c>
      <c r="L24" s="33"/>
      <c r="M24" s="103">
        <v>2297</v>
      </c>
      <c r="N24" s="80" t="s">
        <v>34</v>
      </c>
      <c r="O24" s="139">
        <v>11.91900598</v>
      </c>
      <c r="P24" s="138" t="s">
        <v>32</v>
      </c>
      <c r="Q24" s="35"/>
      <c r="R24" s="81"/>
      <c r="S24" s="140" t="s">
        <v>34</v>
      </c>
      <c r="T24" s="97">
        <v>326139.6023303778</v>
      </c>
      <c r="U24" s="84">
        <v>25426.970051263605</v>
      </c>
      <c r="V24" s="84">
        <v>37193.81</v>
      </c>
      <c r="W24" s="113">
        <v>16800.34363593745</v>
      </c>
      <c r="X24" s="48" t="s">
        <v>212</v>
      </c>
      <c r="Y24" s="76" t="s">
        <v>213</v>
      </c>
      <c r="Z24" s="131">
        <f t="shared" si="0"/>
        <v>1</v>
      </c>
      <c r="AA24" s="132">
        <f t="shared" si="1"/>
        <v>1</v>
      </c>
      <c r="AB24" s="132">
        <f t="shared" si="2"/>
        <v>0</v>
      </c>
      <c r="AC24" s="132">
        <f t="shared" si="3"/>
        <v>0</v>
      </c>
      <c r="AD24" s="141" t="str">
        <f t="shared" si="4"/>
        <v>SRSA</v>
      </c>
      <c r="AE24" s="131">
        <f t="shared" si="5"/>
        <v>1</v>
      </c>
      <c r="AF24" s="132">
        <f t="shared" si="6"/>
        <v>0</v>
      </c>
      <c r="AG24" s="132">
        <f t="shared" si="7"/>
        <v>0</v>
      </c>
      <c r="AH24" s="141" t="str">
        <f t="shared" si="8"/>
        <v>-</v>
      </c>
      <c r="AI24" s="131">
        <f t="shared" si="9"/>
        <v>0</v>
      </c>
      <c r="AJ24" s="128">
        <v>5604060</v>
      </c>
    </row>
    <row r="25" spans="1:36" s="128" customFormat="1" ht="12.75" customHeight="1">
      <c r="A25" s="129">
        <v>5604230</v>
      </c>
      <c r="B25" s="130">
        <v>1401000</v>
      </c>
      <c r="C25" s="131" t="s">
        <v>147</v>
      </c>
      <c r="D25" s="132" t="s">
        <v>148</v>
      </c>
      <c r="E25" s="132" t="s">
        <v>149</v>
      </c>
      <c r="F25" s="133" t="s">
        <v>31</v>
      </c>
      <c r="G25" s="134">
        <v>82225</v>
      </c>
      <c r="H25" s="135">
        <v>629</v>
      </c>
      <c r="I25" s="136">
        <v>3073343793</v>
      </c>
      <c r="J25" s="137">
        <v>7</v>
      </c>
      <c r="K25" s="138" t="s">
        <v>34</v>
      </c>
      <c r="L25" s="33"/>
      <c r="M25" s="103">
        <v>352</v>
      </c>
      <c r="N25" s="80" t="s">
        <v>34</v>
      </c>
      <c r="O25" s="139">
        <v>14.52054795</v>
      </c>
      <c r="P25" s="138" t="s">
        <v>32</v>
      </c>
      <c r="Q25" s="35"/>
      <c r="R25" s="81"/>
      <c r="S25" s="140" t="s">
        <v>34</v>
      </c>
      <c r="T25" s="97">
        <v>84922.88225896846</v>
      </c>
      <c r="U25" s="84">
        <v>6561.798722906736</v>
      </c>
      <c r="V25" s="84">
        <v>8180.87</v>
      </c>
      <c r="W25" s="113">
        <v>7314.234700923495</v>
      </c>
      <c r="X25" s="48" t="s">
        <v>212</v>
      </c>
      <c r="Y25" s="76" t="s">
        <v>213</v>
      </c>
      <c r="Z25" s="131">
        <f t="shared" si="0"/>
        <v>1</v>
      </c>
      <c r="AA25" s="132">
        <f t="shared" si="1"/>
        <v>1</v>
      </c>
      <c r="AB25" s="132">
        <f t="shared" si="2"/>
        <v>0</v>
      </c>
      <c r="AC25" s="132">
        <f t="shared" si="3"/>
        <v>0</v>
      </c>
      <c r="AD25" s="141" t="str">
        <f t="shared" si="4"/>
        <v>SRSA</v>
      </c>
      <c r="AE25" s="131">
        <f t="shared" si="5"/>
        <v>1</v>
      </c>
      <c r="AF25" s="132">
        <f t="shared" si="6"/>
        <v>0</v>
      </c>
      <c r="AG25" s="132">
        <f t="shared" si="7"/>
        <v>0</v>
      </c>
      <c r="AH25" s="141" t="str">
        <f t="shared" si="8"/>
        <v>-</v>
      </c>
      <c r="AI25" s="131">
        <f t="shared" si="9"/>
        <v>0</v>
      </c>
      <c r="AJ25" s="128">
        <v>5604230</v>
      </c>
    </row>
    <row r="26" spans="1:36" s="128" customFormat="1" ht="12.75" customHeight="1">
      <c r="A26" s="129">
        <v>5604380</v>
      </c>
      <c r="B26" s="130">
        <v>1516000</v>
      </c>
      <c r="C26" s="131" t="s">
        <v>153</v>
      </c>
      <c r="D26" s="132" t="s">
        <v>154</v>
      </c>
      <c r="E26" s="132" t="s">
        <v>155</v>
      </c>
      <c r="F26" s="133" t="s">
        <v>31</v>
      </c>
      <c r="G26" s="134">
        <v>82433</v>
      </c>
      <c r="H26" s="135">
        <v>218</v>
      </c>
      <c r="I26" s="136">
        <v>3078682501</v>
      </c>
      <c r="J26" s="137">
        <v>7</v>
      </c>
      <c r="K26" s="138" t="s">
        <v>34</v>
      </c>
      <c r="L26" s="33"/>
      <c r="M26" s="103">
        <v>112</v>
      </c>
      <c r="N26" s="80" t="s">
        <v>34</v>
      </c>
      <c r="O26" s="139">
        <v>8.695652174</v>
      </c>
      <c r="P26" s="138" t="s">
        <v>32</v>
      </c>
      <c r="Q26" s="35"/>
      <c r="R26" s="81"/>
      <c r="S26" s="140" t="s">
        <v>34</v>
      </c>
      <c r="T26" s="97">
        <v>27884.80718748331</v>
      </c>
      <c r="U26" s="84">
        <v>1230.337260545013</v>
      </c>
      <c r="V26" s="84">
        <v>2064.06</v>
      </c>
      <c r="W26" s="113">
        <v>1091.6111129714586</v>
      </c>
      <c r="X26" s="48" t="s">
        <v>212</v>
      </c>
      <c r="Y26" s="76" t="s">
        <v>213</v>
      </c>
      <c r="Z26" s="131">
        <f t="shared" si="0"/>
        <v>1</v>
      </c>
      <c r="AA26" s="132">
        <f t="shared" si="1"/>
        <v>1</v>
      </c>
      <c r="AB26" s="132">
        <f t="shared" si="2"/>
        <v>0</v>
      </c>
      <c r="AC26" s="132">
        <f t="shared" si="3"/>
        <v>0</v>
      </c>
      <c r="AD26" s="141" t="str">
        <f t="shared" si="4"/>
        <v>SRSA</v>
      </c>
      <c r="AE26" s="131">
        <f t="shared" si="5"/>
        <v>1</v>
      </c>
      <c r="AF26" s="132">
        <f t="shared" si="6"/>
        <v>0</v>
      </c>
      <c r="AG26" s="132">
        <f t="shared" si="7"/>
        <v>0</v>
      </c>
      <c r="AH26" s="141" t="str">
        <f t="shared" si="8"/>
        <v>-</v>
      </c>
      <c r="AI26" s="131">
        <f t="shared" si="9"/>
        <v>0</v>
      </c>
      <c r="AJ26" s="128">
        <v>5604380</v>
      </c>
    </row>
    <row r="27" spans="1:36" s="128" customFormat="1" ht="12.75" customHeight="1">
      <c r="A27" s="129">
        <v>5603180</v>
      </c>
      <c r="B27" s="130">
        <v>1602000</v>
      </c>
      <c r="C27" s="131" t="s">
        <v>128</v>
      </c>
      <c r="D27" s="132" t="s">
        <v>129</v>
      </c>
      <c r="E27" s="132" t="s">
        <v>130</v>
      </c>
      <c r="F27" s="133" t="s">
        <v>31</v>
      </c>
      <c r="G27" s="134">
        <v>82214</v>
      </c>
      <c r="H27" s="135">
        <v>189</v>
      </c>
      <c r="I27" s="136">
        <v>3078362735</v>
      </c>
      <c r="J27" s="137">
        <v>7</v>
      </c>
      <c r="K27" s="138" t="s">
        <v>34</v>
      </c>
      <c r="L27" s="33"/>
      <c r="M27" s="103">
        <v>230</v>
      </c>
      <c r="N27" s="80" t="s">
        <v>34</v>
      </c>
      <c r="O27" s="139">
        <v>11.44067797</v>
      </c>
      <c r="P27" s="138" t="s">
        <v>32</v>
      </c>
      <c r="Q27" s="35"/>
      <c r="R27" s="81"/>
      <c r="S27" s="140" t="s">
        <v>34</v>
      </c>
      <c r="T27" s="97">
        <v>35527.49469143707</v>
      </c>
      <c r="U27" s="84">
        <v>3588.4836765896207</v>
      </c>
      <c r="V27" s="84">
        <v>4751.84</v>
      </c>
      <c r="W27" s="113">
        <v>1846.7667459174675</v>
      </c>
      <c r="X27" s="48" t="s">
        <v>212</v>
      </c>
      <c r="Y27" s="76" t="s">
        <v>213</v>
      </c>
      <c r="Z27" s="131">
        <f t="shared" si="0"/>
        <v>1</v>
      </c>
      <c r="AA27" s="132">
        <f t="shared" si="1"/>
        <v>1</v>
      </c>
      <c r="AB27" s="132">
        <f t="shared" si="2"/>
        <v>0</v>
      </c>
      <c r="AC27" s="132">
        <f t="shared" si="3"/>
        <v>0</v>
      </c>
      <c r="AD27" s="141" t="str">
        <f t="shared" si="4"/>
        <v>SRSA</v>
      </c>
      <c r="AE27" s="131">
        <f t="shared" si="5"/>
        <v>1</v>
      </c>
      <c r="AF27" s="132">
        <f t="shared" si="6"/>
        <v>0</v>
      </c>
      <c r="AG27" s="132">
        <f t="shared" si="7"/>
        <v>0</v>
      </c>
      <c r="AH27" s="141" t="str">
        <f t="shared" si="8"/>
        <v>-</v>
      </c>
      <c r="AI27" s="131">
        <f t="shared" si="9"/>
        <v>0</v>
      </c>
      <c r="AJ27" s="128">
        <v>5603180</v>
      </c>
    </row>
    <row r="28" spans="1:36" s="128" customFormat="1" ht="12.75" customHeight="1">
      <c r="A28" s="129">
        <v>5605680</v>
      </c>
      <c r="B28" s="130">
        <v>1703000</v>
      </c>
      <c r="C28" s="131" t="s">
        <v>183</v>
      </c>
      <c r="D28" s="132" t="s">
        <v>184</v>
      </c>
      <c r="E28" s="132" t="s">
        <v>185</v>
      </c>
      <c r="F28" s="133" t="s">
        <v>31</v>
      </c>
      <c r="G28" s="134">
        <v>82835</v>
      </c>
      <c r="H28" s="135">
        <v>125</v>
      </c>
      <c r="I28" s="136">
        <v>3077584412</v>
      </c>
      <c r="J28" s="137">
        <v>7</v>
      </c>
      <c r="K28" s="138" t="s">
        <v>34</v>
      </c>
      <c r="L28" s="33"/>
      <c r="M28" s="103">
        <v>89</v>
      </c>
      <c r="N28" s="80" t="s">
        <v>32</v>
      </c>
      <c r="O28" s="139">
        <v>15.38461538</v>
      </c>
      <c r="P28" s="138" t="s">
        <v>32</v>
      </c>
      <c r="Q28" s="35"/>
      <c r="R28" s="81"/>
      <c r="S28" s="140" t="s">
        <v>34</v>
      </c>
      <c r="T28" s="97">
        <v>13084.55340394308</v>
      </c>
      <c r="U28" s="84">
        <v>1127.8091554995951</v>
      </c>
      <c r="V28" s="84">
        <v>1538.62</v>
      </c>
      <c r="W28" s="113">
        <v>628.0502293808391</v>
      </c>
      <c r="X28" s="48" t="s">
        <v>212</v>
      </c>
      <c r="Y28" s="76" t="s">
        <v>213</v>
      </c>
      <c r="Z28" s="131">
        <f t="shared" si="0"/>
        <v>1</v>
      </c>
      <c r="AA28" s="132">
        <f t="shared" si="1"/>
        <v>1</v>
      </c>
      <c r="AB28" s="132">
        <f t="shared" si="2"/>
        <v>0</v>
      </c>
      <c r="AC28" s="132">
        <f t="shared" si="3"/>
        <v>0</v>
      </c>
      <c r="AD28" s="141" t="str">
        <f t="shared" si="4"/>
        <v>SRSA</v>
      </c>
      <c r="AE28" s="131">
        <f t="shared" si="5"/>
        <v>1</v>
      </c>
      <c r="AF28" s="132">
        <f t="shared" si="6"/>
        <v>0</v>
      </c>
      <c r="AG28" s="132">
        <f t="shared" si="7"/>
        <v>0</v>
      </c>
      <c r="AH28" s="141" t="str">
        <f t="shared" si="8"/>
        <v>-</v>
      </c>
      <c r="AI28" s="131">
        <f t="shared" si="9"/>
        <v>0</v>
      </c>
      <c r="AJ28" s="128">
        <v>5605680</v>
      </c>
    </row>
    <row r="29" spans="1:36" s="128" customFormat="1" ht="12.75" customHeight="1">
      <c r="A29" s="129">
        <v>5604860</v>
      </c>
      <c r="B29" s="130">
        <v>1801000</v>
      </c>
      <c r="C29" s="131" t="s">
        <v>168</v>
      </c>
      <c r="D29" s="132" t="s">
        <v>169</v>
      </c>
      <c r="E29" s="132" t="s">
        <v>170</v>
      </c>
      <c r="F29" s="133" t="s">
        <v>31</v>
      </c>
      <c r="G29" s="134">
        <v>82941</v>
      </c>
      <c r="H29" s="135">
        <v>549</v>
      </c>
      <c r="I29" s="136">
        <v>3073672139</v>
      </c>
      <c r="J29" s="137">
        <v>7</v>
      </c>
      <c r="K29" s="138" t="s">
        <v>34</v>
      </c>
      <c r="L29" s="33"/>
      <c r="M29" s="103">
        <v>648</v>
      </c>
      <c r="N29" s="80" t="s">
        <v>34</v>
      </c>
      <c r="O29" s="139">
        <v>8.284883721</v>
      </c>
      <c r="P29" s="138" t="s">
        <v>32</v>
      </c>
      <c r="Q29" s="35"/>
      <c r="R29" s="81"/>
      <c r="S29" s="140" t="s">
        <v>34</v>
      </c>
      <c r="T29" s="97">
        <v>71899.71442166861</v>
      </c>
      <c r="U29" s="84">
        <v>5639.045777497977</v>
      </c>
      <c r="V29" s="84">
        <v>9636.38</v>
      </c>
      <c r="W29" s="113">
        <v>5188.891180836933</v>
      </c>
      <c r="X29" s="48" t="s">
        <v>212</v>
      </c>
      <c r="Y29" s="76" t="s">
        <v>212</v>
      </c>
      <c r="Z29" s="131">
        <f t="shared" si="0"/>
        <v>1</v>
      </c>
      <c r="AA29" s="132">
        <f t="shared" si="1"/>
        <v>1</v>
      </c>
      <c r="AB29" s="132">
        <f t="shared" si="2"/>
        <v>0</v>
      </c>
      <c r="AC29" s="132">
        <f t="shared" si="3"/>
        <v>0</v>
      </c>
      <c r="AD29" s="141" t="str">
        <f t="shared" si="4"/>
        <v>SRSA</v>
      </c>
      <c r="AE29" s="131">
        <f t="shared" si="5"/>
        <v>1</v>
      </c>
      <c r="AF29" s="132">
        <f t="shared" si="6"/>
        <v>0</v>
      </c>
      <c r="AG29" s="132">
        <f t="shared" si="7"/>
        <v>0</v>
      </c>
      <c r="AH29" s="141" t="str">
        <f t="shared" si="8"/>
        <v>-</v>
      </c>
      <c r="AI29" s="131">
        <f t="shared" si="9"/>
        <v>0</v>
      </c>
      <c r="AJ29" s="128">
        <v>5604860</v>
      </c>
    </row>
    <row r="30" spans="1:36" s="128" customFormat="1" ht="12.75" customHeight="1">
      <c r="A30" s="129">
        <v>5601260</v>
      </c>
      <c r="B30" s="130">
        <v>1809000</v>
      </c>
      <c r="C30" s="131" t="s">
        <v>80</v>
      </c>
      <c r="D30" s="132" t="s">
        <v>81</v>
      </c>
      <c r="E30" s="132" t="s">
        <v>82</v>
      </c>
      <c r="F30" s="133" t="s">
        <v>31</v>
      </c>
      <c r="G30" s="134">
        <v>83113</v>
      </c>
      <c r="H30" s="135">
        <v>769</v>
      </c>
      <c r="I30" s="136">
        <v>3072763322</v>
      </c>
      <c r="J30" s="137">
        <v>7</v>
      </c>
      <c r="K30" s="138" t="s">
        <v>34</v>
      </c>
      <c r="L30" s="33"/>
      <c r="M30" s="103">
        <v>552</v>
      </c>
      <c r="N30" s="80" t="s">
        <v>34</v>
      </c>
      <c r="O30" s="139">
        <v>9.459459459</v>
      </c>
      <c r="P30" s="138" t="s">
        <v>32</v>
      </c>
      <c r="Q30" s="35"/>
      <c r="R30" s="81"/>
      <c r="S30" s="140" t="s">
        <v>34</v>
      </c>
      <c r="T30" s="97">
        <v>82519.13344755348</v>
      </c>
      <c r="U30" s="84">
        <v>5639.045777497977</v>
      </c>
      <c r="V30" s="84">
        <v>8976.81</v>
      </c>
      <c r="W30" s="113">
        <v>4493.549855451004</v>
      </c>
      <c r="X30" s="48" t="s">
        <v>212</v>
      </c>
      <c r="Y30" s="76" t="s">
        <v>212</v>
      </c>
      <c r="Z30" s="131">
        <f t="shared" si="0"/>
        <v>1</v>
      </c>
      <c r="AA30" s="132">
        <f t="shared" si="1"/>
        <v>1</v>
      </c>
      <c r="AB30" s="132">
        <f t="shared" si="2"/>
        <v>0</v>
      </c>
      <c r="AC30" s="132">
        <f t="shared" si="3"/>
        <v>0</v>
      </c>
      <c r="AD30" s="141" t="str">
        <f t="shared" si="4"/>
        <v>SRSA</v>
      </c>
      <c r="AE30" s="131">
        <f t="shared" si="5"/>
        <v>1</v>
      </c>
      <c r="AF30" s="132">
        <f t="shared" si="6"/>
        <v>0</v>
      </c>
      <c r="AG30" s="132">
        <f t="shared" si="7"/>
        <v>0</v>
      </c>
      <c r="AH30" s="141" t="str">
        <f t="shared" si="8"/>
        <v>-</v>
      </c>
      <c r="AI30" s="131">
        <f t="shared" si="9"/>
        <v>0</v>
      </c>
      <c r="AJ30" s="128">
        <v>5601260</v>
      </c>
    </row>
    <row r="31" spans="1:36" s="128" customFormat="1" ht="12.75" customHeight="1">
      <c r="A31" s="142">
        <v>5604500</v>
      </c>
      <c r="B31" s="143">
        <v>2104000</v>
      </c>
      <c r="C31" s="144" t="s">
        <v>159</v>
      </c>
      <c r="D31" s="145" t="s">
        <v>160</v>
      </c>
      <c r="E31" s="145" t="s">
        <v>161</v>
      </c>
      <c r="F31" s="146" t="s">
        <v>31</v>
      </c>
      <c r="G31" s="147">
        <v>82939</v>
      </c>
      <c r="H31" s="148">
        <v>130</v>
      </c>
      <c r="I31" s="149">
        <v>3077823377</v>
      </c>
      <c r="J31" s="150">
        <v>7</v>
      </c>
      <c r="K31" s="151" t="s">
        <v>34</v>
      </c>
      <c r="L31" s="152"/>
      <c r="M31" s="153">
        <v>598</v>
      </c>
      <c r="N31" s="154" t="s">
        <v>34</v>
      </c>
      <c r="O31" s="155">
        <v>7.154471545</v>
      </c>
      <c r="P31" s="151" t="s">
        <v>32</v>
      </c>
      <c r="Q31" s="156"/>
      <c r="R31" s="157"/>
      <c r="S31" s="158" t="s">
        <v>34</v>
      </c>
      <c r="T31" s="159">
        <v>89775.3056634274</v>
      </c>
      <c r="U31" s="160">
        <v>6049.158197679648</v>
      </c>
      <c r="V31" s="160">
        <v>9674.28</v>
      </c>
      <c r="W31" s="161">
        <v>4867.3892777015035</v>
      </c>
      <c r="X31" s="162" t="s">
        <v>212</v>
      </c>
      <c r="Y31" s="163" t="s">
        <v>213</v>
      </c>
      <c r="Z31" s="144">
        <f t="shared" si="0"/>
        <v>1</v>
      </c>
      <c r="AA31" s="145">
        <f t="shared" si="1"/>
        <v>1</v>
      </c>
      <c r="AB31" s="145">
        <f t="shared" si="2"/>
        <v>0</v>
      </c>
      <c r="AC31" s="145">
        <f t="shared" si="3"/>
        <v>0</v>
      </c>
      <c r="AD31" s="164" t="str">
        <f t="shared" si="4"/>
        <v>SRSA</v>
      </c>
      <c r="AE31" s="144">
        <f t="shared" si="5"/>
        <v>1</v>
      </c>
      <c r="AF31" s="145">
        <f t="shared" si="6"/>
        <v>0</v>
      </c>
      <c r="AG31" s="145">
        <f t="shared" si="7"/>
        <v>0</v>
      </c>
      <c r="AH31" s="164" t="str">
        <f t="shared" si="8"/>
        <v>-</v>
      </c>
      <c r="AI31" s="144">
        <f t="shared" si="9"/>
        <v>0</v>
      </c>
      <c r="AJ31" s="128" t="e">
        <v>#N/A</v>
      </c>
    </row>
    <row r="32" spans="1:36" s="128" customFormat="1" ht="12.75" customHeight="1">
      <c r="A32" s="129">
        <v>5604260</v>
      </c>
      <c r="B32" s="130">
        <v>2106000</v>
      </c>
      <c r="C32" s="131" t="s">
        <v>150</v>
      </c>
      <c r="D32" s="132" t="s">
        <v>151</v>
      </c>
      <c r="E32" s="132" t="s">
        <v>152</v>
      </c>
      <c r="F32" s="133" t="s">
        <v>31</v>
      </c>
      <c r="G32" s="134">
        <v>82937</v>
      </c>
      <c r="H32" s="135">
        <v>1090</v>
      </c>
      <c r="I32" s="136">
        <v>3077864100</v>
      </c>
      <c r="J32" s="137">
        <v>7</v>
      </c>
      <c r="K32" s="138" t="s">
        <v>34</v>
      </c>
      <c r="L32" s="33"/>
      <c r="M32" s="103">
        <v>631</v>
      </c>
      <c r="N32" s="80" t="s">
        <v>34</v>
      </c>
      <c r="O32" s="139">
        <v>8.857142857</v>
      </c>
      <c r="P32" s="138" t="s">
        <v>32</v>
      </c>
      <c r="Q32" s="35"/>
      <c r="R32" s="81"/>
      <c r="S32" s="140" t="s">
        <v>34</v>
      </c>
      <c r="T32" s="97">
        <v>91529.54332181593</v>
      </c>
      <c r="U32" s="84">
        <v>7792.135983451748</v>
      </c>
      <c r="V32" s="84">
        <v>11776.85</v>
      </c>
      <c r="W32" s="113">
        <v>5547.777026197412</v>
      </c>
      <c r="X32" s="48" t="s">
        <v>212</v>
      </c>
      <c r="Y32" s="76" t="s">
        <v>212</v>
      </c>
      <c r="Z32" s="131">
        <f t="shared" si="0"/>
        <v>1</v>
      </c>
      <c r="AA32" s="132">
        <f t="shared" si="1"/>
        <v>1</v>
      </c>
      <c r="AB32" s="132">
        <f t="shared" si="2"/>
        <v>0</v>
      </c>
      <c r="AC32" s="132">
        <f t="shared" si="3"/>
        <v>0</v>
      </c>
      <c r="AD32" s="141" t="str">
        <f t="shared" si="4"/>
        <v>SRSA</v>
      </c>
      <c r="AE32" s="131">
        <f t="shared" si="5"/>
        <v>1</v>
      </c>
      <c r="AF32" s="132">
        <f t="shared" si="6"/>
        <v>0</v>
      </c>
      <c r="AG32" s="132">
        <f t="shared" si="7"/>
        <v>0</v>
      </c>
      <c r="AH32" s="141" t="str">
        <f t="shared" si="8"/>
        <v>-</v>
      </c>
      <c r="AI32" s="131">
        <f t="shared" si="9"/>
        <v>0</v>
      </c>
      <c r="AJ32" s="128">
        <v>5604260</v>
      </c>
    </row>
    <row r="33" spans="1:36" s="128" customFormat="1" ht="12.75" customHeight="1">
      <c r="A33" s="129">
        <v>5605820</v>
      </c>
      <c r="B33" s="130">
        <v>2202000</v>
      </c>
      <c r="C33" s="131" t="s">
        <v>197</v>
      </c>
      <c r="D33" s="132" t="s">
        <v>198</v>
      </c>
      <c r="E33" s="132" t="s">
        <v>199</v>
      </c>
      <c r="F33" s="133" t="s">
        <v>31</v>
      </c>
      <c r="G33" s="134">
        <v>82442</v>
      </c>
      <c r="H33" s="135">
        <v>105</v>
      </c>
      <c r="I33" s="136">
        <v>3073662223</v>
      </c>
      <c r="J33" s="137">
        <v>7</v>
      </c>
      <c r="K33" s="138" t="s">
        <v>34</v>
      </c>
      <c r="L33" s="33"/>
      <c r="M33" s="103">
        <v>87</v>
      </c>
      <c r="N33" s="80" t="s">
        <v>34</v>
      </c>
      <c r="O33" s="139">
        <v>12.72727273</v>
      </c>
      <c r="P33" s="138" t="s">
        <v>32</v>
      </c>
      <c r="Q33" s="35"/>
      <c r="R33" s="81"/>
      <c r="S33" s="140" t="s">
        <v>34</v>
      </c>
      <c r="T33" s="97">
        <v>28034.189527774448</v>
      </c>
      <c r="U33" s="84">
        <v>1640.449680726684</v>
      </c>
      <c r="V33" s="84">
        <v>2201.25</v>
      </c>
      <c r="W33" s="113">
        <v>874.7842480661689</v>
      </c>
      <c r="X33" s="48" t="s">
        <v>212</v>
      </c>
      <c r="Y33" s="76" t="s">
        <v>32</v>
      </c>
      <c r="Z33" s="131">
        <f t="shared" si="0"/>
        <v>1</v>
      </c>
      <c r="AA33" s="132">
        <f t="shared" si="1"/>
        <v>1</v>
      </c>
      <c r="AB33" s="132">
        <f t="shared" si="2"/>
        <v>0</v>
      </c>
      <c r="AC33" s="132">
        <f t="shared" si="3"/>
        <v>0</v>
      </c>
      <c r="AD33" s="141" t="str">
        <f t="shared" si="4"/>
        <v>SRSA</v>
      </c>
      <c r="AE33" s="131">
        <f t="shared" si="5"/>
        <v>1</v>
      </c>
      <c r="AF33" s="132">
        <f t="shared" si="6"/>
        <v>0</v>
      </c>
      <c r="AG33" s="132">
        <f t="shared" si="7"/>
        <v>0</v>
      </c>
      <c r="AH33" s="141" t="str">
        <f t="shared" si="8"/>
        <v>-</v>
      </c>
      <c r="AI33" s="131">
        <f t="shared" si="9"/>
        <v>0</v>
      </c>
      <c r="AJ33" s="128">
        <v>5605820</v>
      </c>
    </row>
    <row r="34" spans="1:36" s="128" customFormat="1" ht="12.75" customHeight="1">
      <c r="A34" s="129">
        <v>5606090</v>
      </c>
      <c r="B34" s="130">
        <v>2307000</v>
      </c>
      <c r="C34" s="131" t="s">
        <v>203</v>
      </c>
      <c r="D34" s="132" t="s">
        <v>204</v>
      </c>
      <c r="E34" s="132" t="s">
        <v>205</v>
      </c>
      <c r="F34" s="133" t="s">
        <v>31</v>
      </c>
      <c r="G34" s="134">
        <v>82730</v>
      </c>
      <c r="H34" s="135">
        <v>470</v>
      </c>
      <c r="I34" s="136">
        <v>3074682461</v>
      </c>
      <c r="J34" s="137">
        <v>7</v>
      </c>
      <c r="K34" s="138" t="s">
        <v>34</v>
      </c>
      <c r="L34" s="33"/>
      <c r="M34" s="103">
        <v>232</v>
      </c>
      <c r="N34" s="80" t="s">
        <v>34</v>
      </c>
      <c r="O34" s="139">
        <v>7.281553398</v>
      </c>
      <c r="P34" s="138" t="s">
        <v>32</v>
      </c>
      <c r="Q34" s="35"/>
      <c r="R34" s="81"/>
      <c r="S34" s="140" t="s">
        <v>34</v>
      </c>
      <c r="T34" s="97">
        <v>30355.690289706792</v>
      </c>
      <c r="U34" s="84">
        <v>2050.562100908355</v>
      </c>
      <c r="V34" s="84">
        <v>3246.24</v>
      </c>
      <c r="W34" s="113">
        <v>1614.986304122158</v>
      </c>
      <c r="X34" s="48" t="s">
        <v>212</v>
      </c>
      <c r="Y34" s="76" t="s">
        <v>32</v>
      </c>
      <c r="Z34" s="131">
        <f t="shared" si="0"/>
        <v>1</v>
      </c>
      <c r="AA34" s="132">
        <f t="shared" si="1"/>
        <v>1</v>
      </c>
      <c r="AB34" s="132">
        <f t="shared" si="2"/>
        <v>0</v>
      </c>
      <c r="AC34" s="132">
        <f t="shared" si="3"/>
        <v>0</v>
      </c>
      <c r="AD34" s="141" t="str">
        <f t="shared" si="4"/>
        <v>SRSA</v>
      </c>
      <c r="AE34" s="131">
        <f t="shared" si="5"/>
        <v>1</v>
      </c>
      <c r="AF34" s="132">
        <f t="shared" si="6"/>
        <v>0</v>
      </c>
      <c r="AG34" s="132">
        <f t="shared" si="7"/>
        <v>0</v>
      </c>
      <c r="AH34" s="141" t="str">
        <f t="shared" si="8"/>
        <v>-</v>
      </c>
      <c r="AI34" s="131">
        <f t="shared" si="9"/>
        <v>0</v>
      </c>
      <c r="AJ34" s="128">
        <v>5606090</v>
      </c>
    </row>
    <row r="35" s="128" customFormat="1" ht="12.75"/>
    <row r="36" s="128" customFormat="1" ht="12.75"/>
    <row r="37" s="128" customFormat="1" ht="12.75"/>
    <row r="38" s="128" customFormat="1" ht="12.75"/>
    <row r="39" s="128" customFormat="1" ht="12.75"/>
    <row r="40" s="128" customFormat="1" ht="12.75"/>
    <row r="41" s="128" customFormat="1" ht="12.75"/>
    <row r="42" s="128" customFormat="1" ht="12.75"/>
    <row r="43" s="128" customFormat="1" ht="12.75"/>
    <row r="44" s="128" customFormat="1" ht="12.75"/>
    <row r="45" s="128" customFormat="1" ht="12.75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6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47.140625" style="0" bestFit="1" customWidth="1"/>
    <col min="4" max="4" width="33.140625" style="0" bestFit="1" customWidth="1"/>
    <col min="5" max="5" width="16.421875" style="0" bestFit="1" customWidth="1"/>
    <col min="6" max="6" width="6.8515625" style="40" hidden="1" customWidth="1"/>
    <col min="7" max="7" width="6.8515625" style="0" customWidth="1"/>
    <col min="8" max="8" width="5.8515625" style="4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4" max="16" width="6.57421875" style="0" bestFit="1" customWidth="1"/>
    <col min="17" max="17" width="6.57421875" style="40" hidden="1" customWidth="1"/>
    <col min="18" max="18" width="9.140625" style="40" hidden="1" customWidth="1"/>
    <col min="19" max="19" width="6.57421875" style="0" bestFit="1" customWidth="1"/>
    <col min="20" max="20" width="10.28125" style="0" bestFit="1" customWidth="1"/>
    <col min="21" max="23" width="8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6"/>
      <c r="G1" s="3"/>
      <c r="H1" s="41"/>
      <c r="I1" s="3"/>
      <c r="J1" s="4"/>
      <c r="K1" s="5"/>
      <c r="L1" s="3"/>
      <c r="M1" s="6"/>
      <c r="N1" s="3"/>
      <c r="O1" s="3"/>
      <c r="Q1" s="41"/>
      <c r="R1" s="41"/>
      <c r="S1" s="7"/>
      <c r="T1" s="3"/>
      <c r="U1" s="8"/>
      <c r="V1" s="8"/>
      <c r="W1" s="8"/>
      <c r="X1" s="8"/>
      <c r="Y1" s="8"/>
    </row>
    <row r="2" spans="1:25" ht="18">
      <c r="A2" s="9" t="s">
        <v>215</v>
      </c>
      <c r="B2" s="2"/>
      <c r="C2" s="3"/>
      <c r="D2" s="3"/>
      <c r="E2" s="3"/>
      <c r="F2" s="37"/>
      <c r="G2" s="3"/>
      <c r="H2" s="41"/>
      <c r="I2" s="3"/>
      <c r="J2" s="4"/>
      <c r="K2" s="5"/>
      <c r="L2" s="3"/>
      <c r="M2" s="6"/>
      <c r="N2" s="3"/>
      <c r="O2" s="3"/>
      <c r="P2" s="10"/>
      <c r="Q2" s="41"/>
      <c r="R2" s="41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38" t="s">
        <v>6</v>
      </c>
      <c r="G3" s="15" t="s">
        <v>7</v>
      </c>
      <c r="H3" s="38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3" t="s">
        <v>17</v>
      </c>
      <c r="R3" s="44" t="s">
        <v>18</v>
      </c>
      <c r="S3" s="108" t="s">
        <v>19</v>
      </c>
      <c r="T3" s="49" t="s">
        <v>20</v>
      </c>
      <c r="U3" s="50" t="s">
        <v>21</v>
      </c>
      <c r="V3" s="50" t="s">
        <v>22</v>
      </c>
      <c r="W3" s="51" t="s">
        <v>23</v>
      </c>
      <c r="X3" s="85" t="s">
        <v>24</v>
      </c>
      <c r="Y3" s="86" t="s">
        <v>25</v>
      </c>
      <c r="Z3" s="52" t="s">
        <v>216</v>
      </c>
      <c r="AA3" s="53" t="s">
        <v>217</v>
      </c>
      <c r="AB3" s="53" t="s">
        <v>218</v>
      </c>
      <c r="AC3" s="54" t="s">
        <v>219</v>
      </c>
      <c r="AD3" s="55" t="s">
        <v>220</v>
      </c>
      <c r="AE3" s="52" t="s">
        <v>221</v>
      </c>
      <c r="AF3" s="53" t="s">
        <v>222</v>
      </c>
      <c r="AG3" s="54" t="s">
        <v>223</v>
      </c>
      <c r="AH3" s="56" t="s">
        <v>224</v>
      </c>
      <c r="AI3" s="57" t="s">
        <v>225</v>
      </c>
    </row>
    <row r="4" spans="1:35" s="77" customFormat="1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39"/>
      <c r="G4" s="99">
        <v>6</v>
      </c>
      <c r="H4" s="42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5" t="s">
        <v>26</v>
      </c>
      <c r="R4" s="46" t="s">
        <v>27</v>
      </c>
      <c r="S4" s="109">
        <v>15</v>
      </c>
      <c r="T4" s="58">
        <v>16</v>
      </c>
      <c r="U4" s="59">
        <v>17</v>
      </c>
      <c r="V4" s="59">
        <v>18</v>
      </c>
      <c r="W4" s="60">
        <v>19</v>
      </c>
      <c r="X4" s="92">
        <v>20</v>
      </c>
      <c r="Y4" s="93">
        <v>21</v>
      </c>
      <c r="Z4" s="24"/>
      <c r="AA4" s="25"/>
      <c r="AB4" s="25"/>
      <c r="AC4" s="26"/>
      <c r="AD4" s="61">
        <v>22</v>
      </c>
      <c r="AE4" s="62"/>
      <c r="AF4" s="63"/>
      <c r="AG4" s="64"/>
      <c r="AH4" s="61">
        <v>23</v>
      </c>
      <c r="AI4" s="24" t="s">
        <v>226</v>
      </c>
    </row>
    <row r="5" spans="1:35" ht="12.75" customHeight="1">
      <c r="A5" s="104">
        <v>5600730</v>
      </c>
      <c r="B5" s="105">
        <v>101000</v>
      </c>
      <c r="C5" s="65" t="s">
        <v>67</v>
      </c>
      <c r="D5" s="66" t="s">
        <v>68</v>
      </c>
      <c r="E5" s="66" t="s">
        <v>43</v>
      </c>
      <c r="F5" s="106" t="s">
        <v>31</v>
      </c>
      <c r="G5" s="100">
        <v>82070</v>
      </c>
      <c r="H5" s="87">
        <v>4317</v>
      </c>
      <c r="I5" s="88">
        <v>3077214400</v>
      </c>
      <c r="J5" s="94" t="s">
        <v>69</v>
      </c>
      <c r="K5" s="82" t="s">
        <v>32</v>
      </c>
      <c r="L5" s="107"/>
      <c r="M5" s="102">
        <v>3328</v>
      </c>
      <c r="N5" s="89" t="s">
        <v>34</v>
      </c>
      <c r="O5" s="95">
        <v>14.00163443</v>
      </c>
      <c r="P5" s="82" t="s">
        <v>32</v>
      </c>
      <c r="Q5" s="90"/>
      <c r="R5" s="91"/>
      <c r="S5" s="110" t="s">
        <v>32</v>
      </c>
      <c r="T5" s="96">
        <v>609230.2923144075</v>
      </c>
      <c r="U5" s="83">
        <v>53724.7270437989</v>
      </c>
      <c r="V5" s="83">
        <v>72376.3</v>
      </c>
      <c r="W5" s="112">
        <v>28950.12485907868</v>
      </c>
      <c r="X5" s="98" t="s">
        <v>212</v>
      </c>
      <c r="Y5" s="114" t="s">
        <v>213</v>
      </c>
      <c r="Z5" s="65">
        <f>IF(OR(K5="YES",L5="YES"),1,0)</f>
        <v>0</v>
      </c>
      <c r="AA5" s="66">
        <f>IF(OR(AND(ISNUMBER(M5),AND(M5&gt;0,M5&lt;600)),AND(ISNUMBER(M5),AND(M5&gt;0,N5="YES"))),1,0)</f>
        <v>1</v>
      </c>
      <c r="AB5" s="66">
        <f>IF(AND(OR(K5="YES",L5="YES"),(Z5=0)),"Trouble",0)</f>
        <v>0</v>
      </c>
      <c r="AC5" s="66">
        <f>IF(AND(OR(AND(ISNUMBER(M5),AND(M5&gt;0,M5&lt;600)),AND(ISNUMBER(M5),AND(M5&gt;0,N5="YES"))),(AA5=0)),"Trouble",0)</f>
        <v>0</v>
      </c>
      <c r="AD5" s="67" t="str">
        <f>IF(AND(Z5=1,AA5=1),"SRSA","-")</f>
        <v>-</v>
      </c>
      <c r="AE5" s="65">
        <f>IF(S5="YES",1,0)</f>
        <v>0</v>
      </c>
      <c r="AF5" s="66">
        <f>IF(OR(AND(ISNUMBER(Q5),Q5&gt;=20),(AND(ISNUMBER(Q5)=FALSE,AND(ISNUMBER(O5),O5&gt;=20)))),1,0)</f>
        <v>0</v>
      </c>
      <c r="AG5" s="66">
        <f>IF(AND(AE5=1,AF5=1),"Initial",0)</f>
        <v>0</v>
      </c>
      <c r="AH5" s="67" t="str">
        <f>IF(AND(AND(AG5="Initial",AI5=0),AND(ISNUMBER(M5),M5&gt;0)),"RLIS","-")</f>
        <v>-</v>
      </c>
      <c r="AI5" s="65">
        <f>IF(AND(AD5="SRSA",AG5="Initial"),"SRSA",0)</f>
        <v>0</v>
      </c>
    </row>
    <row r="6" spans="1:35" ht="12.75" customHeight="1">
      <c r="A6" s="68">
        <v>5600013</v>
      </c>
      <c r="B6" s="69">
        <v>1170001</v>
      </c>
      <c r="C6" s="78" t="s">
        <v>47</v>
      </c>
      <c r="D6" s="70" t="s">
        <v>48</v>
      </c>
      <c r="E6" s="70" t="s">
        <v>49</v>
      </c>
      <c r="F6" s="71" t="s">
        <v>31</v>
      </c>
      <c r="G6" s="101">
        <v>82003</v>
      </c>
      <c r="H6" s="72" t="s">
        <v>50</v>
      </c>
      <c r="I6" s="79">
        <v>3077787832</v>
      </c>
      <c r="J6" s="73">
        <v>2</v>
      </c>
      <c r="K6" s="34" t="s">
        <v>32</v>
      </c>
      <c r="L6" s="33"/>
      <c r="M6" s="103"/>
      <c r="N6" s="80"/>
      <c r="O6" s="74" t="s">
        <v>33</v>
      </c>
      <c r="P6" s="34" t="s">
        <v>33</v>
      </c>
      <c r="Q6" s="35"/>
      <c r="R6" s="81"/>
      <c r="S6" s="111" t="s">
        <v>32</v>
      </c>
      <c r="T6" s="97">
        <v>0</v>
      </c>
      <c r="U6" s="84">
        <v>0</v>
      </c>
      <c r="V6" s="84">
        <v>0</v>
      </c>
      <c r="W6" s="113"/>
      <c r="X6" s="48"/>
      <c r="Y6" s="76"/>
      <c r="Z6" s="78">
        <f aca="true" t="shared" si="0" ref="Z6:Z66">IF(OR(K6="YES",L6="YES"),1,0)</f>
        <v>0</v>
      </c>
      <c r="AA6" s="70">
        <f aca="true" t="shared" si="1" ref="AA6:AA66">IF(OR(AND(ISNUMBER(M6),AND(M6&gt;0,M6&lt;600)),AND(ISNUMBER(M6),AND(M6&gt;0,N6="YES"))),1,0)</f>
        <v>0</v>
      </c>
      <c r="AB6" s="70">
        <f aca="true" t="shared" si="2" ref="AB6:AB66">IF(AND(OR(K6="YES",L6="YES"),(Z6=0)),"Trouble",0)</f>
        <v>0</v>
      </c>
      <c r="AC6" s="70">
        <f aca="true" t="shared" si="3" ref="AC6:AC66">IF(AND(OR(AND(ISNUMBER(M6),AND(M6&gt;0,M6&lt;600)),AND(ISNUMBER(M6),AND(M6&gt;0,N6="YES"))),(AA6=0)),"Trouble",0)</f>
        <v>0</v>
      </c>
      <c r="AD6" s="75" t="str">
        <f aca="true" t="shared" si="4" ref="AD6:AD66">IF(AND(Z6=1,AA6=1),"SRSA","-")</f>
        <v>-</v>
      </c>
      <c r="AE6" s="78">
        <f aca="true" t="shared" si="5" ref="AE6:AE66">IF(S6="YES",1,0)</f>
        <v>0</v>
      </c>
      <c r="AF6" s="70">
        <f aca="true" t="shared" si="6" ref="AF6:AF66">IF(OR(AND(ISNUMBER(Q6),Q6&gt;=20),(AND(ISNUMBER(Q6)=FALSE,AND(ISNUMBER(O6),O6&gt;=20)))),1,0)</f>
        <v>0</v>
      </c>
      <c r="AG6" s="70">
        <f aca="true" t="shared" si="7" ref="AG6:AG66">IF(AND(AE6=1,AF6=1),"Initial",0)</f>
        <v>0</v>
      </c>
      <c r="AH6" s="75" t="str">
        <f aca="true" t="shared" si="8" ref="AH6:AH66">IF(AND(AND(AG6="Initial",AI6=0),AND(ISNUMBER(M6),M6&gt;0)),"RLIS","-")</f>
        <v>-</v>
      </c>
      <c r="AI6" s="78">
        <f aca="true" t="shared" si="9" ref="AI6:AI66">IF(AND(AD6="SRSA",AG6="Initial"),"SRSA",0)</f>
        <v>0</v>
      </c>
    </row>
    <row r="7" spans="1:35" ht="12.75" customHeight="1">
      <c r="A7" s="68">
        <v>5601420</v>
      </c>
      <c r="B7" s="69">
        <v>201000</v>
      </c>
      <c r="C7" s="78" t="s">
        <v>83</v>
      </c>
      <c r="D7" s="70" t="s">
        <v>84</v>
      </c>
      <c r="E7" s="70" t="s">
        <v>85</v>
      </c>
      <c r="F7" s="71" t="s">
        <v>31</v>
      </c>
      <c r="G7" s="101">
        <v>82420</v>
      </c>
      <c r="H7" s="72">
        <v>688</v>
      </c>
      <c r="I7" s="79">
        <v>3075482254</v>
      </c>
      <c r="J7" s="73">
        <v>7</v>
      </c>
      <c r="K7" s="34" t="s">
        <v>34</v>
      </c>
      <c r="L7" s="33"/>
      <c r="M7" s="103">
        <v>617</v>
      </c>
      <c r="N7" s="80" t="s">
        <v>34</v>
      </c>
      <c r="O7" s="74">
        <v>19.8838897</v>
      </c>
      <c r="P7" s="34" t="s">
        <v>32</v>
      </c>
      <c r="Q7" s="35"/>
      <c r="R7" s="81"/>
      <c r="S7" s="111" t="s">
        <v>34</v>
      </c>
      <c r="T7" s="97">
        <v>144198.59329852986</v>
      </c>
      <c r="U7" s="84">
        <v>14661.519021494738</v>
      </c>
      <c r="V7" s="84">
        <v>17356.71</v>
      </c>
      <c r="W7" s="113">
        <v>15370.293362746823</v>
      </c>
      <c r="X7" s="48" t="s">
        <v>212</v>
      </c>
      <c r="Y7" s="76" t="s">
        <v>213</v>
      </c>
      <c r="Z7" s="78">
        <f t="shared" si="0"/>
        <v>1</v>
      </c>
      <c r="AA7" s="70">
        <f t="shared" si="1"/>
        <v>1</v>
      </c>
      <c r="AB7" s="70">
        <f t="shared" si="2"/>
        <v>0</v>
      </c>
      <c r="AC7" s="70">
        <f t="shared" si="3"/>
        <v>0</v>
      </c>
      <c r="AD7" s="75" t="str">
        <f t="shared" si="4"/>
        <v>SRSA</v>
      </c>
      <c r="AE7" s="78">
        <f t="shared" si="5"/>
        <v>1</v>
      </c>
      <c r="AF7" s="70">
        <f t="shared" si="6"/>
        <v>0</v>
      </c>
      <c r="AG7" s="70">
        <f t="shared" si="7"/>
        <v>0</v>
      </c>
      <c r="AH7" s="75" t="str">
        <f t="shared" si="8"/>
        <v>-</v>
      </c>
      <c r="AI7" s="78">
        <f t="shared" si="9"/>
        <v>0</v>
      </c>
    </row>
    <row r="8" spans="1:35" ht="12.75" customHeight="1">
      <c r="A8" s="68">
        <v>5601460</v>
      </c>
      <c r="B8" s="69">
        <v>202000</v>
      </c>
      <c r="C8" s="78" t="s">
        <v>86</v>
      </c>
      <c r="D8" s="70" t="s">
        <v>87</v>
      </c>
      <c r="E8" s="70" t="s">
        <v>88</v>
      </c>
      <c r="F8" s="71" t="s">
        <v>31</v>
      </c>
      <c r="G8" s="101">
        <v>82431</v>
      </c>
      <c r="H8" s="72">
        <v>1613</v>
      </c>
      <c r="I8" s="79">
        <v>3075482259</v>
      </c>
      <c r="J8" s="73">
        <v>7</v>
      </c>
      <c r="K8" s="34" t="s">
        <v>34</v>
      </c>
      <c r="L8" s="33"/>
      <c r="M8" s="103">
        <v>618</v>
      </c>
      <c r="N8" s="80" t="s">
        <v>34</v>
      </c>
      <c r="O8" s="74">
        <v>16.35802469</v>
      </c>
      <c r="P8" s="34" t="s">
        <v>32</v>
      </c>
      <c r="Q8" s="35"/>
      <c r="R8" s="81"/>
      <c r="S8" s="111" t="s">
        <v>34</v>
      </c>
      <c r="T8" s="97">
        <v>108249.65138392462</v>
      </c>
      <c r="U8" s="84">
        <v>11585.675870132207</v>
      </c>
      <c r="V8" s="84">
        <v>14466.07</v>
      </c>
      <c r="W8" s="113">
        <v>12937.093308430889</v>
      </c>
      <c r="X8" s="48" t="s">
        <v>212</v>
      </c>
      <c r="Y8" s="76" t="s">
        <v>212</v>
      </c>
      <c r="Z8" s="78">
        <f t="shared" si="0"/>
        <v>1</v>
      </c>
      <c r="AA8" s="70">
        <f t="shared" si="1"/>
        <v>1</v>
      </c>
      <c r="AB8" s="70">
        <f t="shared" si="2"/>
        <v>0</v>
      </c>
      <c r="AC8" s="70">
        <f t="shared" si="3"/>
        <v>0</v>
      </c>
      <c r="AD8" s="75" t="str">
        <f t="shared" si="4"/>
        <v>SRSA</v>
      </c>
      <c r="AE8" s="78">
        <f t="shared" si="5"/>
        <v>1</v>
      </c>
      <c r="AF8" s="70">
        <f t="shared" si="6"/>
        <v>0</v>
      </c>
      <c r="AG8" s="70">
        <f t="shared" si="7"/>
        <v>0</v>
      </c>
      <c r="AH8" s="75" t="str">
        <f t="shared" si="8"/>
        <v>-</v>
      </c>
      <c r="AI8" s="78">
        <f t="shared" si="9"/>
        <v>0</v>
      </c>
    </row>
    <row r="9" spans="1:35" ht="12.75" customHeight="1">
      <c r="A9" s="68">
        <v>5603170</v>
      </c>
      <c r="B9" s="69">
        <v>203000</v>
      </c>
      <c r="C9" s="78" t="s">
        <v>125</v>
      </c>
      <c r="D9" s="70" t="s">
        <v>126</v>
      </c>
      <c r="E9" s="70" t="s">
        <v>127</v>
      </c>
      <c r="F9" s="71" t="s">
        <v>31</v>
      </c>
      <c r="G9" s="101">
        <v>82426</v>
      </c>
      <c r="H9" s="72">
        <v>1537</v>
      </c>
      <c r="I9" s="79">
        <v>3077654756</v>
      </c>
      <c r="J9" s="73">
        <v>7</v>
      </c>
      <c r="K9" s="34" t="s">
        <v>34</v>
      </c>
      <c r="L9" s="33"/>
      <c r="M9" s="103">
        <v>478</v>
      </c>
      <c r="N9" s="80" t="s">
        <v>34</v>
      </c>
      <c r="O9" s="74">
        <v>11.64658635</v>
      </c>
      <c r="P9" s="34" t="s">
        <v>32</v>
      </c>
      <c r="Q9" s="35"/>
      <c r="R9" s="81"/>
      <c r="S9" s="111" t="s">
        <v>34</v>
      </c>
      <c r="T9" s="97">
        <v>69481.15092458126</v>
      </c>
      <c r="U9" s="84">
        <v>6561.798722906736</v>
      </c>
      <c r="V9" s="84">
        <v>9159.6</v>
      </c>
      <c r="W9" s="113">
        <v>3872.976414515175</v>
      </c>
      <c r="X9" s="48" t="s">
        <v>212</v>
      </c>
      <c r="Y9" s="76" t="s">
        <v>213</v>
      </c>
      <c r="Z9" s="78">
        <f t="shared" si="0"/>
        <v>1</v>
      </c>
      <c r="AA9" s="70">
        <f t="shared" si="1"/>
        <v>1</v>
      </c>
      <c r="AB9" s="70">
        <f t="shared" si="2"/>
        <v>0</v>
      </c>
      <c r="AC9" s="70">
        <f t="shared" si="3"/>
        <v>0</v>
      </c>
      <c r="AD9" s="75" t="str">
        <f t="shared" si="4"/>
        <v>SRSA</v>
      </c>
      <c r="AE9" s="78">
        <f t="shared" si="5"/>
        <v>1</v>
      </c>
      <c r="AF9" s="70">
        <f t="shared" si="6"/>
        <v>0</v>
      </c>
      <c r="AG9" s="70">
        <f t="shared" si="7"/>
        <v>0</v>
      </c>
      <c r="AH9" s="75" t="str">
        <f t="shared" si="8"/>
        <v>-</v>
      </c>
      <c r="AI9" s="78">
        <f t="shared" si="9"/>
        <v>0</v>
      </c>
    </row>
    <row r="10" spans="1:35" ht="12.75" customHeight="1">
      <c r="A10" s="68">
        <v>5601090</v>
      </c>
      <c r="B10" s="69">
        <v>204000</v>
      </c>
      <c r="C10" s="78" t="s">
        <v>77</v>
      </c>
      <c r="D10" s="70" t="s">
        <v>78</v>
      </c>
      <c r="E10" s="70" t="s">
        <v>79</v>
      </c>
      <c r="F10" s="71" t="s">
        <v>31</v>
      </c>
      <c r="G10" s="101">
        <v>82410</v>
      </c>
      <c r="H10" s="72">
        <v>151</v>
      </c>
      <c r="I10" s="79">
        <v>3075682684</v>
      </c>
      <c r="J10" s="73">
        <v>7</v>
      </c>
      <c r="K10" s="34" t="s">
        <v>34</v>
      </c>
      <c r="L10" s="33"/>
      <c r="M10" s="103">
        <v>337</v>
      </c>
      <c r="N10" s="80" t="s">
        <v>34</v>
      </c>
      <c r="O10" s="74">
        <v>11.5942029</v>
      </c>
      <c r="P10" s="34" t="s">
        <v>32</v>
      </c>
      <c r="Q10" s="35"/>
      <c r="R10" s="81"/>
      <c r="S10" s="111" t="s">
        <v>34</v>
      </c>
      <c r="T10" s="97">
        <v>64961.90949563209</v>
      </c>
      <c r="U10" s="84">
        <v>5639.045777497977</v>
      </c>
      <c r="V10" s="84">
        <v>7260.49</v>
      </c>
      <c r="W10" s="113">
        <v>6528.1987712911405</v>
      </c>
      <c r="X10" s="48" t="s">
        <v>212</v>
      </c>
      <c r="Y10" s="76" t="s">
        <v>213</v>
      </c>
      <c r="Z10" s="78">
        <f t="shared" si="0"/>
        <v>1</v>
      </c>
      <c r="AA10" s="70">
        <f t="shared" si="1"/>
        <v>1</v>
      </c>
      <c r="AB10" s="70">
        <f t="shared" si="2"/>
        <v>0</v>
      </c>
      <c r="AC10" s="70">
        <f t="shared" si="3"/>
        <v>0</v>
      </c>
      <c r="AD10" s="75" t="str">
        <f t="shared" si="4"/>
        <v>SRSA</v>
      </c>
      <c r="AE10" s="78">
        <f t="shared" si="5"/>
        <v>1</v>
      </c>
      <c r="AF10" s="70">
        <f t="shared" si="6"/>
        <v>0</v>
      </c>
      <c r="AG10" s="70">
        <f t="shared" si="7"/>
        <v>0</v>
      </c>
      <c r="AH10" s="75" t="str">
        <f t="shared" si="8"/>
        <v>-</v>
      </c>
      <c r="AI10" s="78">
        <f t="shared" si="9"/>
        <v>0</v>
      </c>
    </row>
    <row r="11" spans="1:35" ht="12.75" customHeight="1">
      <c r="A11" s="68">
        <v>5601470</v>
      </c>
      <c r="B11" s="69">
        <v>301000</v>
      </c>
      <c r="C11" s="78" t="s">
        <v>89</v>
      </c>
      <c r="D11" s="70" t="s">
        <v>90</v>
      </c>
      <c r="E11" s="70" t="s">
        <v>61</v>
      </c>
      <c r="F11" s="71" t="s">
        <v>31</v>
      </c>
      <c r="G11" s="101">
        <v>82717</v>
      </c>
      <c r="H11" s="72">
        <v>3033</v>
      </c>
      <c r="I11" s="79">
        <v>3076825171</v>
      </c>
      <c r="J11" s="73" t="s">
        <v>76</v>
      </c>
      <c r="K11" s="34" t="s">
        <v>32</v>
      </c>
      <c r="L11" s="33"/>
      <c r="M11" s="103">
        <v>6701</v>
      </c>
      <c r="N11" s="80" t="s">
        <v>34</v>
      </c>
      <c r="O11" s="74">
        <v>7.580622644</v>
      </c>
      <c r="P11" s="34" t="s">
        <v>32</v>
      </c>
      <c r="Q11" s="35"/>
      <c r="R11" s="81"/>
      <c r="S11" s="111" t="s">
        <v>34</v>
      </c>
      <c r="T11" s="97">
        <v>743741.5622239795</v>
      </c>
      <c r="U11" s="84">
        <v>49110.9623167551</v>
      </c>
      <c r="V11" s="84">
        <v>94568.8</v>
      </c>
      <c r="W11" s="113">
        <v>56412.36881760037</v>
      </c>
      <c r="X11" s="48" t="s">
        <v>212</v>
      </c>
      <c r="Y11" s="76" t="s">
        <v>213</v>
      </c>
      <c r="Z11" s="78">
        <f t="shared" si="0"/>
        <v>0</v>
      </c>
      <c r="AA11" s="70">
        <f t="shared" si="1"/>
        <v>1</v>
      </c>
      <c r="AB11" s="70">
        <f t="shared" si="2"/>
        <v>0</v>
      </c>
      <c r="AC11" s="70">
        <f t="shared" si="3"/>
        <v>0</v>
      </c>
      <c r="AD11" s="75" t="str">
        <f t="shared" si="4"/>
        <v>-</v>
      </c>
      <c r="AE11" s="78">
        <f t="shared" si="5"/>
        <v>1</v>
      </c>
      <c r="AF11" s="70">
        <f t="shared" si="6"/>
        <v>0</v>
      </c>
      <c r="AG11" s="70">
        <f t="shared" si="7"/>
        <v>0</v>
      </c>
      <c r="AH11" s="75" t="str">
        <f t="shared" si="8"/>
        <v>-</v>
      </c>
      <c r="AI11" s="78">
        <f t="shared" si="9"/>
        <v>0</v>
      </c>
    </row>
    <row r="12" spans="1:35" ht="12.75" customHeight="1">
      <c r="A12" s="68">
        <v>5601030</v>
      </c>
      <c r="B12" s="69">
        <v>401000</v>
      </c>
      <c r="C12" s="78" t="s">
        <v>73</v>
      </c>
      <c r="D12" s="70" t="s">
        <v>74</v>
      </c>
      <c r="E12" s="70" t="s">
        <v>75</v>
      </c>
      <c r="F12" s="71" t="s">
        <v>31</v>
      </c>
      <c r="G12" s="101">
        <v>82301</v>
      </c>
      <c r="H12" s="72">
        <v>160</v>
      </c>
      <c r="I12" s="79">
        <v>3073289200</v>
      </c>
      <c r="J12" s="73" t="s">
        <v>76</v>
      </c>
      <c r="K12" s="34" t="s">
        <v>32</v>
      </c>
      <c r="L12" s="33"/>
      <c r="M12" s="103">
        <v>1472</v>
      </c>
      <c r="N12" s="80" t="s">
        <v>34</v>
      </c>
      <c r="O12" s="74">
        <v>13.75694016</v>
      </c>
      <c r="P12" s="34" t="s">
        <v>32</v>
      </c>
      <c r="Q12" s="35"/>
      <c r="R12" s="81"/>
      <c r="S12" s="111" t="s">
        <v>34</v>
      </c>
      <c r="T12" s="97">
        <v>282375.11821899645</v>
      </c>
      <c r="U12" s="84">
        <v>24094.104685673174</v>
      </c>
      <c r="V12" s="84">
        <v>32469.56</v>
      </c>
      <c r="W12" s="113">
        <v>12994.658317427364</v>
      </c>
      <c r="X12" s="48" t="s">
        <v>213</v>
      </c>
      <c r="Y12" s="76" t="s">
        <v>213</v>
      </c>
      <c r="Z12" s="78">
        <f t="shared" si="0"/>
        <v>0</v>
      </c>
      <c r="AA12" s="70">
        <f t="shared" si="1"/>
        <v>1</v>
      </c>
      <c r="AB12" s="70">
        <f t="shared" si="2"/>
        <v>0</v>
      </c>
      <c r="AC12" s="70">
        <f t="shared" si="3"/>
        <v>0</v>
      </c>
      <c r="AD12" s="75" t="str">
        <f t="shared" si="4"/>
        <v>-</v>
      </c>
      <c r="AE12" s="78">
        <f t="shared" si="5"/>
        <v>1</v>
      </c>
      <c r="AF12" s="70">
        <f t="shared" si="6"/>
        <v>0</v>
      </c>
      <c r="AG12" s="70">
        <f t="shared" si="7"/>
        <v>0</v>
      </c>
      <c r="AH12" s="75" t="str">
        <f t="shared" si="8"/>
        <v>-</v>
      </c>
      <c r="AI12" s="78">
        <f t="shared" si="9"/>
        <v>0</v>
      </c>
    </row>
    <row r="13" spans="1:35" ht="12.75" customHeight="1">
      <c r="A13" s="68">
        <v>5601700</v>
      </c>
      <c r="B13" s="69">
        <v>402000</v>
      </c>
      <c r="C13" s="78" t="s">
        <v>91</v>
      </c>
      <c r="D13" s="70" t="s">
        <v>92</v>
      </c>
      <c r="E13" s="70" t="s">
        <v>93</v>
      </c>
      <c r="F13" s="71" t="s">
        <v>31</v>
      </c>
      <c r="G13" s="101">
        <v>82331</v>
      </c>
      <c r="H13" s="72">
        <v>1530</v>
      </c>
      <c r="I13" s="79">
        <v>3073265271</v>
      </c>
      <c r="J13" s="73">
        <v>7</v>
      </c>
      <c r="K13" s="34" t="s">
        <v>34</v>
      </c>
      <c r="L13" s="33"/>
      <c r="M13" s="103">
        <v>653</v>
      </c>
      <c r="N13" s="80" t="s">
        <v>34</v>
      </c>
      <c r="O13" s="74">
        <v>11.77285319</v>
      </c>
      <c r="P13" s="34" t="s">
        <v>32</v>
      </c>
      <c r="Q13" s="35"/>
      <c r="R13" s="81"/>
      <c r="S13" s="111" t="s">
        <v>34</v>
      </c>
      <c r="T13" s="97">
        <v>128242.42632912389</v>
      </c>
      <c r="U13" s="84">
        <v>10150.282399496356</v>
      </c>
      <c r="V13" s="84">
        <v>13968.18</v>
      </c>
      <c r="W13" s="113">
        <v>5779.557467992722</v>
      </c>
      <c r="X13" s="48" t="s">
        <v>212</v>
      </c>
      <c r="Y13" s="76" t="s">
        <v>213</v>
      </c>
      <c r="Z13" s="78">
        <f t="shared" si="0"/>
        <v>1</v>
      </c>
      <c r="AA13" s="70">
        <f t="shared" si="1"/>
        <v>1</v>
      </c>
      <c r="AB13" s="70">
        <f t="shared" si="2"/>
        <v>0</v>
      </c>
      <c r="AC13" s="70">
        <f t="shared" si="3"/>
        <v>0</v>
      </c>
      <c r="AD13" s="75" t="str">
        <f t="shared" si="4"/>
        <v>SRSA</v>
      </c>
      <c r="AE13" s="78">
        <f t="shared" si="5"/>
        <v>1</v>
      </c>
      <c r="AF13" s="70">
        <f t="shared" si="6"/>
        <v>0</v>
      </c>
      <c r="AG13" s="70">
        <f t="shared" si="7"/>
        <v>0</v>
      </c>
      <c r="AH13" s="75" t="str">
        <f t="shared" si="8"/>
        <v>-</v>
      </c>
      <c r="AI13" s="78">
        <f t="shared" si="9"/>
        <v>0</v>
      </c>
    </row>
    <row r="14" spans="1:35" ht="12.75" customHeight="1">
      <c r="A14" s="68">
        <v>5600009</v>
      </c>
      <c r="B14" s="69">
        <v>170001</v>
      </c>
      <c r="C14" s="78" t="s">
        <v>41</v>
      </c>
      <c r="D14" s="70" t="s">
        <v>42</v>
      </c>
      <c r="E14" s="70" t="s">
        <v>43</v>
      </c>
      <c r="F14" s="71" t="s">
        <v>31</v>
      </c>
      <c r="G14" s="101">
        <v>82073</v>
      </c>
      <c r="H14" s="72">
        <v>520</v>
      </c>
      <c r="I14" s="79">
        <v>3077458997</v>
      </c>
      <c r="J14" s="73">
        <v>7</v>
      </c>
      <c r="K14" s="34" t="s">
        <v>34</v>
      </c>
      <c r="L14" s="33"/>
      <c r="M14" s="103"/>
      <c r="N14" s="80"/>
      <c r="O14" s="74" t="s">
        <v>33</v>
      </c>
      <c r="P14" s="34" t="s">
        <v>33</v>
      </c>
      <c r="Q14" s="35"/>
      <c r="R14" s="81"/>
      <c r="S14" s="111" t="s">
        <v>34</v>
      </c>
      <c r="T14" s="97"/>
      <c r="U14" s="84">
        <v>0</v>
      </c>
      <c r="V14" s="84">
        <v>0</v>
      </c>
      <c r="W14" s="113">
        <v>0</v>
      </c>
      <c r="X14" s="48"/>
      <c r="Y14" s="76"/>
      <c r="Z14" s="78">
        <f t="shared" si="0"/>
        <v>1</v>
      </c>
      <c r="AA14" s="70">
        <f t="shared" si="1"/>
        <v>0</v>
      </c>
      <c r="AB14" s="70">
        <f t="shared" si="2"/>
        <v>0</v>
      </c>
      <c r="AC14" s="70">
        <f t="shared" si="3"/>
        <v>0</v>
      </c>
      <c r="AD14" s="75" t="str">
        <f t="shared" si="4"/>
        <v>-</v>
      </c>
      <c r="AE14" s="78">
        <f t="shared" si="5"/>
        <v>1</v>
      </c>
      <c r="AF14" s="70">
        <f t="shared" si="6"/>
        <v>0</v>
      </c>
      <c r="AG14" s="70">
        <f t="shared" si="7"/>
        <v>0</v>
      </c>
      <c r="AH14" s="75" t="str">
        <f t="shared" si="8"/>
        <v>-</v>
      </c>
      <c r="AI14" s="78">
        <f t="shared" si="9"/>
        <v>0</v>
      </c>
    </row>
    <row r="15" spans="1:35" ht="12.75" customHeight="1">
      <c r="A15" s="68">
        <v>5602140</v>
      </c>
      <c r="B15" s="69">
        <v>501000</v>
      </c>
      <c r="C15" s="78" t="s">
        <v>100</v>
      </c>
      <c r="D15" s="70" t="s">
        <v>101</v>
      </c>
      <c r="E15" s="70" t="s">
        <v>102</v>
      </c>
      <c r="F15" s="71" t="s">
        <v>31</v>
      </c>
      <c r="G15" s="101">
        <v>82633</v>
      </c>
      <c r="H15" s="72">
        <v>2615</v>
      </c>
      <c r="I15" s="79">
        <v>3073582942</v>
      </c>
      <c r="J15" s="73" t="s">
        <v>76</v>
      </c>
      <c r="K15" s="34" t="s">
        <v>32</v>
      </c>
      <c r="L15" s="33"/>
      <c r="M15" s="103">
        <v>1436</v>
      </c>
      <c r="N15" s="80" t="s">
        <v>34</v>
      </c>
      <c r="O15" s="74">
        <v>10.5890139</v>
      </c>
      <c r="P15" s="34" t="s">
        <v>32</v>
      </c>
      <c r="Q15" s="35"/>
      <c r="R15" s="81"/>
      <c r="S15" s="111" t="s">
        <v>34</v>
      </c>
      <c r="T15" s="97">
        <v>231026.4502843966</v>
      </c>
      <c r="U15" s="84">
        <v>20300.564798992713</v>
      </c>
      <c r="V15" s="84">
        <v>28404.44</v>
      </c>
      <c r="W15" s="113">
        <v>12052.582973356102</v>
      </c>
      <c r="X15" s="48" t="s">
        <v>212</v>
      </c>
      <c r="Y15" s="76" t="s">
        <v>213</v>
      </c>
      <c r="Z15" s="78">
        <f t="shared" si="0"/>
        <v>0</v>
      </c>
      <c r="AA15" s="70">
        <f t="shared" si="1"/>
        <v>1</v>
      </c>
      <c r="AB15" s="70">
        <f t="shared" si="2"/>
        <v>0</v>
      </c>
      <c r="AC15" s="70">
        <f t="shared" si="3"/>
        <v>0</v>
      </c>
      <c r="AD15" s="75" t="str">
        <f t="shared" si="4"/>
        <v>-</v>
      </c>
      <c r="AE15" s="78">
        <f t="shared" si="5"/>
        <v>1</v>
      </c>
      <c r="AF15" s="70">
        <f t="shared" si="6"/>
        <v>0</v>
      </c>
      <c r="AG15" s="70">
        <f t="shared" si="7"/>
        <v>0</v>
      </c>
      <c r="AH15" s="75" t="str">
        <f t="shared" si="8"/>
        <v>-</v>
      </c>
      <c r="AI15" s="78">
        <f t="shared" si="9"/>
        <v>0</v>
      </c>
    </row>
    <row r="16" spans="1:35" ht="12.75" customHeight="1">
      <c r="A16" s="68">
        <v>5602150</v>
      </c>
      <c r="B16" s="69">
        <v>502000</v>
      </c>
      <c r="C16" s="78" t="s">
        <v>103</v>
      </c>
      <c r="D16" s="70" t="s">
        <v>104</v>
      </c>
      <c r="E16" s="70" t="s">
        <v>105</v>
      </c>
      <c r="F16" s="71" t="s">
        <v>31</v>
      </c>
      <c r="G16" s="101">
        <v>82637</v>
      </c>
      <c r="H16" s="72">
        <v>1300</v>
      </c>
      <c r="I16" s="79">
        <v>3074365331</v>
      </c>
      <c r="J16" s="73">
        <v>7</v>
      </c>
      <c r="K16" s="34" t="s">
        <v>34</v>
      </c>
      <c r="L16" s="33"/>
      <c r="M16" s="103">
        <v>693</v>
      </c>
      <c r="N16" s="80" t="s">
        <v>34</v>
      </c>
      <c r="O16" s="74">
        <v>10.99050204</v>
      </c>
      <c r="P16" s="34" t="s">
        <v>32</v>
      </c>
      <c r="Q16" s="35"/>
      <c r="R16" s="81"/>
      <c r="S16" s="111" t="s">
        <v>34</v>
      </c>
      <c r="T16" s="97">
        <v>145539.2794904157</v>
      </c>
      <c r="U16" s="84">
        <v>9535.11376922385</v>
      </c>
      <c r="V16" s="84">
        <v>13538.99</v>
      </c>
      <c r="W16" s="113">
        <v>5869.278929332842</v>
      </c>
      <c r="X16" s="48" t="s">
        <v>212</v>
      </c>
      <c r="Y16" s="76" t="s">
        <v>213</v>
      </c>
      <c r="Z16" s="78">
        <f t="shared" si="0"/>
        <v>1</v>
      </c>
      <c r="AA16" s="70">
        <f t="shared" si="1"/>
        <v>1</v>
      </c>
      <c r="AB16" s="70">
        <f t="shared" si="2"/>
        <v>0</v>
      </c>
      <c r="AC16" s="70">
        <f t="shared" si="3"/>
        <v>0</v>
      </c>
      <c r="AD16" s="75" t="str">
        <f t="shared" si="4"/>
        <v>SRSA</v>
      </c>
      <c r="AE16" s="78">
        <f t="shared" si="5"/>
        <v>1</v>
      </c>
      <c r="AF16" s="70">
        <f t="shared" si="6"/>
        <v>0</v>
      </c>
      <c r="AG16" s="70">
        <f t="shared" si="7"/>
        <v>0</v>
      </c>
      <c r="AH16" s="75" t="str">
        <f t="shared" si="8"/>
        <v>-</v>
      </c>
      <c r="AI16" s="78">
        <f t="shared" si="9"/>
        <v>0</v>
      </c>
    </row>
    <row r="17" spans="1:35" ht="12.75" customHeight="1">
      <c r="A17" s="68">
        <v>5602370</v>
      </c>
      <c r="B17" s="69">
        <v>601000</v>
      </c>
      <c r="C17" s="78" t="s">
        <v>106</v>
      </c>
      <c r="D17" s="70" t="s">
        <v>107</v>
      </c>
      <c r="E17" s="70" t="s">
        <v>108</v>
      </c>
      <c r="F17" s="71" t="s">
        <v>31</v>
      </c>
      <c r="G17" s="101">
        <v>82729</v>
      </c>
      <c r="H17" s="72">
        <v>830</v>
      </c>
      <c r="I17" s="79">
        <v>3072832299</v>
      </c>
      <c r="J17" s="73">
        <v>7</v>
      </c>
      <c r="K17" s="34" t="s">
        <v>34</v>
      </c>
      <c r="L17" s="33"/>
      <c r="M17" s="103">
        <v>1005</v>
      </c>
      <c r="N17" s="80" t="s">
        <v>34</v>
      </c>
      <c r="O17" s="74">
        <v>9.126594701</v>
      </c>
      <c r="P17" s="34" t="s">
        <v>32</v>
      </c>
      <c r="Q17" s="35"/>
      <c r="R17" s="81"/>
      <c r="S17" s="111" t="s">
        <v>34</v>
      </c>
      <c r="T17" s="97">
        <v>140202.03708442213</v>
      </c>
      <c r="U17" s="84">
        <v>9330.057559133014</v>
      </c>
      <c r="V17" s="84">
        <v>15551.96</v>
      </c>
      <c r="W17" s="113">
        <v>8172.129770395919</v>
      </c>
      <c r="X17" s="48" t="s">
        <v>212</v>
      </c>
      <c r="Y17" s="76" t="s">
        <v>212</v>
      </c>
      <c r="Z17" s="78">
        <f t="shared" si="0"/>
        <v>1</v>
      </c>
      <c r="AA17" s="70">
        <f t="shared" si="1"/>
        <v>1</v>
      </c>
      <c r="AB17" s="70">
        <f t="shared" si="2"/>
        <v>0</v>
      </c>
      <c r="AC17" s="70">
        <f t="shared" si="3"/>
        <v>0</v>
      </c>
      <c r="AD17" s="75" t="str">
        <f t="shared" si="4"/>
        <v>SRSA</v>
      </c>
      <c r="AE17" s="78">
        <f t="shared" si="5"/>
        <v>1</v>
      </c>
      <c r="AF17" s="70">
        <f t="shared" si="6"/>
        <v>0</v>
      </c>
      <c r="AG17" s="70">
        <f t="shared" si="7"/>
        <v>0</v>
      </c>
      <c r="AH17" s="75" t="str">
        <f t="shared" si="8"/>
        <v>-</v>
      </c>
      <c r="AI17" s="78">
        <f t="shared" si="9"/>
        <v>0</v>
      </c>
    </row>
    <row r="18" spans="1:35" ht="12.75" customHeight="1">
      <c r="A18" s="68">
        <v>5602870</v>
      </c>
      <c r="B18" s="69">
        <v>701000</v>
      </c>
      <c r="C18" s="78" t="s">
        <v>120</v>
      </c>
      <c r="D18" s="70" t="s">
        <v>121</v>
      </c>
      <c r="E18" s="70" t="s">
        <v>122</v>
      </c>
      <c r="F18" s="71" t="s">
        <v>31</v>
      </c>
      <c r="G18" s="101">
        <v>82520</v>
      </c>
      <c r="H18" s="72" t="s">
        <v>50</v>
      </c>
      <c r="I18" s="79">
        <v>3073324711</v>
      </c>
      <c r="J18" s="73" t="s">
        <v>76</v>
      </c>
      <c r="K18" s="34" t="s">
        <v>32</v>
      </c>
      <c r="L18" s="33"/>
      <c r="M18" s="103">
        <v>1666</v>
      </c>
      <c r="N18" s="80" t="s">
        <v>34</v>
      </c>
      <c r="O18" s="74">
        <v>11.4251353</v>
      </c>
      <c r="P18" s="34" t="s">
        <v>32</v>
      </c>
      <c r="Q18" s="35"/>
      <c r="R18" s="81"/>
      <c r="S18" s="111" t="s">
        <v>34</v>
      </c>
      <c r="T18" s="97">
        <v>286372.1511685564</v>
      </c>
      <c r="U18" s="84">
        <v>29117.98183289864</v>
      </c>
      <c r="V18" s="84">
        <v>36861.14</v>
      </c>
      <c r="W18" s="113">
        <v>33045.71357539255</v>
      </c>
      <c r="X18" s="48" t="s">
        <v>212</v>
      </c>
      <c r="Y18" s="76" t="s">
        <v>213</v>
      </c>
      <c r="Z18" s="78">
        <f t="shared" si="0"/>
        <v>0</v>
      </c>
      <c r="AA18" s="70">
        <f t="shared" si="1"/>
        <v>1</v>
      </c>
      <c r="AB18" s="70">
        <f t="shared" si="2"/>
        <v>0</v>
      </c>
      <c r="AC18" s="70">
        <f t="shared" si="3"/>
        <v>0</v>
      </c>
      <c r="AD18" s="75" t="str">
        <f t="shared" si="4"/>
        <v>-</v>
      </c>
      <c r="AE18" s="78">
        <f t="shared" si="5"/>
        <v>1</v>
      </c>
      <c r="AF18" s="70">
        <f t="shared" si="6"/>
        <v>0</v>
      </c>
      <c r="AG18" s="70">
        <f t="shared" si="7"/>
        <v>0</v>
      </c>
      <c r="AH18" s="75" t="str">
        <f t="shared" si="8"/>
        <v>-</v>
      </c>
      <c r="AI18" s="78">
        <f t="shared" si="9"/>
        <v>0</v>
      </c>
    </row>
    <row r="19" spans="1:35" ht="12.75" customHeight="1">
      <c r="A19" s="68">
        <v>5602670</v>
      </c>
      <c r="B19" s="69">
        <v>702000</v>
      </c>
      <c r="C19" s="78" t="s">
        <v>109</v>
      </c>
      <c r="D19" s="70" t="s">
        <v>110</v>
      </c>
      <c r="E19" s="70" t="s">
        <v>111</v>
      </c>
      <c r="F19" s="71" t="s">
        <v>31</v>
      </c>
      <c r="G19" s="101">
        <v>82513</v>
      </c>
      <c r="H19" s="72">
        <v>188</v>
      </c>
      <c r="I19" s="79">
        <v>3074552323</v>
      </c>
      <c r="J19" s="73">
        <v>7</v>
      </c>
      <c r="K19" s="34" t="s">
        <v>34</v>
      </c>
      <c r="L19" s="33"/>
      <c r="M19" s="103">
        <v>212</v>
      </c>
      <c r="N19" s="80" t="s">
        <v>34</v>
      </c>
      <c r="O19" s="74">
        <v>7.258064516</v>
      </c>
      <c r="P19" s="34" t="s">
        <v>32</v>
      </c>
      <c r="Q19" s="35"/>
      <c r="R19" s="81"/>
      <c r="S19" s="111" t="s">
        <v>34</v>
      </c>
      <c r="T19" s="97">
        <v>43863.69791047688</v>
      </c>
      <c r="U19" s="84">
        <v>2358.1464160446085</v>
      </c>
      <c r="V19" s="84">
        <v>3836.72</v>
      </c>
      <c r="W19" s="113">
        <v>1966.3953610376273</v>
      </c>
      <c r="X19" s="48" t="s">
        <v>212</v>
      </c>
      <c r="Y19" s="76" t="s">
        <v>213</v>
      </c>
      <c r="Z19" s="78">
        <f t="shared" si="0"/>
        <v>1</v>
      </c>
      <c r="AA19" s="70">
        <f t="shared" si="1"/>
        <v>1</v>
      </c>
      <c r="AB19" s="70">
        <f t="shared" si="2"/>
        <v>0</v>
      </c>
      <c r="AC19" s="70">
        <f t="shared" si="3"/>
        <v>0</v>
      </c>
      <c r="AD19" s="75" t="str">
        <f t="shared" si="4"/>
        <v>SRSA</v>
      </c>
      <c r="AE19" s="78">
        <f t="shared" si="5"/>
        <v>1</v>
      </c>
      <c r="AF19" s="70">
        <f t="shared" si="6"/>
        <v>0</v>
      </c>
      <c r="AG19" s="70">
        <f t="shared" si="7"/>
        <v>0</v>
      </c>
      <c r="AH19" s="75" t="str">
        <f t="shared" si="8"/>
        <v>-</v>
      </c>
      <c r="AI19" s="78">
        <f t="shared" si="9"/>
        <v>0</v>
      </c>
    </row>
    <row r="20" spans="1:35" ht="12.75" customHeight="1">
      <c r="A20" s="68">
        <v>5602830</v>
      </c>
      <c r="B20" s="69">
        <v>706000</v>
      </c>
      <c r="C20" s="78" t="s">
        <v>117</v>
      </c>
      <c r="D20" s="70" t="s">
        <v>118</v>
      </c>
      <c r="E20" s="70" t="s">
        <v>119</v>
      </c>
      <c r="F20" s="71" t="s">
        <v>31</v>
      </c>
      <c r="G20" s="101">
        <v>82523</v>
      </c>
      <c r="H20" s="72">
        <v>8715</v>
      </c>
      <c r="I20" s="79">
        <v>3078567970</v>
      </c>
      <c r="J20" s="73">
        <v>7</v>
      </c>
      <c r="K20" s="34" t="s">
        <v>34</v>
      </c>
      <c r="L20" s="33"/>
      <c r="M20" s="103">
        <v>332</v>
      </c>
      <c r="N20" s="80" t="s">
        <v>34</v>
      </c>
      <c r="O20" s="74">
        <v>8.157099698</v>
      </c>
      <c r="P20" s="34" t="s">
        <v>32</v>
      </c>
      <c r="Q20" s="35"/>
      <c r="R20" s="81"/>
      <c r="S20" s="111" t="s">
        <v>34</v>
      </c>
      <c r="T20" s="97">
        <v>62028.456237202576</v>
      </c>
      <c r="U20" s="84">
        <v>3691.011781635039</v>
      </c>
      <c r="V20" s="84">
        <v>5582.24</v>
      </c>
      <c r="W20" s="113">
        <v>2631.8295326435164</v>
      </c>
      <c r="X20" s="48" t="s">
        <v>212</v>
      </c>
      <c r="Y20" s="76" t="s">
        <v>212</v>
      </c>
      <c r="Z20" s="78">
        <f t="shared" si="0"/>
        <v>1</v>
      </c>
      <c r="AA20" s="70">
        <f t="shared" si="1"/>
        <v>1</v>
      </c>
      <c r="AB20" s="70">
        <f t="shared" si="2"/>
        <v>0</v>
      </c>
      <c r="AC20" s="70">
        <f t="shared" si="3"/>
        <v>0</v>
      </c>
      <c r="AD20" s="75" t="str">
        <f t="shared" si="4"/>
        <v>SRSA</v>
      </c>
      <c r="AE20" s="78">
        <f t="shared" si="5"/>
        <v>1</v>
      </c>
      <c r="AF20" s="70">
        <f t="shared" si="6"/>
        <v>0</v>
      </c>
      <c r="AG20" s="70">
        <f t="shared" si="7"/>
        <v>0</v>
      </c>
      <c r="AH20" s="75" t="str">
        <f t="shared" si="8"/>
        <v>-</v>
      </c>
      <c r="AI20" s="78">
        <f t="shared" si="9"/>
        <v>0</v>
      </c>
    </row>
    <row r="21" spans="1:35" ht="12.75" customHeight="1">
      <c r="A21" s="68">
        <v>5604450</v>
      </c>
      <c r="B21" s="69">
        <v>714000</v>
      </c>
      <c r="C21" s="78" t="s">
        <v>156</v>
      </c>
      <c r="D21" s="70" t="s">
        <v>157</v>
      </c>
      <c r="E21" s="70" t="s">
        <v>158</v>
      </c>
      <c r="F21" s="71" t="s">
        <v>31</v>
      </c>
      <c r="G21" s="101">
        <v>82520</v>
      </c>
      <c r="H21" s="72">
        <v>340</v>
      </c>
      <c r="I21" s="79">
        <v>3073323904</v>
      </c>
      <c r="J21" s="73">
        <v>7</v>
      </c>
      <c r="K21" s="34" t="s">
        <v>34</v>
      </c>
      <c r="L21" s="33"/>
      <c r="M21" s="103">
        <v>498</v>
      </c>
      <c r="N21" s="80" t="s">
        <v>34</v>
      </c>
      <c r="O21" s="74">
        <v>25.04440497</v>
      </c>
      <c r="P21" s="34" t="s">
        <v>34</v>
      </c>
      <c r="Q21" s="35"/>
      <c r="R21" s="81"/>
      <c r="S21" s="111" t="s">
        <v>34</v>
      </c>
      <c r="T21" s="97">
        <v>180632.27016719067</v>
      </c>
      <c r="U21" s="84">
        <v>22248.598794855654</v>
      </c>
      <c r="V21" s="84">
        <v>22841.54</v>
      </c>
      <c r="W21" s="113">
        <v>19637.571910817143</v>
      </c>
      <c r="X21" s="48" t="s">
        <v>212</v>
      </c>
      <c r="Y21" s="76" t="s">
        <v>213</v>
      </c>
      <c r="Z21" s="78">
        <f t="shared" si="0"/>
        <v>1</v>
      </c>
      <c r="AA21" s="70">
        <f t="shared" si="1"/>
        <v>1</v>
      </c>
      <c r="AB21" s="70">
        <f t="shared" si="2"/>
        <v>0</v>
      </c>
      <c r="AC21" s="70">
        <f t="shared" si="3"/>
        <v>0</v>
      </c>
      <c r="AD21" s="75" t="str">
        <f t="shared" si="4"/>
        <v>SRSA</v>
      </c>
      <c r="AE21" s="78">
        <f t="shared" si="5"/>
        <v>1</v>
      </c>
      <c r="AF21" s="70">
        <f t="shared" si="6"/>
        <v>1</v>
      </c>
      <c r="AG21" s="70" t="str">
        <f t="shared" si="7"/>
        <v>Initial</v>
      </c>
      <c r="AH21" s="75" t="str">
        <f t="shared" si="8"/>
        <v>-</v>
      </c>
      <c r="AI21" s="78" t="str">
        <f t="shared" si="9"/>
        <v>SRSA</v>
      </c>
    </row>
    <row r="22" spans="1:35" ht="12.75" customHeight="1">
      <c r="A22" s="68">
        <v>5602820</v>
      </c>
      <c r="B22" s="69">
        <v>721000</v>
      </c>
      <c r="C22" s="78" t="s">
        <v>114</v>
      </c>
      <c r="D22" s="70" t="s">
        <v>115</v>
      </c>
      <c r="E22" s="70" t="s">
        <v>116</v>
      </c>
      <c r="F22" s="71" t="s">
        <v>31</v>
      </c>
      <c r="G22" s="101">
        <v>82514</v>
      </c>
      <c r="H22" s="72">
        <v>9602</v>
      </c>
      <c r="I22" s="79">
        <v>3073323648</v>
      </c>
      <c r="J22" s="73">
        <v>7</v>
      </c>
      <c r="K22" s="34" t="s">
        <v>34</v>
      </c>
      <c r="L22" s="33"/>
      <c r="M22" s="103">
        <v>309</v>
      </c>
      <c r="N22" s="80" t="s">
        <v>34</v>
      </c>
      <c r="O22" s="74">
        <v>26.27737226</v>
      </c>
      <c r="P22" s="34" t="s">
        <v>34</v>
      </c>
      <c r="Q22" s="35"/>
      <c r="R22" s="81"/>
      <c r="S22" s="111" t="s">
        <v>34</v>
      </c>
      <c r="T22" s="97">
        <v>144524.7383264046</v>
      </c>
      <c r="U22" s="84">
        <v>17224.721647630184</v>
      </c>
      <c r="V22" s="84">
        <v>17492.51</v>
      </c>
      <c r="W22" s="113">
        <v>15001.649378051066</v>
      </c>
      <c r="X22" s="48" t="s">
        <v>212</v>
      </c>
      <c r="Y22" s="76" t="s">
        <v>214</v>
      </c>
      <c r="Z22" s="78">
        <f t="shared" si="0"/>
        <v>1</v>
      </c>
      <c r="AA22" s="70">
        <f t="shared" si="1"/>
        <v>1</v>
      </c>
      <c r="AB22" s="70">
        <f t="shared" si="2"/>
        <v>0</v>
      </c>
      <c r="AC22" s="70">
        <f t="shared" si="3"/>
        <v>0</v>
      </c>
      <c r="AD22" s="75" t="str">
        <f t="shared" si="4"/>
        <v>SRSA</v>
      </c>
      <c r="AE22" s="78">
        <f t="shared" si="5"/>
        <v>1</v>
      </c>
      <c r="AF22" s="70">
        <f t="shared" si="6"/>
        <v>1</v>
      </c>
      <c r="AG22" s="70" t="str">
        <f t="shared" si="7"/>
        <v>Initial</v>
      </c>
      <c r="AH22" s="75" t="str">
        <f t="shared" si="8"/>
        <v>-</v>
      </c>
      <c r="AI22" s="78" t="str">
        <f t="shared" si="9"/>
        <v>SRSA</v>
      </c>
    </row>
    <row r="23" spans="1:35" ht="12.75" customHeight="1">
      <c r="A23" s="68">
        <v>5605700</v>
      </c>
      <c r="B23" s="69">
        <v>724000</v>
      </c>
      <c r="C23" s="78" t="s">
        <v>191</v>
      </c>
      <c r="D23" s="70" t="s">
        <v>192</v>
      </c>
      <c r="E23" s="70" t="s">
        <v>193</v>
      </c>
      <c r="F23" s="71" t="s">
        <v>31</v>
      </c>
      <c r="G23" s="101">
        <v>82649</v>
      </c>
      <c r="H23" s="72">
        <v>327</v>
      </c>
      <c r="I23" s="79">
        <v>3078762583</v>
      </c>
      <c r="J23" s="73">
        <v>7</v>
      </c>
      <c r="K23" s="34" t="s">
        <v>34</v>
      </c>
      <c r="L23" s="33"/>
      <c r="M23" s="103">
        <v>275</v>
      </c>
      <c r="N23" s="80" t="s">
        <v>34</v>
      </c>
      <c r="O23" s="74">
        <v>9.056603774</v>
      </c>
      <c r="P23" s="34" t="s">
        <v>32</v>
      </c>
      <c r="Q23" s="35"/>
      <c r="R23" s="81"/>
      <c r="S23" s="111" t="s">
        <v>34</v>
      </c>
      <c r="T23" s="97">
        <v>46964.47727392854</v>
      </c>
      <c r="U23" s="84">
        <v>3485.9555715442034</v>
      </c>
      <c r="V23" s="84">
        <v>4907.26</v>
      </c>
      <c r="W23" s="113">
        <v>2100.9775530478073</v>
      </c>
      <c r="X23" s="48" t="s">
        <v>212</v>
      </c>
      <c r="Y23" s="76" t="s">
        <v>213</v>
      </c>
      <c r="Z23" s="78">
        <f t="shared" si="0"/>
        <v>1</v>
      </c>
      <c r="AA23" s="70">
        <f t="shared" si="1"/>
        <v>1</v>
      </c>
      <c r="AB23" s="70">
        <f t="shared" si="2"/>
        <v>0</v>
      </c>
      <c r="AC23" s="70">
        <f t="shared" si="3"/>
        <v>0</v>
      </c>
      <c r="AD23" s="75" t="str">
        <f t="shared" si="4"/>
        <v>SRSA</v>
      </c>
      <c r="AE23" s="78">
        <f t="shared" si="5"/>
        <v>1</v>
      </c>
      <c r="AF23" s="70">
        <f t="shared" si="6"/>
        <v>0</v>
      </c>
      <c r="AG23" s="70">
        <f t="shared" si="7"/>
        <v>0</v>
      </c>
      <c r="AH23" s="75" t="str">
        <f t="shared" si="8"/>
        <v>-</v>
      </c>
      <c r="AI23" s="78">
        <f t="shared" si="9"/>
        <v>0</v>
      </c>
    </row>
    <row r="24" spans="1:35" ht="12.75" customHeight="1">
      <c r="A24" s="68">
        <v>5605220</v>
      </c>
      <c r="B24" s="69">
        <v>725000</v>
      </c>
      <c r="C24" s="78" t="s">
        <v>177</v>
      </c>
      <c r="D24" s="70" t="s">
        <v>178</v>
      </c>
      <c r="E24" s="70" t="s">
        <v>179</v>
      </c>
      <c r="F24" s="71" t="s">
        <v>31</v>
      </c>
      <c r="G24" s="101">
        <v>82501</v>
      </c>
      <c r="H24" s="72">
        <v>9407</v>
      </c>
      <c r="I24" s="79">
        <v>3078569407</v>
      </c>
      <c r="J24" s="73">
        <v>6</v>
      </c>
      <c r="K24" s="34" t="s">
        <v>32</v>
      </c>
      <c r="L24" s="33"/>
      <c r="M24" s="103">
        <v>2234</v>
      </c>
      <c r="N24" s="80" t="s">
        <v>34</v>
      </c>
      <c r="O24" s="74">
        <v>13.91752577</v>
      </c>
      <c r="P24" s="34" t="s">
        <v>32</v>
      </c>
      <c r="Q24" s="35"/>
      <c r="R24" s="81"/>
      <c r="S24" s="111" t="s">
        <v>34</v>
      </c>
      <c r="T24" s="97">
        <v>586230.8575930793</v>
      </c>
      <c r="U24" s="84">
        <v>51981.7492580268</v>
      </c>
      <c r="V24" s="84">
        <v>62429.74</v>
      </c>
      <c r="W24" s="113">
        <v>55435.39239591091</v>
      </c>
      <c r="X24" s="48" t="s">
        <v>213</v>
      </c>
      <c r="Y24" s="76" t="s">
        <v>213</v>
      </c>
      <c r="Z24" s="78">
        <f t="shared" si="0"/>
        <v>0</v>
      </c>
      <c r="AA24" s="70">
        <f t="shared" si="1"/>
        <v>1</v>
      </c>
      <c r="AB24" s="70">
        <f t="shared" si="2"/>
        <v>0</v>
      </c>
      <c r="AC24" s="70">
        <f t="shared" si="3"/>
        <v>0</v>
      </c>
      <c r="AD24" s="75" t="str">
        <f t="shared" si="4"/>
        <v>-</v>
      </c>
      <c r="AE24" s="78">
        <f t="shared" si="5"/>
        <v>1</v>
      </c>
      <c r="AF24" s="70">
        <f t="shared" si="6"/>
        <v>0</v>
      </c>
      <c r="AG24" s="70">
        <f t="shared" si="7"/>
        <v>0</v>
      </c>
      <c r="AH24" s="75" t="str">
        <f t="shared" si="8"/>
        <v>-</v>
      </c>
      <c r="AI24" s="78">
        <f t="shared" si="9"/>
        <v>0</v>
      </c>
    </row>
    <row r="25" spans="1:35" ht="12.75" customHeight="1">
      <c r="A25" s="68">
        <v>5600960</v>
      </c>
      <c r="B25" s="69">
        <v>738000</v>
      </c>
      <c r="C25" s="78" t="s">
        <v>70</v>
      </c>
      <c r="D25" s="70" t="s">
        <v>71</v>
      </c>
      <c r="E25" s="70" t="s">
        <v>72</v>
      </c>
      <c r="F25" s="71" t="s">
        <v>31</v>
      </c>
      <c r="G25" s="101">
        <v>82510</v>
      </c>
      <c r="H25" s="72" t="s">
        <v>50</v>
      </c>
      <c r="I25" s="79">
        <v>3078569333</v>
      </c>
      <c r="J25" s="73">
        <v>7</v>
      </c>
      <c r="K25" s="34" t="s">
        <v>34</v>
      </c>
      <c r="L25" s="33"/>
      <c r="M25" s="103">
        <v>253</v>
      </c>
      <c r="N25" s="80" t="s">
        <v>34</v>
      </c>
      <c r="O25" s="74">
        <v>26.68393782</v>
      </c>
      <c r="P25" s="34" t="s">
        <v>34</v>
      </c>
      <c r="Q25" s="35"/>
      <c r="R25" s="81"/>
      <c r="S25" s="111" t="s">
        <v>34</v>
      </c>
      <c r="T25" s="97">
        <v>158167.72765223784</v>
      </c>
      <c r="U25" s="84">
        <v>16814.609227448513</v>
      </c>
      <c r="V25" s="84">
        <v>16965.25</v>
      </c>
      <c r="W25" s="113">
        <v>14527.686935242076</v>
      </c>
      <c r="X25" s="48" t="s">
        <v>212</v>
      </c>
      <c r="Y25" s="76" t="s">
        <v>213</v>
      </c>
      <c r="Z25" s="78">
        <f t="shared" si="0"/>
        <v>1</v>
      </c>
      <c r="AA25" s="70">
        <f t="shared" si="1"/>
        <v>1</v>
      </c>
      <c r="AB25" s="70">
        <f t="shared" si="2"/>
        <v>0</v>
      </c>
      <c r="AC25" s="70">
        <f t="shared" si="3"/>
        <v>0</v>
      </c>
      <c r="AD25" s="75" t="str">
        <f t="shared" si="4"/>
        <v>SRSA</v>
      </c>
      <c r="AE25" s="78">
        <f t="shared" si="5"/>
        <v>1</v>
      </c>
      <c r="AF25" s="70">
        <f t="shared" si="6"/>
        <v>1</v>
      </c>
      <c r="AG25" s="70" t="str">
        <f t="shared" si="7"/>
        <v>Initial</v>
      </c>
      <c r="AH25" s="75" t="str">
        <f t="shared" si="8"/>
        <v>-</v>
      </c>
      <c r="AI25" s="78" t="str">
        <f t="shared" si="9"/>
        <v>SRSA</v>
      </c>
    </row>
    <row r="26" spans="1:35" ht="12.75" customHeight="1">
      <c r="A26" s="68">
        <v>5600018</v>
      </c>
      <c r="B26" s="69">
        <v>1170003</v>
      </c>
      <c r="C26" s="78" t="s">
        <v>62</v>
      </c>
      <c r="D26" s="70" t="s">
        <v>63</v>
      </c>
      <c r="E26" s="70" t="s">
        <v>49</v>
      </c>
      <c r="F26" s="71" t="s">
        <v>31</v>
      </c>
      <c r="G26" s="101">
        <v>82003</v>
      </c>
      <c r="H26" s="72" t="s">
        <v>50</v>
      </c>
      <c r="I26" s="79">
        <v>3076338040</v>
      </c>
      <c r="J26" s="73">
        <v>2</v>
      </c>
      <c r="K26" s="34" t="s">
        <v>32</v>
      </c>
      <c r="L26" s="33"/>
      <c r="M26" s="103"/>
      <c r="N26" s="80"/>
      <c r="O26" s="74" t="s">
        <v>33</v>
      </c>
      <c r="P26" s="34" t="s">
        <v>33</v>
      </c>
      <c r="Q26" s="35"/>
      <c r="R26" s="81"/>
      <c r="S26" s="111" t="s">
        <v>32</v>
      </c>
      <c r="T26" s="97">
        <v>0</v>
      </c>
      <c r="U26" s="84">
        <v>0</v>
      </c>
      <c r="V26" s="84">
        <v>0</v>
      </c>
      <c r="W26" s="113"/>
      <c r="X26" s="48"/>
      <c r="Y26" s="76" t="s">
        <v>213</v>
      </c>
      <c r="Z26" s="78">
        <f t="shared" si="0"/>
        <v>0</v>
      </c>
      <c r="AA26" s="70">
        <f t="shared" si="1"/>
        <v>0</v>
      </c>
      <c r="AB26" s="70">
        <f t="shared" si="2"/>
        <v>0</v>
      </c>
      <c r="AC26" s="70">
        <f t="shared" si="3"/>
        <v>0</v>
      </c>
      <c r="AD26" s="75" t="str">
        <f t="shared" si="4"/>
        <v>-</v>
      </c>
      <c r="AE26" s="78">
        <f t="shared" si="5"/>
        <v>0</v>
      </c>
      <c r="AF26" s="70">
        <f t="shared" si="6"/>
        <v>0</v>
      </c>
      <c r="AG26" s="70">
        <f t="shared" si="7"/>
        <v>0</v>
      </c>
      <c r="AH26" s="75" t="str">
        <f t="shared" si="8"/>
        <v>-</v>
      </c>
      <c r="AI26" s="78">
        <f t="shared" si="9"/>
        <v>0</v>
      </c>
    </row>
    <row r="27" spans="1:35" ht="12.75" customHeight="1">
      <c r="A27" s="68">
        <v>5602990</v>
      </c>
      <c r="B27" s="69">
        <v>801000</v>
      </c>
      <c r="C27" s="78" t="s">
        <v>123</v>
      </c>
      <c r="D27" s="70" t="s">
        <v>124</v>
      </c>
      <c r="E27" s="70" t="s">
        <v>46</v>
      </c>
      <c r="F27" s="71" t="s">
        <v>31</v>
      </c>
      <c r="G27" s="101">
        <v>82240</v>
      </c>
      <c r="H27" s="72">
        <v>1821</v>
      </c>
      <c r="I27" s="79">
        <v>3075322171</v>
      </c>
      <c r="J27" s="73" t="s">
        <v>76</v>
      </c>
      <c r="K27" s="34" t="s">
        <v>32</v>
      </c>
      <c r="L27" s="33"/>
      <c r="M27" s="103">
        <v>1796</v>
      </c>
      <c r="N27" s="80" t="s">
        <v>34</v>
      </c>
      <c r="O27" s="74">
        <v>15.6202144</v>
      </c>
      <c r="P27" s="34" t="s">
        <v>32</v>
      </c>
      <c r="Q27" s="35"/>
      <c r="R27" s="81"/>
      <c r="S27" s="111" t="s">
        <v>34</v>
      </c>
      <c r="T27" s="97">
        <v>434186.5974026025</v>
      </c>
      <c r="U27" s="84">
        <v>36294.94918607788</v>
      </c>
      <c r="V27" s="84">
        <v>44910.91</v>
      </c>
      <c r="W27" s="113">
        <v>40098.90944267823</v>
      </c>
      <c r="X27" s="48" t="s">
        <v>212</v>
      </c>
      <c r="Y27" s="76" t="s">
        <v>213</v>
      </c>
      <c r="Z27" s="78">
        <f t="shared" si="0"/>
        <v>0</v>
      </c>
      <c r="AA27" s="70">
        <f t="shared" si="1"/>
        <v>1</v>
      </c>
      <c r="AB27" s="70">
        <f t="shared" si="2"/>
        <v>0</v>
      </c>
      <c r="AC27" s="70">
        <f t="shared" si="3"/>
        <v>0</v>
      </c>
      <c r="AD27" s="75" t="str">
        <f t="shared" si="4"/>
        <v>-</v>
      </c>
      <c r="AE27" s="78">
        <f t="shared" si="5"/>
        <v>1</v>
      </c>
      <c r="AF27" s="70">
        <f t="shared" si="6"/>
        <v>0</v>
      </c>
      <c r="AG27" s="70">
        <f t="shared" si="7"/>
        <v>0</v>
      </c>
      <c r="AH27" s="75" t="str">
        <f t="shared" si="8"/>
        <v>-</v>
      </c>
      <c r="AI27" s="78">
        <f t="shared" si="9"/>
        <v>0</v>
      </c>
    </row>
    <row r="28" spans="1:35" ht="12.75" customHeight="1">
      <c r="A28" s="68">
        <v>5603310</v>
      </c>
      <c r="B28" s="69">
        <v>901000</v>
      </c>
      <c r="C28" s="78" t="s">
        <v>131</v>
      </c>
      <c r="D28" s="70" t="s">
        <v>132</v>
      </c>
      <c r="E28" s="70" t="s">
        <v>58</v>
      </c>
      <c r="F28" s="71" t="s">
        <v>31</v>
      </c>
      <c r="G28" s="101">
        <v>82443</v>
      </c>
      <c r="H28" s="72">
        <v>2244</v>
      </c>
      <c r="I28" s="79">
        <v>3078646515</v>
      </c>
      <c r="J28" s="73">
        <v>6</v>
      </c>
      <c r="K28" s="34" t="s">
        <v>32</v>
      </c>
      <c r="L28" s="33"/>
      <c r="M28" s="103">
        <v>643</v>
      </c>
      <c r="N28" s="80" t="s">
        <v>34</v>
      </c>
      <c r="O28" s="74">
        <v>13.90205371</v>
      </c>
      <c r="P28" s="34" t="s">
        <v>32</v>
      </c>
      <c r="Q28" s="35"/>
      <c r="R28" s="81"/>
      <c r="S28" s="111" t="s">
        <v>34</v>
      </c>
      <c r="T28" s="97">
        <v>127322.49218073736</v>
      </c>
      <c r="U28" s="84">
        <v>12098.316395359296</v>
      </c>
      <c r="V28" s="84">
        <v>14894.65</v>
      </c>
      <c r="W28" s="113">
        <v>13286.550737479305</v>
      </c>
      <c r="X28" s="48" t="s">
        <v>212</v>
      </c>
      <c r="Y28" s="76" t="s">
        <v>213</v>
      </c>
      <c r="Z28" s="78">
        <f t="shared" si="0"/>
        <v>0</v>
      </c>
      <c r="AA28" s="70">
        <f t="shared" si="1"/>
        <v>1</v>
      </c>
      <c r="AB28" s="70">
        <f t="shared" si="2"/>
        <v>0</v>
      </c>
      <c r="AC28" s="70">
        <f t="shared" si="3"/>
        <v>0</v>
      </c>
      <c r="AD28" s="75" t="str">
        <f t="shared" si="4"/>
        <v>-</v>
      </c>
      <c r="AE28" s="78">
        <f t="shared" si="5"/>
        <v>1</v>
      </c>
      <c r="AF28" s="70">
        <f t="shared" si="6"/>
        <v>0</v>
      </c>
      <c r="AG28" s="70">
        <f t="shared" si="7"/>
        <v>0</v>
      </c>
      <c r="AH28" s="75" t="str">
        <f t="shared" si="8"/>
        <v>-</v>
      </c>
      <c r="AI28" s="78">
        <f t="shared" si="9"/>
        <v>0</v>
      </c>
    </row>
    <row r="29" spans="1:35" ht="12.75" customHeight="1">
      <c r="A29" s="68">
        <v>5603770</v>
      </c>
      <c r="B29" s="69">
        <v>1001000</v>
      </c>
      <c r="C29" s="78" t="s">
        <v>133</v>
      </c>
      <c r="D29" s="70" t="s">
        <v>134</v>
      </c>
      <c r="E29" s="70" t="s">
        <v>135</v>
      </c>
      <c r="F29" s="71" t="s">
        <v>31</v>
      </c>
      <c r="G29" s="101">
        <v>82834</v>
      </c>
      <c r="H29" s="72">
        <v>1629</v>
      </c>
      <c r="I29" s="79">
        <v>3076849571</v>
      </c>
      <c r="J29" s="73" t="s">
        <v>136</v>
      </c>
      <c r="K29" s="34" t="s">
        <v>32</v>
      </c>
      <c r="L29" s="33"/>
      <c r="M29" s="103">
        <v>1140</v>
      </c>
      <c r="N29" s="80" t="s">
        <v>34</v>
      </c>
      <c r="O29" s="74">
        <v>10.29654036</v>
      </c>
      <c r="P29" s="34" t="s">
        <v>32</v>
      </c>
      <c r="Q29" s="35"/>
      <c r="R29" s="81"/>
      <c r="S29" s="111" t="s">
        <v>34</v>
      </c>
      <c r="T29" s="97">
        <v>187334.2798115578</v>
      </c>
      <c r="U29" s="84">
        <v>15174.159546721827</v>
      </c>
      <c r="V29" s="84">
        <v>21728.56</v>
      </c>
      <c r="W29" s="113">
        <v>9532.905267387738</v>
      </c>
      <c r="X29" s="48" t="s">
        <v>212</v>
      </c>
      <c r="Y29" s="76" t="s">
        <v>213</v>
      </c>
      <c r="Z29" s="78">
        <f t="shared" si="0"/>
        <v>0</v>
      </c>
      <c r="AA29" s="70">
        <f t="shared" si="1"/>
        <v>1</v>
      </c>
      <c r="AB29" s="70">
        <f t="shared" si="2"/>
        <v>0</v>
      </c>
      <c r="AC29" s="70">
        <f t="shared" si="3"/>
        <v>0</v>
      </c>
      <c r="AD29" s="75" t="str">
        <f t="shared" si="4"/>
        <v>-</v>
      </c>
      <c r="AE29" s="78">
        <f t="shared" si="5"/>
        <v>1</v>
      </c>
      <c r="AF29" s="70">
        <f t="shared" si="6"/>
        <v>0</v>
      </c>
      <c r="AG29" s="70">
        <f t="shared" si="7"/>
        <v>0</v>
      </c>
      <c r="AH29" s="75" t="str">
        <f t="shared" si="8"/>
        <v>-</v>
      </c>
      <c r="AI29" s="78">
        <f t="shared" si="9"/>
        <v>0</v>
      </c>
    </row>
    <row r="30" spans="1:35" ht="12.75" customHeight="1">
      <c r="A30" s="68">
        <v>5601980</v>
      </c>
      <c r="B30" s="69">
        <v>1101000</v>
      </c>
      <c r="C30" s="78" t="s">
        <v>94</v>
      </c>
      <c r="D30" s="70" t="s">
        <v>95</v>
      </c>
      <c r="E30" s="70" t="s">
        <v>49</v>
      </c>
      <c r="F30" s="71" t="s">
        <v>31</v>
      </c>
      <c r="G30" s="101">
        <v>82001</v>
      </c>
      <c r="H30" s="72">
        <v>2860</v>
      </c>
      <c r="I30" s="79">
        <v>3077712100</v>
      </c>
      <c r="J30" s="73" t="s">
        <v>96</v>
      </c>
      <c r="K30" s="34" t="s">
        <v>32</v>
      </c>
      <c r="L30" s="33"/>
      <c r="M30" s="103">
        <v>12083</v>
      </c>
      <c r="N30" s="80" t="s">
        <v>32</v>
      </c>
      <c r="O30" s="74">
        <v>10.22380468</v>
      </c>
      <c r="P30" s="34" t="s">
        <v>32</v>
      </c>
      <c r="Q30" s="35"/>
      <c r="R30" s="81"/>
      <c r="S30" s="111" t="s">
        <v>32</v>
      </c>
      <c r="T30" s="97">
        <v>1873966.3767261517</v>
      </c>
      <c r="U30" s="84">
        <v>161789.3497616692</v>
      </c>
      <c r="V30" s="84">
        <v>235792.19</v>
      </c>
      <c r="W30" s="113">
        <v>105983.47620801661</v>
      </c>
      <c r="X30" s="48" t="s">
        <v>213</v>
      </c>
      <c r="Y30" s="76" t="s">
        <v>213</v>
      </c>
      <c r="Z30" s="78">
        <f t="shared" si="0"/>
        <v>0</v>
      </c>
      <c r="AA30" s="70">
        <f t="shared" si="1"/>
        <v>0</v>
      </c>
      <c r="AB30" s="70">
        <f t="shared" si="2"/>
        <v>0</v>
      </c>
      <c r="AC30" s="70">
        <f t="shared" si="3"/>
        <v>0</v>
      </c>
      <c r="AD30" s="75" t="str">
        <f t="shared" si="4"/>
        <v>-</v>
      </c>
      <c r="AE30" s="78">
        <f t="shared" si="5"/>
        <v>0</v>
      </c>
      <c r="AF30" s="70">
        <f t="shared" si="6"/>
        <v>0</v>
      </c>
      <c r="AG30" s="70">
        <f t="shared" si="7"/>
        <v>0</v>
      </c>
      <c r="AH30" s="75" t="str">
        <f t="shared" si="8"/>
        <v>-</v>
      </c>
      <c r="AI30" s="78">
        <f t="shared" si="9"/>
        <v>0</v>
      </c>
    </row>
    <row r="31" spans="1:35" ht="12.75" customHeight="1">
      <c r="A31" s="68">
        <v>5604120</v>
      </c>
      <c r="B31" s="69">
        <v>1102000</v>
      </c>
      <c r="C31" s="78" t="s">
        <v>144</v>
      </c>
      <c r="D31" s="70" t="s">
        <v>145</v>
      </c>
      <c r="E31" s="70" t="s">
        <v>146</v>
      </c>
      <c r="F31" s="71" t="s">
        <v>31</v>
      </c>
      <c r="G31" s="101">
        <v>82082</v>
      </c>
      <c r="H31" s="72">
        <v>489</v>
      </c>
      <c r="I31" s="79">
        <v>3072453738</v>
      </c>
      <c r="J31" s="73">
        <v>8</v>
      </c>
      <c r="K31" s="34" t="s">
        <v>34</v>
      </c>
      <c r="L31" s="33"/>
      <c r="M31" s="103">
        <v>827</v>
      </c>
      <c r="N31" s="80" t="s">
        <v>32</v>
      </c>
      <c r="O31" s="74">
        <v>14.58333333</v>
      </c>
      <c r="P31" s="34" t="s">
        <v>32</v>
      </c>
      <c r="Q31" s="35"/>
      <c r="R31" s="81"/>
      <c r="S31" s="111" t="s">
        <v>34</v>
      </c>
      <c r="T31" s="97">
        <v>123276.98143954782</v>
      </c>
      <c r="U31" s="84">
        <v>15174.159546721827</v>
      </c>
      <c r="V31" s="84">
        <v>19700.19</v>
      </c>
      <c r="W31" s="113">
        <v>7394.54377211488</v>
      </c>
      <c r="X31" s="48" t="s">
        <v>212</v>
      </c>
      <c r="Y31" s="76" t="s">
        <v>213</v>
      </c>
      <c r="Z31" s="78">
        <f t="shared" si="0"/>
        <v>1</v>
      </c>
      <c r="AA31" s="70">
        <f t="shared" si="1"/>
        <v>0</v>
      </c>
      <c r="AB31" s="70">
        <f t="shared" si="2"/>
        <v>0</v>
      </c>
      <c r="AC31" s="70">
        <f t="shared" si="3"/>
        <v>0</v>
      </c>
      <c r="AD31" s="75" t="str">
        <f t="shared" si="4"/>
        <v>-</v>
      </c>
      <c r="AE31" s="78">
        <f t="shared" si="5"/>
        <v>1</v>
      </c>
      <c r="AF31" s="70">
        <f t="shared" si="6"/>
        <v>0</v>
      </c>
      <c r="AG31" s="70">
        <f t="shared" si="7"/>
        <v>0</v>
      </c>
      <c r="AH31" s="75" t="str">
        <f t="shared" si="8"/>
        <v>-</v>
      </c>
      <c r="AI31" s="78">
        <f t="shared" si="9"/>
        <v>0</v>
      </c>
    </row>
    <row r="32" spans="1:35" ht="12.75" customHeight="1">
      <c r="A32" s="68">
        <v>5604030</v>
      </c>
      <c r="B32" s="69">
        <v>1201000</v>
      </c>
      <c r="C32" s="78" t="s">
        <v>137</v>
      </c>
      <c r="D32" s="70" t="s">
        <v>138</v>
      </c>
      <c r="E32" s="70" t="s">
        <v>139</v>
      </c>
      <c r="F32" s="71" t="s">
        <v>31</v>
      </c>
      <c r="G32" s="101">
        <v>83116</v>
      </c>
      <c r="H32" s="72">
        <v>335</v>
      </c>
      <c r="I32" s="79">
        <v>3078779095</v>
      </c>
      <c r="J32" s="73" t="s">
        <v>140</v>
      </c>
      <c r="K32" s="34" t="s">
        <v>32</v>
      </c>
      <c r="L32" s="33"/>
      <c r="M32" s="103">
        <v>599</v>
      </c>
      <c r="N32" s="80" t="s">
        <v>34</v>
      </c>
      <c r="O32" s="74">
        <v>6.896551724</v>
      </c>
      <c r="P32" s="34" t="s">
        <v>32</v>
      </c>
      <c r="Q32" s="35"/>
      <c r="R32" s="81"/>
      <c r="S32" s="111" t="s">
        <v>34</v>
      </c>
      <c r="T32" s="97">
        <v>64897.25034452553</v>
      </c>
      <c r="U32" s="84">
        <v>5228.933357316305</v>
      </c>
      <c r="V32" s="84">
        <v>9903.45</v>
      </c>
      <c r="W32" s="113">
        <v>5831.894987107792</v>
      </c>
      <c r="X32" s="48" t="s">
        <v>212</v>
      </c>
      <c r="Y32" s="76" t="s">
        <v>213</v>
      </c>
      <c r="Z32" s="78">
        <f t="shared" si="0"/>
        <v>0</v>
      </c>
      <c r="AA32" s="70">
        <f t="shared" si="1"/>
        <v>1</v>
      </c>
      <c r="AB32" s="70">
        <f t="shared" si="2"/>
        <v>0</v>
      </c>
      <c r="AC32" s="70">
        <f t="shared" si="3"/>
        <v>0</v>
      </c>
      <c r="AD32" s="75" t="str">
        <f t="shared" si="4"/>
        <v>-</v>
      </c>
      <c r="AE32" s="78">
        <f t="shared" si="5"/>
        <v>1</v>
      </c>
      <c r="AF32" s="70">
        <f t="shared" si="6"/>
        <v>0</v>
      </c>
      <c r="AG32" s="70">
        <f t="shared" si="7"/>
        <v>0</v>
      </c>
      <c r="AH32" s="75" t="str">
        <f t="shared" si="8"/>
        <v>-</v>
      </c>
      <c r="AI32" s="78">
        <f t="shared" si="9"/>
        <v>0</v>
      </c>
    </row>
    <row r="33" spans="1:35" ht="12.75" customHeight="1">
      <c r="A33" s="68">
        <v>5604060</v>
      </c>
      <c r="B33" s="69">
        <v>1202000</v>
      </c>
      <c r="C33" s="78" t="s">
        <v>141</v>
      </c>
      <c r="D33" s="70" t="s">
        <v>142</v>
      </c>
      <c r="E33" s="70" t="s">
        <v>143</v>
      </c>
      <c r="F33" s="71" t="s">
        <v>31</v>
      </c>
      <c r="G33" s="101">
        <v>83110</v>
      </c>
      <c r="H33" s="72">
        <v>219</v>
      </c>
      <c r="I33" s="79">
        <v>3078853811</v>
      </c>
      <c r="J33" s="73">
        <v>7</v>
      </c>
      <c r="K33" s="34" t="s">
        <v>34</v>
      </c>
      <c r="L33" s="33"/>
      <c r="M33" s="103">
        <v>2297</v>
      </c>
      <c r="N33" s="80" t="s">
        <v>34</v>
      </c>
      <c r="O33" s="74">
        <v>11.91900598</v>
      </c>
      <c r="P33" s="34" t="s">
        <v>32</v>
      </c>
      <c r="Q33" s="35"/>
      <c r="R33" s="81"/>
      <c r="S33" s="111" t="s">
        <v>34</v>
      </c>
      <c r="T33" s="97">
        <v>326139.6023303778</v>
      </c>
      <c r="U33" s="84">
        <v>25426.970051263605</v>
      </c>
      <c r="V33" s="84">
        <v>37193.81</v>
      </c>
      <c r="W33" s="113">
        <v>16800.34363593745</v>
      </c>
      <c r="X33" s="48" t="s">
        <v>212</v>
      </c>
      <c r="Y33" s="76" t="s">
        <v>213</v>
      </c>
      <c r="Z33" s="78">
        <f t="shared" si="0"/>
        <v>1</v>
      </c>
      <c r="AA33" s="70">
        <f t="shared" si="1"/>
        <v>1</v>
      </c>
      <c r="AB33" s="70">
        <f t="shared" si="2"/>
        <v>0</v>
      </c>
      <c r="AC33" s="70">
        <f t="shared" si="3"/>
        <v>0</v>
      </c>
      <c r="AD33" s="75" t="str">
        <f t="shared" si="4"/>
        <v>SRSA</v>
      </c>
      <c r="AE33" s="78">
        <f t="shared" si="5"/>
        <v>1</v>
      </c>
      <c r="AF33" s="70">
        <f t="shared" si="6"/>
        <v>0</v>
      </c>
      <c r="AG33" s="70">
        <f t="shared" si="7"/>
        <v>0</v>
      </c>
      <c r="AH33" s="75" t="str">
        <f t="shared" si="8"/>
        <v>-</v>
      </c>
      <c r="AI33" s="78">
        <f t="shared" si="9"/>
        <v>0</v>
      </c>
    </row>
    <row r="34" spans="1:35" ht="12.75" customHeight="1">
      <c r="A34" s="68">
        <v>5604510</v>
      </c>
      <c r="B34" s="69">
        <v>1301000</v>
      </c>
      <c r="C34" s="78" t="s">
        <v>162</v>
      </c>
      <c r="D34" s="70" t="s">
        <v>163</v>
      </c>
      <c r="E34" s="70" t="s">
        <v>66</v>
      </c>
      <c r="F34" s="71" t="s">
        <v>31</v>
      </c>
      <c r="G34" s="101">
        <v>82601</v>
      </c>
      <c r="H34" s="72">
        <v>1635</v>
      </c>
      <c r="I34" s="79">
        <v>3075770200</v>
      </c>
      <c r="J34" s="73" t="s">
        <v>164</v>
      </c>
      <c r="K34" s="34" t="s">
        <v>32</v>
      </c>
      <c r="L34" s="33"/>
      <c r="M34" s="103">
        <v>10461</v>
      </c>
      <c r="N34" s="80" t="s">
        <v>32</v>
      </c>
      <c r="O34" s="74">
        <v>13.28157961</v>
      </c>
      <c r="P34" s="34" t="s">
        <v>32</v>
      </c>
      <c r="Q34" s="35"/>
      <c r="R34" s="81"/>
      <c r="S34" s="111" t="s">
        <v>32</v>
      </c>
      <c r="T34" s="97">
        <v>1874420.3493630039</v>
      </c>
      <c r="U34" s="84">
        <v>185473.34202716075</v>
      </c>
      <c r="V34" s="84">
        <v>242223.78</v>
      </c>
      <c r="W34" s="113">
        <v>91889.72998917279</v>
      </c>
      <c r="X34" s="48" t="s">
        <v>213</v>
      </c>
      <c r="Y34" s="76" t="s">
        <v>213</v>
      </c>
      <c r="Z34" s="78">
        <f t="shared" si="0"/>
        <v>0</v>
      </c>
      <c r="AA34" s="70">
        <f t="shared" si="1"/>
        <v>0</v>
      </c>
      <c r="AB34" s="70">
        <f t="shared" si="2"/>
        <v>0</v>
      </c>
      <c r="AC34" s="70">
        <f t="shared" si="3"/>
        <v>0</v>
      </c>
      <c r="AD34" s="75" t="str">
        <f t="shared" si="4"/>
        <v>-</v>
      </c>
      <c r="AE34" s="78">
        <f t="shared" si="5"/>
        <v>0</v>
      </c>
      <c r="AF34" s="70">
        <f t="shared" si="6"/>
        <v>0</v>
      </c>
      <c r="AG34" s="70">
        <f t="shared" si="7"/>
        <v>0</v>
      </c>
      <c r="AH34" s="75" t="str">
        <f t="shared" si="8"/>
        <v>-</v>
      </c>
      <c r="AI34" s="78">
        <f t="shared" si="9"/>
        <v>0</v>
      </c>
    </row>
    <row r="35" spans="1:35" ht="12.75" customHeight="1">
      <c r="A35" s="68">
        <v>5604230</v>
      </c>
      <c r="B35" s="69">
        <v>1401000</v>
      </c>
      <c r="C35" s="78" t="s">
        <v>147</v>
      </c>
      <c r="D35" s="70" t="s">
        <v>148</v>
      </c>
      <c r="E35" s="70" t="s">
        <v>149</v>
      </c>
      <c r="F35" s="71" t="s">
        <v>31</v>
      </c>
      <c r="G35" s="101">
        <v>82225</v>
      </c>
      <c r="H35" s="72">
        <v>629</v>
      </c>
      <c r="I35" s="79">
        <v>3073343793</v>
      </c>
      <c r="J35" s="73">
        <v>7</v>
      </c>
      <c r="K35" s="34" t="s">
        <v>34</v>
      </c>
      <c r="L35" s="33"/>
      <c r="M35" s="103">
        <v>352</v>
      </c>
      <c r="N35" s="80" t="s">
        <v>34</v>
      </c>
      <c r="O35" s="74">
        <v>14.52054795</v>
      </c>
      <c r="P35" s="34" t="s">
        <v>32</v>
      </c>
      <c r="Q35" s="35"/>
      <c r="R35" s="81"/>
      <c r="S35" s="111" t="s">
        <v>34</v>
      </c>
      <c r="T35" s="97">
        <v>84922.88225896846</v>
      </c>
      <c r="U35" s="84">
        <v>6561.798722906736</v>
      </c>
      <c r="V35" s="84">
        <v>8180.87</v>
      </c>
      <c r="W35" s="113">
        <v>7314.234700923495</v>
      </c>
      <c r="X35" s="48" t="s">
        <v>212</v>
      </c>
      <c r="Y35" s="76" t="s">
        <v>213</v>
      </c>
      <c r="Z35" s="78">
        <f t="shared" si="0"/>
        <v>1</v>
      </c>
      <c r="AA35" s="70">
        <f t="shared" si="1"/>
        <v>1</v>
      </c>
      <c r="AB35" s="70">
        <f t="shared" si="2"/>
        <v>0</v>
      </c>
      <c r="AC35" s="70">
        <f t="shared" si="3"/>
        <v>0</v>
      </c>
      <c r="AD35" s="75" t="str">
        <f t="shared" si="4"/>
        <v>SRSA</v>
      </c>
      <c r="AE35" s="78">
        <f t="shared" si="5"/>
        <v>1</v>
      </c>
      <c r="AF35" s="70">
        <f t="shared" si="6"/>
        <v>0</v>
      </c>
      <c r="AG35" s="70">
        <f t="shared" si="7"/>
        <v>0</v>
      </c>
      <c r="AH35" s="75" t="str">
        <f t="shared" si="8"/>
        <v>-</v>
      </c>
      <c r="AI35" s="78">
        <f t="shared" si="9"/>
        <v>0</v>
      </c>
    </row>
    <row r="36" spans="1:35" ht="12.75" customHeight="1">
      <c r="A36" s="68">
        <v>5600014</v>
      </c>
      <c r="B36" s="69">
        <v>1770002</v>
      </c>
      <c r="C36" s="78" t="s">
        <v>51</v>
      </c>
      <c r="D36" s="70" t="s">
        <v>52</v>
      </c>
      <c r="E36" s="70" t="s">
        <v>30</v>
      </c>
      <c r="F36" s="71" t="s">
        <v>31</v>
      </c>
      <c r="G36" s="101">
        <v>82801</v>
      </c>
      <c r="H36" s="72" t="s">
        <v>50</v>
      </c>
      <c r="I36" s="79">
        <v>3076746878</v>
      </c>
      <c r="J36" s="73">
        <v>7</v>
      </c>
      <c r="K36" s="34" t="s">
        <v>34</v>
      </c>
      <c r="L36" s="33"/>
      <c r="M36" s="103"/>
      <c r="N36" s="80"/>
      <c r="O36" s="74" t="s">
        <v>33</v>
      </c>
      <c r="P36" s="34" t="s">
        <v>33</v>
      </c>
      <c r="Q36" s="35"/>
      <c r="R36" s="81"/>
      <c r="S36" s="111" t="s">
        <v>34</v>
      </c>
      <c r="T36" s="97">
        <v>0</v>
      </c>
      <c r="U36" s="84">
        <v>0</v>
      </c>
      <c r="V36" s="84">
        <v>0</v>
      </c>
      <c r="W36" s="113">
        <v>0</v>
      </c>
      <c r="X36" s="48"/>
      <c r="Y36" s="76" t="s">
        <v>213</v>
      </c>
      <c r="Z36" s="78">
        <f t="shared" si="0"/>
        <v>1</v>
      </c>
      <c r="AA36" s="70">
        <f t="shared" si="1"/>
        <v>0</v>
      </c>
      <c r="AB36" s="70">
        <f t="shared" si="2"/>
        <v>0</v>
      </c>
      <c r="AC36" s="70">
        <f t="shared" si="3"/>
        <v>0</v>
      </c>
      <c r="AD36" s="75" t="str">
        <f t="shared" si="4"/>
        <v>-</v>
      </c>
      <c r="AE36" s="78">
        <f t="shared" si="5"/>
        <v>1</v>
      </c>
      <c r="AF36" s="70">
        <f t="shared" si="6"/>
        <v>0</v>
      </c>
      <c r="AG36" s="70">
        <f t="shared" si="7"/>
        <v>0</v>
      </c>
      <c r="AH36" s="75" t="str">
        <f t="shared" si="8"/>
        <v>-</v>
      </c>
      <c r="AI36" s="78">
        <f t="shared" si="9"/>
        <v>0</v>
      </c>
    </row>
    <row r="37" spans="1:35" ht="12.75" customHeight="1">
      <c r="A37" s="68">
        <v>5680180</v>
      </c>
      <c r="B37" s="69">
        <v>350001</v>
      </c>
      <c r="C37" s="78" t="s">
        <v>208</v>
      </c>
      <c r="D37" s="70" t="s">
        <v>209</v>
      </c>
      <c r="E37" s="70" t="s">
        <v>61</v>
      </c>
      <c r="F37" s="71" t="s">
        <v>31</v>
      </c>
      <c r="G37" s="101">
        <v>82716</v>
      </c>
      <c r="H37" s="72" t="s">
        <v>50</v>
      </c>
      <c r="I37" s="79">
        <v>3076820231</v>
      </c>
      <c r="J37" s="73">
        <v>6</v>
      </c>
      <c r="K37" s="34" t="s">
        <v>32</v>
      </c>
      <c r="L37" s="33"/>
      <c r="M37" s="103"/>
      <c r="N37" s="80"/>
      <c r="O37" s="74" t="s">
        <v>33</v>
      </c>
      <c r="P37" s="34" t="s">
        <v>33</v>
      </c>
      <c r="Q37" s="35"/>
      <c r="R37" s="81"/>
      <c r="S37" s="111" t="s">
        <v>34</v>
      </c>
      <c r="T37" s="97">
        <v>0</v>
      </c>
      <c r="U37" s="84">
        <v>0</v>
      </c>
      <c r="V37" s="84">
        <v>0</v>
      </c>
      <c r="W37" s="113">
        <v>0</v>
      </c>
      <c r="X37" s="48"/>
      <c r="Y37" s="76" t="s">
        <v>213</v>
      </c>
      <c r="Z37" s="78">
        <f t="shared" si="0"/>
        <v>0</v>
      </c>
      <c r="AA37" s="70">
        <f t="shared" si="1"/>
        <v>0</v>
      </c>
      <c r="AB37" s="70">
        <f t="shared" si="2"/>
        <v>0</v>
      </c>
      <c r="AC37" s="70">
        <f t="shared" si="3"/>
        <v>0</v>
      </c>
      <c r="AD37" s="75" t="str">
        <f t="shared" si="4"/>
        <v>-</v>
      </c>
      <c r="AE37" s="78">
        <f t="shared" si="5"/>
        <v>1</v>
      </c>
      <c r="AF37" s="70">
        <f t="shared" si="6"/>
        <v>0</v>
      </c>
      <c r="AG37" s="70">
        <f t="shared" si="7"/>
        <v>0</v>
      </c>
      <c r="AH37" s="75" t="str">
        <f t="shared" si="8"/>
        <v>-</v>
      </c>
      <c r="AI37" s="78">
        <f t="shared" si="9"/>
        <v>0</v>
      </c>
    </row>
    <row r="38" spans="1:35" ht="12.75" customHeight="1">
      <c r="A38" s="68">
        <v>5600016</v>
      </c>
      <c r="B38" s="69">
        <v>950001</v>
      </c>
      <c r="C38" s="78" t="s">
        <v>56</v>
      </c>
      <c r="D38" s="70" t="s">
        <v>57</v>
      </c>
      <c r="E38" s="70" t="s">
        <v>58</v>
      </c>
      <c r="F38" s="71" t="s">
        <v>31</v>
      </c>
      <c r="G38" s="101">
        <v>82443</v>
      </c>
      <c r="H38" s="72" t="s">
        <v>50</v>
      </c>
      <c r="I38" s="79">
        <v>3078642171</v>
      </c>
      <c r="J38" s="73">
        <v>7</v>
      </c>
      <c r="K38" s="34" t="s">
        <v>34</v>
      </c>
      <c r="L38" s="33"/>
      <c r="M38" s="103"/>
      <c r="N38" s="80"/>
      <c r="O38" s="74" t="s">
        <v>33</v>
      </c>
      <c r="P38" s="34" t="s">
        <v>33</v>
      </c>
      <c r="Q38" s="35"/>
      <c r="R38" s="81"/>
      <c r="S38" s="111" t="s">
        <v>34</v>
      </c>
      <c r="T38" s="97">
        <v>0</v>
      </c>
      <c r="U38" s="84">
        <v>0</v>
      </c>
      <c r="V38" s="84">
        <v>0</v>
      </c>
      <c r="W38" s="113"/>
      <c r="X38" s="48"/>
      <c r="Y38" s="76" t="s">
        <v>213</v>
      </c>
      <c r="Z38" s="78">
        <f t="shared" si="0"/>
        <v>1</v>
      </c>
      <c r="AA38" s="70">
        <f t="shared" si="1"/>
        <v>0</v>
      </c>
      <c r="AB38" s="70">
        <f t="shared" si="2"/>
        <v>0</v>
      </c>
      <c r="AC38" s="70">
        <f t="shared" si="3"/>
        <v>0</v>
      </c>
      <c r="AD38" s="75" t="str">
        <f t="shared" si="4"/>
        <v>-</v>
      </c>
      <c r="AE38" s="78">
        <f t="shared" si="5"/>
        <v>1</v>
      </c>
      <c r="AF38" s="70">
        <f t="shared" si="6"/>
        <v>0</v>
      </c>
      <c r="AG38" s="70">
        <f t="shared" si="7"/>
        <v>0</v>
      </c>
      <c r="AH38" s="75" t="str">
        <f t="shared" si="8"/>
        <v>-</v>
      </c>
      <c r="AI38" s="78">
        <f t="shared" si="9"/>
        <v>0</v>
      </c>
    </row>
    <row r="39" spans="1:35" ht="12.75" customHeight="1">
      <c r="A39" s="68">
        <v>5605160</v>
      </c>
      <c r="B39" s="69">
        <v>1501000</v>
      </c>
      <c r="C39" s="78" t="s">
        <v>174</v>
      </c>
      <c r="D39" s="70" t="s">
        <v>175</v>
      </c>
      <c r="E39" s="70" t="s">
        <v>176</v>
      </c>
      <c r="F39" s="71" t="s">
        <v>31</v>
      </c>
      <c r="G39" s="101">
        <v>82435</v>
      </c>
      <c r="H39" s="72">
        <v>2730</v>
      </c>
      <c r="I39" s="79">
        <v>3077542215</v>
      </c>
      <c r="J39" s="73">
        <v>6</v>
      </c>
      <c r="K39" s="34" t="s">
        <v>32</v>
      </c>
      <c r="L39" s="33"/>
      <c r="M39" s="103">
        <v>1491</v>
      </c>
      <c r="N39" s="80" t="s">
        <v>34</v>
      </c>
      <c r="O39" s="74">
        <v>14.19865935</v>
      </c>
      <c r="P39" s="34" t="s">
        <v>32</v>
      </c>
      <c r="Q39" s="35"/>
      <c r="R39" s="81"/>
      <c r="S39" s="111" t="s">
        <v>34</v>
      </c>
      <c r="T39" s="97">
        <v>270296.73716523254</v>
      </c>
      <c r="U39" s="84">
        <v>25119.385736127348</v>
      </c>
      <c r="V39" s="84">
        <v>33298.35</v>
      </c>
      <c r="W39" s="113">
        <v>12964.751163647323</v>
      </c>
      <c r="X39" s="48" t="s">
        <v>212</v>
      </c>
      <c r="Y39" s="76" t="s">
        <v>213</v>
      </c>
      <c r="Z39" s="78">
        <f t="shared" si="0"/>
        <v>0</v>
      </c>
      <c r="AA39" s="70">
        <f t="shared" si="1"/>
        <v>1</v>
      </c>
      <c r="AB39" s="70">
        <f t="shared" si="2"/>
        <v>0</v>
      </c>
      <c r="AC39" s="70">
        <f t="shared" si="3"/>
        <v>0</v>
      </c>
      <c r="AD39" s="75" t="str">
        <f t="shared" si="4"/>
        <v>-</v>
      </c>
      <c r="AE39" s="78">
        <f t="shared" si="5"/>
        <v>1</v>
      </c>
      <c r="AF39" s="70">
        <f t="shared" si="6"/>
        <v>0</v>
      </c>
      <c r="AG39" s="70">
        <f t="shared" si="7"/>
        <v>0</v>
      </c>
      <c r="AH39" s="75" t="str">
        <f t="shared" si="8"/>
        <v>-</v>
      </c>
      <c r="AI39" s="78">
        <f t="shared" si="9"/>
        <v>0</v>
      </c>
    </row>
    <row r="40" spans="1:35" ht="12.75" customHeight="1">
      <c r="A40" s="68">
        <v>5602070</v>
      </c>
      <c r="B40" s="69">
        <v>1506000</v>
      </c>
      <c r="C40" s="78" t="s">
        <v>97</v>
      </c>
      <c r="D40" s="70" t="s">
        <v>98</v>
      </c>
      <c r="E40" s="70" t="s">
        <v>99</v>
      </c>
      <c r="F40" s="71" t="s">
        <v>31</v>
      </c>
      <c r="G40" s="101">
        <v>82414</v>
      </c>
      <c r="H40" s="72">
        <v>4115</v>
      </c>
      <c r="I40" s="79">
        <v>3075874253</v>
      </c>
      <c r="J40" s="73" t="s">
        <v>76</v>
      </c>
      <c r="K40" s="34" t="s">
        <v>32</v>
      </c>
      <c r="L40" s="33"/>
      <c r="M40" s="103">
        <v>2101</v>
      </c>
      <c r="N40" s="80" t="s">
        <v>34</v>
      </c>
      <c r="O40" s="74">
        <v>13.01518438</v>
      </c>
      <c r="P40" s="34" t="s">
        <v>32</v>
      </c>
      <c r="Q40" s="35"/>
      <c r="R40" s="81"/>
      <c r="S40" s="111" t="s">
        <v>34</v>
      </c>
      <c r="T40" s="97">
        <v>363158.66444692423</v>
      </c>
      <c r="U40" s="84">
        <v>34962.08382048745</v>
      </c>
      <c r="V40" s="84">
        <v>46498.74</v>
      </c>
      <c r="W40" s="113">
        <v>18205.979863599325</v>
      </c>
      <c r="X40" s="48" t="s">
        <v>212</v>
      </c>
      <c r="Y40" s="76" t="s">
        <v>213</v>
      </c>
      <c r="Z40" s="78">
        <f t="shared" si="0"/>
        <v>0</v>
      </c>
      <c r="AA40" s="70">
        <f t="shared" si="1"/>
        <v>1</v>
      </c>
      <c r="AB40" s="70">
        <f t="shared" si="2"/>
        <v>0</v>
      </c>
      <c r="AC40" s="70">
        <f t="shared" si="3"/>
        <v>0</v>
      </c>
      <c r="AD40" s="75" t="str">
        <f t="shared" si="4"/>
        <v>-</v>
      </c>
      <c r="AE40" s="78">
        <f t="shared" si="5"/>
        <v>1</v>
      </c>
      <c r="AF40" s="70">
        <f t="shared" si="6"/>
        <v>0</v>
      </c>
      <c r="AG40" s="70">
        <f t="shared" si="7"/>
        <v>0</v>
      </c>
      <c r="AH40" s="75" t="str">
        <f t="shared" si="8"/>
        <v>-</v>
      </c>
      <c r="AI40" s="78">
        <f t="shared" si="9"/>
        <v>0</v>
      </c>
    </row>
    <row r="41" spans="1:35" ht="12.75" customHeight="1">
      <c r="A41" s="68">
        <v>5604380</v>
      </c>
      <c r="B41" s="69">
        <v>1516000</v>
      </c>
      <c r="C41" s="78" t="s">
        <v>153</v>
      </c>
      <c r="D41" s="70" t="s">
        <v>154</v>
      </c>
      <c r="E41" s="70" t="s">
        <v>155</v>
      </c>
      <c r="F41" s="71" t="s">
        <v>31</v>
      </c>
      <c r="G41" s="101">
        <v>82433</v>
      </c>
      <c r="H41" s="72">
        <v>218</v>
      </c>
      <c r="I41" s="79">
        <v>3078682501</v>
      </c>
      <c r="J41" s="73">
        <v>7</v>
      </c>
      <c r="K41" s="34" t="s">
        <v>34</v>
      </c>
      <c r="L41" s="33"/>
      <c r="M41" s="103">
        <v>112</v>
      </c>
      <c r="N41" s="80" t="s">
        <v>34</v>
      </c>
      <c r="O41" s="74">
        <v>8.695652174</v>
      </c>
      <c r="P41" s="34" t="s">
        <v>32</v>
      </c>
      <c r="Q41" s="35"/>
      <c r="R41" s="81"/>
      <c r="S41" s="111" t="s">
        <v>34</v>
      </c>
      <c r="T41" s="97">
        <v>27884.80718748331</v>
      </c>
      <c r="U41" s="84">
        <v>1230.337260545013</v>
      </c>
      <c r="V41" s="84">
        <v>2064.06</v>
      </c>
      <c r="W41" s="113">
        <v>1091.6111129714586</v>
      </c>
      <c r="X41" s="48" t="s">
        <v>212</v>
      </c>
      <c r="Y41" s="76" t="s">
        <v>213</v>
      </c>
      <c r="Z41" s="78">
        <f t="shared" si="0"/>
        <v>1</v>
      </c>
      <c r="AA41" s="70">
        <f t="shared" si="1"/>
        <v>1</v>
      </c>
      <c r="AB41" s="70">
        <f t="shared" si="2"/>
        <v>0</v>
      </c>
      <c r="AC41" s="70">
        <f t="shared" si="3"/>
        <v>0</v>
      </c>
      <c r="AD41" s="75" t="str">
        <f t="shared" si="4"/>
        <v>SRSA</v>
      </c>
      <c r="AE41" s="78">
        <f t="shared" si="5"/>
        <v>1</v>
      </c>
      <c r="AF41" s="70">
        <f t="shared" si="6"/>
        <v>0</v>
      </c>
      <c r="AG41" s="70">
        <f t="shared" si="7"/>
        <v>0</v>
      </c>
      <c r="AH41" s="75" t="str">
        <f t="shared" si="8"/>
        <v>-</v>
      </c>
      <c r="AI41" s="78">
        <f t="shared" si="9"/>
        <v>0</v>
      </c>
    </row>
    <row r="42" spans="1:35" ht="12.75" customHeight="1">
      <c r="A42" s="68">
        <v>5605090</v>
      </c>
      <c r="B42" s="69">
        <v>1601000</v>
      </c>
      <c r="C42" s="78" t="s">
        <v>171</v>
      </c>
      <c r="D42" s="70" t="s">
        <v>172</v>
      </c>
      <c r="E42" s="70" t="s">
        <v>173</v>
      </c>
      <c r="F42" s="71" t="s">
        <v>31</v>
      </c>
      <c r="G42" s="101">
        <v>82201</v>
      </c>
      <c r="H42" s="72">
        <v>2234</v>
      </c>
      <c r="I42" s="79">
        <v>3073223175</v>
      </c>
      <c r="J42" s="73" t="s">
        <v>76</v>
      </c>
      <c r="K42" s="34" t="s">
        <v>32</v>
      </c>
      <c r="L42" s="33"/>
      <c r="M42" s="103">
        <v>1120</v>
      </c>
      <c r="N42" s="80" t="s">
        <v>34</v>
      </c>
      <c r="O42" s="74">
        <v>13.17764804</v>
      </c>
      <c r="P42" s="34" t="s">
        <v>32</v>
      </c>
      <c r="Q42" s="35"/>
      <c r="R42" s="81"/>
      <c r="S42" s="111" t="s">
        <v>34</v>
      </c>
      <c r="T42" s="97">
        <v>231905.6247553718</v>
      </c>
      <c r="U42" s="84">
        <v>21428.37395449231</v>
      </c>
      <c r="V42" s="84">
        <v>26836.67</v>
      </c>
      <c r="W42" s="113">
        <v>24013.120398046274</v>
      </c>
      <c r="X42" s="48" t="s">
        <v>212</v>
      </c>
      <c r="Y42" s="76" t="s">
        <v>213</v>
      </c>
      <c r="Z42" s="78">
        <f t="shared" si="0"/>
        <v>0</v>
      </c>
      <c r="AA42" s="70">
        <f t="shared" si="1"/>
        <v>1</v>
      </c>
      <c r="AB42" s="70">
        <f t="shared" si="2"/>
        <v>0</v>
      </c>
      <c r="AC42" s="70">
        <f t="shared" si="3"/>
        <v>0</v>
      </c>
      <c r="AD42" s="75" t="str">
        <f t="shared" si="4"/>
        <v>-</v>
      </c>
      <c r="AE42" s="78">
        <f t="shared" si="5"/>
        <v>1</v>
      </c>
      <c r="AF42" s="70">
        <f t="shared" si="6"/>
        <v>0</v>
      </c>
      <c r="AG42" s="70">
        <f t="shared" si="7"/>
        <v>0</v>
      </c>
      <c r="AH42" s="75" t="str">
        <f t="shared" si="8"/>
        <v>-</v>
      </c>
      <c r="AI42" s="78">
        <f t="shared" si="9"/>
        <v>0</v>
      </c>
    </row>
    <row r="43" spans="1:35" ht="12.75" customHeight="1">
      <c r="A43" s="68">
        <v>5603180</v>
      </c>
      <c r="B43" s="69">
        <v>1602000</v>
      </c>
      <c r="C43" s="78" t="s">
        <v>128</v>
      </c>
      <c r="D43" s="70" t="s">
        <v>129</v>
      </c>
      <c r="E43" s="70" t="s">
        <v>130</v>
      </c>
      <c r="F43" s="71" t="s">
        <v>31</v>
      </c>
      <c r="G43" s="101">
        <v>82214</v>
      </c>
      <c r="H43" s="72">
        <v>189</v>
      </c>
      <c r="I43" s="79">
        <v>3078362735</v>
      </c>
      <c r="J43" s="73">
        <v>7</v>
      </c>
      <c r="K43" s="34" t="s">
        <v>34</v>
      </c>
      <c r="L43" s="33"/>
      <c r="M43" s="103">
        <v>230</v>
      </c>
      <c r="N43" s="80" t="s">
        <v>34</v>
      </c>
      <c r="O43" s="74">
        <v>11.44067797</v>
      </c>
      <c r="P43" s="34" t="s">
        <v>32</v>
      </c>
      <c r="Q43" s="35"/>
      <c r="R43" s="81"/>
      <c r="S43" s="111" t="s">
        <v>34</v>
      </c>
      <c r="T43" s="97">
        <v>35527.49469143707</v>
      </c>
      <c r="U43" s="84">
        <v>3588.4836765896207</v>
      </c>
      <c r="V43" s="84">
        <v>4751.84</v>
      </c>
      <c r="W43" s="113">
        <v>1846.7667459174675</v>
      </c>
      <c r="X43" s="48" t="s">
        <v>212</v>
      </c>
      <c r="Y43" s="76" t="s">
        <v>213</v>
      </c>
      <c r="Z43" s="78">
        <f t="shared" si="0"/>
        <v>1</v>
      </c>
      <c r="AA43" s="70">
        <f t="shared" si="1"/>
        <v>1</v>
      </c>
      <c r="AB43" s="70">
        <f t="shared" si="2"/>
        <v>0</v>
      </c>
      <c r="AC43" s="70">
        <f t="shared" si="3"/>
        <v>0</v>
      </c>
      <c r="AD43" s="75" t="str">
        <f t="shared" si="4"/>
        <v>SRSA</v>
      </c>
      <c r="AE43" s="78">
        <f t="shared" si="5"/>
        <v>1</v>
      </c>
      <c r="AF43" s="70">
        <f t="shared" si="6"/>
        <v>0</v>
      </c>
      <c r="AG43" s="70">
        <f t="shared" si="7"/>
        <v>0</v>
      </c>
      <c r="AH43" s="75" t="str">
        <f t="shared" si="8"/>
        <v>-</v>
      </c>
      <c r="AI43" s="78">
        <f t="shared" si="9"/>
        <v>0</v>
      </c>
    </row>
    <row r="44" spans="1:35" ht="12.75" customHeight="1">
      <c r="A44" s="68">
        <v>5600015</v>
      </c>
      <c r="B44" s="69">
        <v>2070002</v>
      </c>
      <c r="C44" s="78" t="s">
        <v>53</v>
      </c>
      <c r="D44" s="70" t="s">
        <v>54</v>
      </c>
      <c r="E44" s="70" t="s">
        <v>55</v>
      </c>
      <c r="F44" s="71" t="s">
        <v>31</v>
      </c>
      <c r="G44" s="101">
        <v>83014</v>
      </c>
      <c r="H44" s="72" t="s">
        <v>50</v>
      </c>
      <c r="I44" s="79">
        <v>3077339098</v>
      </c>
      <c r="J44" s="73">
        <v>7</v>
      </c>
      <c r="K44" s="34" t="s">
        <v>34</v>
      </c>
      <c r="L44" s="33"/>
      <c r="M44" s="103"/>
      <c r="N44" s="80"/>
      <c r="O44" s="74" t="s">
        <v>33</v>
      </c>
      <c r="P44" s="34" t="s">
        <v>33</v>
      </c>
      <c r="Q44" s="35"/>
      <c r="R44" s="81"/>
      <c r="S44" s="111" t="s">
        <v>34</v>
      </c>
      <c r="T44" s="97">
        <v>0</v>
      </c>
      <c r="U44" s="84">
        <v>0</v>
      </c>
      <c r="V44" s="84">
        <v>0</v>
      </c>
      <c r="W44" s="113">
        <v>0</v>
      </c>
      <c r="X44" s="48"/>
      <c r="Y44" s="76" t="s">
        <v>213</v>
      </c>
      <c r="Z44" s="78">
        <f t="shared" si="0"/>
        <v>1</v>
      </c>
      <c r="AA44" s="70">
        <f t="shared" si="1"/>
        <v>0</v>
      </c>
      <c r="AB44" s="70">
        <f t="shared" si="2"/>
        <v>0</v>
      </c>
      <c r="AC44" s="70">
        <f t="shared" si="3"/>
        <v>0</v>
      </c>
      <c r="AD44" s="75" t="str">
        <f t="shared" si="4"/>
        <v>-</v>
      </c>
      <c r="AE44" s="78">
        <f t="shared" si="5"/>
        <v>1</v>
      </c>
      <c r="AF44" s="70">
        <f t="shared" si="6"/>
        <v>0</v>
      </c>
      <c r="AG44" s="70">
        <f t="shared" si="7"/>
        <v>0</v>
      </c>
      <c r="AH44" s="75" t="str">
        <f t="shared" si="8"/>
        <v>-</v>
      </c>
      <c r="AI44" s="78">
        <f t="shared" si="9"/>
        <v>0</v>
      </c>
    </row>
    <row r="45" spans="1:35" ht="12.75" customHeight="1">
      <c r="A45" s="68">
        <v>5680250</v>
      </c>
      <c r="B45" s="69">
        <v>2050001</v>
      </c>
      <c r="C45" s="78" t="s">
        <v>210</v>
      </c>
      <c r="D45" s="70" t="s">
        <v>211</v>
      </c>
      <c r="E45" s="70" t="s">
        <v>55</v>
      </c>
      <c r="F45" s="71" t="s">
        <v>31</v>
      </c>
      <c r="G45" s="101">
        <v>83014</v>
      </c>
      <c r="H45" s="72">
        <v>240</v>
      </c>
      <c r="I45" s="79">
        <v>3077338210</v>
      </c>
      <c r="J45" s="73" t="s">
        <v>76</v>
      </c>
      <c r="K45" s="34" t="s">
        <v>32</v>
      </c>
      <c r="L45" s="33"/>
      <c r="M45" s="103"/>
      <c r="N45" s="80"/>
      <c r="O45" s="74" t="s">
        <v>33</v>
      </c>
      <c r="P45" s="34" t="s">
        <v>33</v>
      </c>
      <c r="Q45" s="35"/>
      <c r="R45" s="81"/>
      <c r="S45" s="111" t="s">
        <v>34</v>
      </c>
      <c r="T45" s="97">
        <v>0</v>
      </c>
      <c r="U45" s="84">
        <v>0</v>
      </c>
      <c r="V45" s="84">
        <v>0</v>
      </c>
      <c r="W45" s="113">
        <v>0</v>
      </c>
      <c r="X45" s="48"/>
      <c r="Y45" s="76" t="s">
        <v>213</v>
      </c>
      <c r="Z45" s="78">
        <f t="shared" si="0"/>
        <v>0</v>
      </c>
      <c r="AA45" s="70">
        <f t="shared" si="1"/>
        <v>0</v>
      </c>
      <c r="AB45" s="70">
        <f t="shared" si="2"/>
        <v>0</v>
      </c>
      <c r="AC45" s="70">
        <f t="shared" si="3"/>
        <v>0</v>
      </c>
      <c r="AD45" s="75" t="str">
        <f t="shared" si="4"/>
        <v>-</v>
      </c>
      <c r="AE45" s="78">
        <f t="shared" si="5"/>
        <v>1</v>
      </c>
      <c r="AF45" s="70">
        <f t="shared" si="6"/>
        <v>0</v>
      </c>
      <c r="AG45" s="70">
        <f t="shared" si="7"/>
        <v>0</v>
      </c>
      <c r="AH45" s="75" t="str">
        <f t="shared" si="8"/>
        <v>-</v>
      </c>
      <c r="AI45" s="78">
        <f t="shared" si="9"/>
        <v>0</v>
      </c>
    </row>
    <row r="46" spans="1:35" ht="12.75" customHeight="1">
      <c r="A46" s="68">
        <v>5600010</v>
      </c>
      <c r="B46" s="69">
        <v>870001</v>
      </c>
      <c r="C46" s="78" t="s">
        <v>44</v>
      </c>
      <c r="D46" s="70" t="s">
        <v>45</v>
      </c>
      <c r="E46" s="70" t="s">
        <v>46</v>
      </c>
      <c r="F46" s="71" t="s">
        <v>31</v>
      </c>
      <c r="G46" s="101">
        <v>82240</v>
      </c>
      <c r="H46" s="72">
        <v>1117</v>
      </c>
      <c r="I46" s="79">
        <v>3075324197</v>
      </c>
      <c r="J46" s="73">
        <v>6</v>
      </c>
      <c r="K46" s="34" t="s">
        <v>32</v>
      </c>
      <c r="L46" s="33"/>
      <c r="M46" s="103"/>
      <c r="N46" s="80"/>
      <c r="O46" s="74" t="s">
        <v>33</v>
      </c>
      <c r="P46" s="34" t="s">
        <v>33</v>
      </c>
      <c r="Q46" s="35"/>
      <c r="R46" s="81"/>
      <c r="S46" s="111" t="s">
        <v>34</v>
      </c>
      <c r="T46" s="97">
        <v>0</v>
      </c>
      <c r="U46" s="84">
        <v>0</v>
      </c>
      <c r="V46" s="84">
        <v>0</v>
      </c>
      <c r="W46" s="113">
        <v>0</v>
      </c>
      <c r="X46" s="48"/>
      <c r="Y46" s="76" t="s">
        <v>213</v>
      </c>
      <c r="Z46" s="78">
        <f t="shared" si="0"/>
        <v>0</v>
      </c>
      <c r="AA46" s="70">
        <f t="shared" si="1"/>
        <v>0</v>
      </c>
      <c r="AB46" s="70">
        <f t="shared" si="2"/>
        <v>0</v>
      </c>
      <c r="AC46" s="70">
        <f t="shared" si="3"/>
        <v>0</v>
      </c>
      <c r="AD46" s="75" t="str">
        <f t="shared" si="4"/>
        <v>-</v>
      </c>
      <c r="AE46" s="78">
        <f t="shared" si="5"/>
        <v>1</v>
      </c>
      <c r="AF46" s="70">
        <f t="shared" si="6"/>
        <v>0</v>
      </c>
      <c r="AG46" s="70">
        <f t="shared" si="7"/>
        <v>0</v>
      </c>
      <c r="AH46" s="75" t="str">
        <f t="shared" si="8"/>
        <v>-</v>
      </c>
      <c r="AI46" s="78">
        <f t="shared" si="9"/>
        <v>0</v>
      </c>
    </row>
    <row r="47" spans="1:35" ht="12.75" customHeight="1">
      <c r="A47" s="68">
        <v>5605690</v>
      </c>
      <c r="B47" s="69">
        <v>1701000</v>
      </c>
      <c r="C47" s="78" t="s">
        <v>186</v>
      </c>
      <c r="D47" s="70" t="s">
        <v>187</v>
      </c>
      <c r="E47" s="70" t="s">
        <v>188</v>
      </c>
      <c r="F47" s="71" t="s">
        <v>31</v>
      </c>
      <c r="G47" s="101">
        <v>82839</v>
      </c>
      <c r="H47" s="72">
        <v>819</v>
      </c>
      <c r="I47" s="79">
        <v>3076559541</v>
      </c>
      <c r="J47" s="73">
        <v>7</v>
      </c>
      <c r="K47" s="34" t="s">
        <v>34</v>
      </c>
      <c r="L47" s="33"/>
      <c r="M47" s="103">
        <v>853</v>
      </c>
      <c r="N47" s="80" t="s">
        <v>32</v>
      </c>
      <c r="O47" s="74">
        <v>8.604954368</v>
      </c>
      <c r="P47" s="34" t="s">
        <v>32</v>
      </c>
      <c r="Q47" s="35"/>
      <c r="R47" s="81"/>
      <c r="S47" s="111" t="s">
        <v>34</v>
      </c>
      <c r="T47" s="97">
        <v>126589.46919990444</v>
      </c>
      <c r="U47" s="84">
        <v>7484.551668315495</v>
      </c>
      <c r="V47" s="84">
        <v>12058.71</v>
      </c>
      <c r="W47" s="113">
        <v>6116.012948018171</v>
      </c>
      <c r="X47" s="48" t="s">
        <v>212</v>
      </c>
      <c r="Y47" s="76" t="s">
        <v>213</v>
      </c>
      <c r="Z47" s="78">
        <f t="shared" si="0"/>
        <v>1</v>
      </c>
      <c r="AA47" s="70">
        <f t="shared" si="1"/>
        <v>0</v>
      </c>
      <c r="AB47" s="70">
        <f t="shared" si="2"/>
        <v>0</v>
      </c>
      <c r="AC47" s="70">
        <f t="shared" si="3"/>
        <v>0</v>
      </c>
      <c r="AD47" s="75" t="str">
        <f t="shared" si="4"/>
        <v>-</v>
      </c>
      <c r="AE47" s="78">
        <f t="shared" si="5"/>
        <v>1</v>
      </c>
      <c r="AF47" s="70">
        <f t="shared" si="6"/>
        <v>0</v>
      </c>
      <c r="AG47" s="70">
        <f t="shared" si="7"/>
        <v>0</v>
      </c>
      <c r="AH47" s="75" t="str">
        <f t="shared" si="8"/>
        <v>-</v>
      </c>
      <c r="AI47" s="78">
        <f t="shared" si="9"/>
        <v>0</v>
      </c>
    </row>
    <row r="48" spans="1:35" ht="12.75" customHeight="1">
      <c r="A48" s="68">
        <v>5605695</v>
      </c>
      <c r="B48" s="69">
        <v>1702000</v>
      </c>
      <c r="C48" s="78" t="s">
        <v>189</v>
      </c>
      <c r="D48" s="70" t="s">
        <v>190</v>
      </c>
      <c r="E48" s="70" t="s">
        <v>30</v>
      </c>
      <c r="F48" s="71" t="s">
        <v>31</v>
      </c>
      <c r="G48" s="101">
        <v>82801</v>
      </c>
      <c r="H48" s="72">
        <v>919</v>
      </c>
      <c r="I48" s="79">
        <v>3076747405</v>
      </c>
      <c r="J48" s="73" t="s">
        <v>136</v>
      </c>
      <c r="K48" s="34" t="s">
        <v>32</v>
      </c>
      <c r="L48" s="33"/>
      <c r="M48" s="103">
        <v>2808</v>
      </c>
      <c r="N48" s="80" t="s">
        <v>32</v>
      </c>
      <c r="O48" s="74">
        <v>13.6443662</v>
      </c>
      <c r="P48" s="34" t="s">
        <v>32</v>
      </c>
      <c r="Q48" s="35"/>
      <c r="R48" s="81"/>
      <c r="S48" s="111" t="s">
        <v>34</v>
      </c>
      <c r="T48" s="97">
        <v>516191.16291774926</v>
      </c>
      <c r="U48" s="84">
        <v>48803.378001618854</v>
      </c>
      <c r="V48" s="84">
        <v>66566.89</v>
      </c>
      <c r="W48" s="113">
        <v>27163.172420721294</v>
      </c>
      <c r="X48" s="48" t="s">
        <v>212</v>
      </c>
      <c r="Y48" s="76" t="s">
        <v>213</v>
      </c>
      <c r="Z48" s="78">
        <f t="shared" si="0"/>
        <v>0</v>
      </c>
      <c r="AA48" s="70">
        <f t="shared" si="1"/>
        <v>0</v>
      </c>
      <c r="AB48" s="70">
        <f t="shared" si="2"/>
        <v>0</v>
      </c>
      <c r="AC48" s="70">
        <f t="shared" si="3"/>
        <v>0</v>
      </c>
      <c r="AD48" s="75" t="str">
        <f t="shared" si="4"/>
        <v>-</v>
      </c>
      <c r="AE48" s="78">
        <f t="shared" si="5"/>
        <v>1</v>
      </c>
      <c r="AF48" s="70">
        <f t="shared" si="6"/>
        <v>0</v>
      </c>
      <c r="AG48" s="70">
        <f t="shared" si="7"/>
        <v>0</v>
      </c>
      <c r="AH48" s="75" t="str">
        <f t="shared" si="8"/>
        <v>-</v>
      </c>
      <c r="AI48" s="78">
        <f t="shared" si="9"/>
        <v>0</v>
      </c>
    </row>
    <row r="49" spans="1:35" ht="12.75" customHeight="1">
      <c r="A49" s="68">
        <v>5605680</v>
      </c>
      <c r="B49" s="69">
        <v>1703000</v>
      </c>
      <c r="C49" s="78" t="s">
        <v>183</v>
      </c>
      <c r="D49" s="70" t="s">
        <v>184</v>
      </c>
      <c r="E49" s="70" t="s">
        <v>185</v>
      </c>
      <c r="F49" s="71" t="s">
        <v>31</v>
      </c>
      <c r="G49" s="101">
        <v>82835</v>
      </c>
      <c r="H49" s="72">
        <v>125</v>
      </c>
      <c r="I49" s="79">
        <v>3077584412</v>
      </c>
      <c r="J49" s="73">
        <v>7</v>
      </c>
      <c r="K49" s="34" t="s">
        <v>34</v>
      </c>
      <c r="L49" s="33"/>
      <c r="M49" s="103">
        <v>89</v>
      </c>
      <c r="N49" s="80" t="s">
        <v>32</v>
      </c>
      <c r="O49" s="74">
        <v>15.38461538</v>
      </c>
      <c r="P49" s="34" t="s">
        <v>32</v>
      </c>
      <c r="Q49" s="35"/>
      <c r="R49" s="81"/>
      <c r="S49" s="111" t="s">
        <v>34</v>
      </c>
      <c r="T49" s="97">
        <v>13084.55340394308</v>
      </c>
      <c r="U49" s="84">
        <v>1127.8091554995951</v>
      </c>
      <c r="V49" s="84">
        <v>1538.62</v>
      </c>
      <c r="W49" s="113">
        <v>628.0502293808391</v>
      </c>
      <c r="X49" s="48" t="s">
        <v>212</v>
      </c>
      <c r="Y49" s="76" t="s">
        <v>213</v>
      </c>
      <c r="Z49" s="78">
        <f t="shared" si="0"/>
        <v>1</v>
      </c>
      <c r="AA49" s="70">
        <f t="shared" si="1"/>
        <v>1</v>
      </c>
      <c r="AB49" s="70">
        <f t="shared" si="2"/>
        <v>0</v>
      </c>
      <c r="AC49" s="70">
        <f t="shared" si="3"/>
        <v>0</v>
      </c>
      <c r="AD49" s="75" t="str">
        <f t="shared" si="4"/>
        <v>SRSA</v>
      </c>
      <c r="AE49" s="78">
        <f t="shared" si="5"/>
        <v>1</v>
      </c>
      <c r="AF49" s="70">
        <f t="shared" si="6"/>
        <v>0</v>
      </c>
      <c r="AG49" s="70">
        <f t="shared" si="7"/>
        <v>0</v>
      </c>
      <c r="AH49" s="75" t="str">
        <f t="shared" si="8"/>
        <v>-</v>
      </c>
      <c r="AI49" s="78">
        <f t="shared" si="9"/>
        <v>0</v>
      </c>
    </row>
    <row r="50" spans="1:35" ht="12.75" customHeight="1">
      <c r="A50" s="68">
        <v>5604860</v>
      </c>
      <c r="B50" s="69">
        <v>1801000</v>
      </c>
      <c r="C50" s="78" t="s">
        <v>168</v>
      </c>
      <c r="D50" s="70" t="s">
        <v>169</v>
      </c>
      <c r="E50" s="70" t="s">
        <v>170</v>
      </c>
      <c r="F50" s="71" t="s">
        <v>31</v>
      </c>
      <c r="G50" s="101">
        <v>82941</v>
      </c>
      <c r="H50" s="72">
        <v>549</v>
      </c>
      <c r="I50" s="79">
        <v>3073672139</v>
      </c>
      <c r="J50" s="73">
        <v>7</v>
      </c>
      <c r="K50" s="34" t="s">
        <v>34</v>
      </c>
      <c r="L50" s="33"/>
      <c r="M50" s="103">
        <v>648</v>
      </c>
      <c r="N50" s="80" t="s">
        <v>34</v>
      </c>
      <c r="O50" s="74">
        <v>8.284883721</v>
      </c>
      <c r="P50" s="34" t="s">
        <v>32</v>
      </c>
      <c r="Q50" s="35"/>
      <c r="R50" s="81"/>
      <c r="S50" s="111" t="s">
        <v>34</v>
      </c>
      <c r="T50" s="97">
        <v>71899.71442166861</v>
      </c>
      <c r="U50" s="84">
        <v>5639.045777497977</v>
      </c>
      <c r="V50" s="84">
        <v>9636.38</v>
      </c>
      <c r="W50" s="113">
        <v>5188.891180836933</v>
      </c>
      <c r="X50" s="48" t="s">
        <v>212</v>
      </c>
      <c r="Y50" s="76" t="s">
        <v>212</v>
      </c>
      <c r="Z50" s="78">
        <f t="shared" si="0"/>
        <v>1</v>
      </c>
      <c r="AA50" s="70">
        <f t="shared" si="1"/>
        <v>1</v>
      </c>
      <c r="AB50" s="70">
        <f t="shared" si="2"/>
        <v>0</v>
      </c>
      <c r="AC50" s="70">
        <f t="shared" si="3"/>
        <v>0</v>
      </c>
      <c r="AD50" s="75" t="str">
        <f t="shared" si="4"/>
        <v>SRSA</v>
      </c>
      <c r="AE50" s="78">
        <f t="shared" si="5"/>
        <v>1</v>
      </c>
      <c r="AF50" s="70">
        <f t="shared" si="6"/>
        <v>0</v>
      </c>
      <c r="AG50" s="70">
        <f t="shared" si="7"/>
        <v>0</v>
      </c>
      <c r="AH50" s="75" t="str">
        <f t="shared" si="8"/>
        <v>-</v>
      </c>
      <c r="AI50" s="78">
        <f t="shared" si="9"/>
        <v>0</v>
      </c>
    </row>
    <row r="51" spans="1:35" ht="12.75" customHeight="1">
      <c r="A51" s="68">
        <v>5601260</v>
      </c>
      <c r="B51" s="69">
        <v>1809000</v>
      </c>
      <c r="C51" s="78" t="s">
        <v>80</v>
      </c>
      <c r="D51" s="70" t="s">
        <v>81</v>
      </c>
      <c r="E51" s="70" t="s">
        <v>82</v>
      </c>
      <c r="F51" s="71" t="s">
        <v>31</v>
      </c>
      <c r="G51" s="101">
        <v>83113</v>
      </c>
      <c r="H51" s="72">
        <v>769</v>
      </c>
      <c r="I51" s="79">
        <v>3072763322</v>
      </c>
      <c r="J51" s="73">
        <v>7</v>
      </c>
      <c r="K51" s="34" t="s">
        <v>34</v>
      </c>
      <c r="L51" s="33"/>
      <c r="M51" s="103">
        <v>552</v>
      </c>
      <c r="N51" s="80" t="s">
        <v>34</v>
      </c>
      <c r="O51" s="74">
        <v>9.459459459</v>
      </c>
      <c r="P51" s="34" t="s">
        <v>32</v>
      </c>
      <c r="Q51" s="35"/>
      <c r="R51" s="81"/>
      <c r="S51" s="111" t="s">
        <v>34</v>
      </c>
      <c r="T51" s="97">
        <v>82519.13344755348</v>
      </c>
      <c r="U51" s="84">
        <v>5639.045777497977</v>
      </c>
      <c r="V51" s="84">
        <v>8976.81</v>
      </c>
      <c r="W51" s="113">
        <v>4493.549855451004</v>
      </c>
      <c r="X51" s="48" t="s">
        <v>212</v>
      </c>
      <c r="Y51" s="76" t="s">
        <v>212</v>
      </c>
      <c r="Z51" s="78">
        <f t="shared" si="0"/>
        <v>1</v>
      </c>
      <c r="AA51" s="70">
        <f t="shared" si="1"/>
        <v>1</v>
      </c>
      <c r="AB51" s="70">
        <f t="shared" si="2"/>
        <v>0</v>
      </c>
      <c r="AC51" s="70">
        <f t="shared" si="3"/>
        <v>0</v>
      </c>
      <c r="AD51" s="75" t="str">
        <f t="shared" si="4"/>
        <v>SRSA</v>
      </c>
      <c r="AE51" s="78">
        <f t="shared" si="5"/>
        <v>1</v>
      </c>
      <c r="AF51" s="70">
        <f t="shared" si="6"/>
        <v>0</v>
      </c>
      <c r="AG51" s="70">
        <f t="shared" si="7"/>
        <v>0</v>
      </c>
      <c r="AH51" s="75" t="str">
        <f t="shared" si="8"/>
        <v>-</v>
      </c>
      <c r="AI51" s="78">
        <f t="shared" si="9"/>
        <v>0</v>
      </c>
    </row>
    <row r="52" spans="1:35" ht="12.75" customHeight="1">
      <c r="A52" s="68">
        <v>5605302</v>
      </c>
      <c r="B52" s="69">
        <v>1901000</v>
      </c>
      <c r="C52" s="78" t="s">
        <v>180</v>
      </c>
      <c r="D52" s="70" t="s">
        <v>181</v>
      </c>
      <c r="E52" s="70" t="s">
        <v>182</v>
      </c>
      <c r="F52" s="71" t="s">
        <v>31</v>
      </c>
      <c r="G52" s="101">
        <v>82902</v>
      </c>
      <c r="H52" s="72">
        <v>1089</v>
      </c>
      <c r="I52" s="79">
        <v>3073523400</v>
      </c>
      <c r="J52" s="73" t="s">
        <v>76</v>
      </c>
      <c r="K52" s="34" t="s">
        <v>32</v>
      </c>
      <c r="L52" s="33"/>
      <c r="M52" s="103">
        <v>3788</v>
      </c>
      <c r="N52" s="80" t="s">
        <v>34</v>
      </c>
      <c r="O52" s="74">
        <v>9.906676238</v>
      </c>
      <c r="P52" s="34" t="s">
        <v>32</v>
      </c>
      <c r="Q52" s="35"/>
      <c r="R52" s="81"/>
      <c r="S52" s="111" t="s">
        <v>34</v>
      </c>
      <c r="T52" s="97">
        <v>547372.1525737757</v>
      </c>
      <c r="U52" s="84">
        <v>45419.95053512007</v>
      </c>
      <c r="V52" s="84">
        <v>68936.86</v>
      </c>
      <c r="W52" s="113">
        <v>32643.658350913614</v>
      </c>
      <c r="X52" s="48" t="s">
        <v>212</v>
      </c>
      <c r="Y52" s="76" t="s">
        <v>213</v>
      </c>
      <c r="Z52" s="78">
        <f t="shared" si="0"/>
        <v>0</v>
      </c>
      <c r="AA52" s="70">
        <f t="shared" si="1"/>
        <v>1</v>
      </c>
      <c r="AB52" s="70">
        <f t="shared" si="2"/>
        <v>0</v>
      </c>
      <c r="AC52" s="70">
        <f t="shared" si="3"/>
        <v>0</v>
      </c>
      <c r="AD52" s="75" t="str">
        <f t="shared" si="4"/>
        <v>-</v>
      </c>
      <c r="AE52" s="78">
        <f t="shared" si="5"/>
        <v>1</v>
      </c>
      <c r="AF52" s="70">
        <f t="shared" si="6"/>
        <v>0</v>
      </c>
      <c r="AG52" s="70">
        <f t="shared" si="7"/>
        <v>0</v>
      </c>
      <c r="AH52" s="75" t="str">
        <f t="shared" si="8"/>
        <v>-</v>
      </c>
      <c r="AI52" s="78">
        <f t="shared" si="9"/>
        <v>0</v>
      </c>
    </row>
    <row r="53" spans="1:35" ht="12.75" customHeight="1">
      <c r="A53" s="68">
        <v>5605762</v>
      </c>
      <c r="B53" s="69">
        <v>1902000</v>
      </c>
      <c r="C53" s="78" t="s">
        <v>194</v>
      </c>
      <c r="D53" s="70" t="s">
        <v>195</v>
      </c>
      <c r="E53" s="70" t="s">
        <v>196</v>
      </c>
      <c r="F53" s="71" t="s">
        <v>31</v>
      </c>
      <c r="G53" s="101">
        <v>82935</v>
      </c>
      <c r="H53" s="72">
        <v>4223</v>
      </c>
      <c r="I53" s="79">
        <v>3078725500</v>
      </c>
      <c r="J53" s="73" t="s">
        <v>76</v>
      </c>
      <c r="K53" s="34" t="s">
        <v>32</v>
      </c>
      <c r="L53" s="33"/>
      <c r="M53" s="103">
        <v>2429</v>
      </c>
      <c r="N53" s="80" t="s">
        <v>34</v>
      </c>
      <c r="O53" s="74">
        <v>6.40625</v>
      </c>
      <c r="P53" s="34" t="s">
        <v>32</v>
      </c>
      <c r="Q53" s="35"/>
      <c r="R53" s="81"/>
      <c r="S53" s="111" t="s">
        <v>34</v>
      </c>
      <c r="T53" s="97">
        <v>304293.81503432477</v>
      </c>
      <c r="U53" s="84">
        <v>18967.699433402286</v>
      </c>
      <c r="V53" s="84">
        <v>34814.98</v>
      </c>
      <c r="W53" s="113">
        <v>19985.455513511704</v>
      </c>
      <c r="X53" s="48" t="s">
        <v>212</v>
      </c>
      <c r="Y53" s="76" t="s">
        <v>213</v>
      </c>
      <c r="Z53" s="78">
        <f t="shared" si="0"/>
        <v>0</v>
      </c>
      <c r="AA53" s="70">
        <f t="shared" si="1"/>
        <v>1</v>
      </c>
      <c r="AB53" s="70">
        <f t="shared" si="2"/>
        <v>0</v>
      </c>
      <c r="AC53" s="70">
        <f t="shared" si="3"/>
        <v>0</v>
      </c>
      <c r="AD53" s="75" t="str">
        <f t="shared" si="4"/>
        <v>-</v>
      </c>
      <c r="AE53" s="78">
        <f t="shared" si="5"/>
        <v>1</v>
      </c>
      <c r="AF53" s="70">
        <f t="shared" si="6"/>
        <v>0</v>
      </c>
      <c r="AG53" s="70">
        <f t="shared" si="7"/>
        <v>0</v>
      </c>
      <c r="AH53" s="75" t="str">
        <f t="shared" si="8"/>
        <v>-</v>
      </c>
      <c r="AI53" s="78">
        <f t="shared" si="9"/>
        <v>0</v>
      </c>
    </row>
    <row r="54" spans="1:35" ht="12.75" customHeight="1">
      <c r="A54" s="68">
        <v>5605830</v>
      </c>
      <c r="B54" s="69">
        <v>2001000</v>
      </c>
      <c r="C54" s="78" t="s">
        <v>200</v>
      </c>
      <c r="D54" s="70" t="s">
        <v>201</v>
      </c>
      <c r="E54" s="70" t="s">
        <v>202</v>
      </c>
      <c r="F54" s="71" t="s">
        <v>31</v>
      </c>
      <c r="G54" s="101">
        <v>83001</v>
      </c>
      <c r="H54" s="72">
        <v>568</v>
      </c>
      <c r="I54" s="79">
        <v>3077332704</v>
      </c>
      <c r="J54" s="73" t="s">
        <v>76</v>
      </c>
      <c r="K54" s="34" t="s">
        <v>32</v>
      </c>
      <c r="L54" s="33"/>
      <c r="M54" s="103">
        <v>2114</v>
      </c>
      <c r="N54" s="80" t="s">
        <v>34</v>
      </c>
      <c r="O54" s="74">
        <v>6.227400562</v>
      </c>
      <c r="P54" s="34" t="s">
        <v>32</v>
      </c>
      <c r="Q54" s="35"/>
      <c r="R54" s="81"/>
      <c r="S54" s="111" t="s">
        <v>34</v>
      </c>
      <c r="T54" s="97">
        <v>201565.4920175797</v>
      </c>
      <c r="U54" s="84">
        <v>17737.362172857273</v>
      </c>
      <c r="V54" s="84">
        <v>32857.3</v>
      </c>
      <c r="W54" s="113">
        <v>19005.996227215393</v>
      </c>
      <c r="X54" s="48" t="s">
        <v>212</v>
      </c>
      <c r="Y54" s="76" t="s">
        <v>213</v>
      </c>
      <c r="Z54" s="78">
        <f t="shared" si="0"/>
        <v>0</v>
      </c>
      <c r="AA54" s="70">
        <f t="shared" si="1"/>
        <v>1</v>
      </c>
      <c r="AB54" s="70">
        <f t="shared" si="2"/>
        <v>0</v>
      </c>
      <c r="AC54" s="70">
        <f t="shared" si="3"/>
        <v>0</v>
      </c>
      <c r="AD54" s="75" t="str">
        <f t="shared" si="4"/>
        <v>-</v>
      </c>
      <c r="AE54" s="78">
        <f t="shared" si="5"/>
        <v>1</v>
      </c>
      <c r="AF54" s="70">
        <f t="shared" si="6"/>
        <v>0</v>
      </c>
      <c r="AG54" s="70">
        <f t="shared" si="7"/>
        <v>0</v>
      </c>
      <c r="AH54" s="75" t="str">
        <f t="shared" si="8"/>
        <v>-</v>
      </c>
      <c r="AI54" s="78">
        <f t="shared" si="9"/>
        <v>0</v>
      </c>
    </row>
    <row r="55" spans="1:35" ht="12.75" customHeight="1">
      <c r="A55" s="68">
        <v>5602760</v>
      </c>
      <c r="B55" s="69">
        <v>2101000</v>
      </c>
      <c r="C55" s="78" t="s">
        <v>112</v>
      </c>
      <c r="D55" s="70" t="s">
        <v>113</v>
      </c>
      <c r="E55" s="70" t="s">
        <v>40</v>
      </c>
      <c r="F55" s="71" t="s">
        <v>31</v>
      </c>
      <c r="G55" s="101">
        <v>82931</v>
      </c>
      <c r="H55" s="72">
        <v>6002</v>
      </c>
      <c r="I55" s="79">
        <v>3077897571</v>
      </c>
      <c r="J55" s="73">
        <v>6</v>
      </c>
      <c r="K55" s="34" t="s">
        <v>32</v>
      </c>
      <c r="L55" s="33"/>
      <c r="M55" s="103">
        <v>2701</v>
      </c>
      <c r="N55" s="80" t="s">
        <v>34</v>
      </c>
      <c r="O55" s="74">
        <v>10.03123915</v>
      </c>
      <c r="P55" s="34" t="s">
        <v>32</v>
      </c>
      <c r="Q55" s="35"/>
      <c r="R55" s="81"/>
      <c r="S55" s="111" t="s">
        <v>34</v>
      </c>
      <c r="T55" s="97">
        <v>440508.5501618191</v>
      </c>
      <c r="U55" s="84">
        <v>33629.218454897025</v>
      </c>
      <c r="V55" s="84">
        <v>49767.42</v>
      </c>
      <c r="W55" s="113">
        <v>22826.6351226155</v>
      </c>
      <c r="X55" s="48" t="s">
        <v>212</v>
      </c>
      <c r="Y55" s="76" t="s">
        <v>213</v>
      </c>
      <c r="Z55" s="78">
        <f t="shared" si="0"/>
        <v>0</v>
      </c>
      <c r="AA55" s="70">
        <f t="shared" si="1"/>
        <v>1</v>
      </c>
      <c r="AB55" s="70">
        <f t="shared" si="2"/>
        <v>0</v>
      </c>
      <c r="AC55" s="70">
        <f t="shared" si="3"/>
        <v>0</v>
      </c>
      <c r="AD55" s="75" t="str">
        <f t="shared" si="4"/>
        <v>-</v>
      </c>
      <c r="AE55" s="78">
        <f t="shared" si="5"/>
        <v>1</v>
      </c>
      <c r="AF55" s="70">
        <f t="shared" si="6"/>
        <v>0</v>
      </c>
      <c r="AG55" s="70">
        <f t="shared" si="7"/>
        <v>0</v>
      </c>
      <c r="AH55" s="75" t="str">
        <f t="shared" si="8"/>
        <v>-</v>
      </c>
      <c r="AI55" s="78">
        <f t="shared" si="9"/>
        <v>0</v>
      </c>
    </row>
    <row r="56" spans="1:35" ht="12.75" customHeight="1">
      <c r="A56" s="68">
        <v>5604500</v>
      </c>
      <c r="B56" s="69">
        <v>2104000</v>
      </c>
      <c r="C56" s="78" t="s">
        <v>159</v>
      </c>
      <c r="D56" s="70" t="s">
        <v>160</v>
      </c>
      <c r="E56" s="70" t="s">
        <v>161</v>
      </c>
      <c r="F56" s="71" t="s">
        <v>31</v>
      </c>
      <c r="G56" s="101">
        <v>82939</v>
      </c>
      <c r="H56" s="72">
        <v>130</v>
      </c>
      <c r="I56" s="79">
        <v>3077823377</v>
      </c>
      <c r="J56" s="73">
        <v>7</v>
      </c>
      <c r="K56" s="34" t="s">
        <v>34</v>
      </c>
      <c r="L56" s="33"/>
      <c r="M56" s="103">
        <v>598</v>
      </c>
      <c r="N56" s="80" t="s">
        <v>34</v>
      </c>
      <c r="O56" s="74">
        <v>7.154471545</v>
      </c>
      <c r="P56" s="34" t="s">
        <v>32</v>
      </c>
      <c r="Q56" s="35"/>
      <c r="R56" s="81"/>
      <c r="S56" s="111" t="s">
        <v>34</v>
      </c>
      <c r="T56" s="97">
        <v>89775.3056634274</v>
      </c>
      <c r="U56" s="84">
        <v>6049.158197679648</v>
      </c>
      <c r="V56" s="84">
        <v>9674.28</v>
      </c>
      <c r="W56" s="113">
        <v>4867.3892777015035</v>
      </c>
      <c r="X56" s="48" t="s">
        <v>212</v>
      </c>
      <c r="Y56" s="76" t="s">
        <v>213</v>
      </c>
      <c r="Z56" s="78">
        <f t="shared" si="0"/>
        <v>1</v>
      </c>
      <c r="AA56" s="70">
        <f t="shared" si="1"/>
        <v>1</v>
      </c>
      <c r="AB56" s="70">
        <f t="shared" si="2"/>
        <v>0</v>
      </c>
      <c r="AC56" s="70">
        <f t="shared" si="3"/>
        <v>0</v>
      </c>
      <c r="AD56" s="75" t="str">
        <f t="shared" si="4"/>
        <v>SRSA</v>
      </c>
      <c r="AE56" s="78">
        <f t="shared" si="5"/>
        <v>1</v>
      </c>
      <c r="AF56" s="70">
        <f t="shared" si="6"/>
        <v>0</v>
      </c>
      <c r="AG56" s="70">
        <f t="shared" si="7"/>
        <v>0</v>
      </c>
      <c r="AH56" s="75" t="str">
        <f t="shared" si="8"/>
        <v>-</v>
      </c>
      <c r="AI56" s="78">
        <f t="shared" si="9"/>
        <v>0</v>
      </c>
    </row>
    <row r="57" spans="1:35" ht="12.75" customHeight="1">
      <c r="A57" s="68">
        <v>5604260</v>
      </c>
      <c r="B57" s="69">
        <v>2106000</v>
      </c>
      <c r="C57" s="78" t="s">
        <v>150</v>
      </c>
      <c r="D57" s="70" t="s">
        <v>151</v>
      </c>
      <c r="E57" s="70" t="s">
        <v>152</v>
      </c>
      <c r="F57" s="71" t="s">
        <v>31</v>
      </c>
      <c r="G57" s="101">
        <v>82937</v>
      </c>
      <c r="H57" s="72">
        <v>1090</v>
      </c>
      <c r="I57" s="79">
        <v>3077864100</v>
      </c>
      <c r="J57" s="73">
        <v>7</v>
      </c>
      <c r="K57" s="34" t="s">
        <v>34</v>
      </c>
      <c r="L57" s="33"/>
      <c r="M57" s="103">
        <v>631</v>
      </c>
      <c r="N57" s="80" t="s">
        <v>34</v>
      </c>
      <c r="O57" s="74">
        <v>8.857142857</v>
      </c>
      <c r="P57" s="34" t="s">
        <v>32</v>
      </c>
      <c r="Q57" s="35"/>
      <c r="R57" s="81"/>
      <c r="S57" s="111" t="s">
        <v>34</v>
      </c>
      <c r="T57" s="97">
        <v>91529.54332181593</v>
      </c>
      <c r="U57" s="84">
        <v>7792.135983451748</v>
      </c>
      <c r="V57" s="84">
        <v>11776.85</v>
      </c>
      <c r="W57" s="113">
        <v>5547.777026197412</v>
      </c>
      <c r="X57" s="48" t="s">
        <v>212</v>
      </c>
      <c r="Y57" s="76" t="s">
        <v>212</v>
      </c>
      <c r="Z57" s="78">
        <f t="shared" si="0"/>
        <v>1</v>
      </c>
      <c r="AA57" s="70">
        <f t="shared" si="1"/>
        <v>1</v>
      </c>
      <c r="AB57" s="70">
        <f t="shared" si="2"/>
        <v>0</v>
      </c>
      <c r="AC57" s="70">
        <f t="shared" si="3"/>
        <v>0</v>
      </c>
      <c r="AD57" s="75" t="str">
        <f t="shared" si="4"/>
        <v>SRSA</v>
      </c>
      <c r="AE57" s="78">
        <f t="shared" si="5"/>
        <v>1</v>
      </c>
      <c r="AF57" s="70">
        <f t="shared" si="6"/>
        <v>0</v>
      </c>
      <c r="AG57" s="70">
        <f t="shared" si="7"/>
        <v>0</v>
      </c>
      <c r="AH57" s="75" t="str">
        <f t="shared" si="8"/>
        <v>-</v>
      </c>
      <c r="AI57" s="78">
        <f t="shared" si="9"/>
        <v>0</v>
      </c>
    </row>
    <row r="58" spans="1:35" ht="12.75" customHeight="1">
      <c r="A58" s="68">
        <v>5606240</v>
      </c>
      <c r="B58" s="69">
        <v>2201000</v>
      </c>
      <c r="C58" s="78" t="s">
        <v>206</v>
      </c>
      <c r="D58" s="70" t="s">
        <v>207</v>
      </c>
      <c r="E58" s="70" t="s">
        <v>37</v>
      </c>
      <c r="F58" s="71" t="s">
        <v>31</v>
      </c>
      <c r="G58" s="101">
        <v>82401</v>
      </c>
      <c r="H58" s="72">
        <v>3711</v>
      </c>
      <c r="I58" s="79">
        <v>3073479286</v>
      </c>
      <c r="J58" s="73">
        <v>6</v>
      </c>
      <c r="K58" s="34" t="s">
        <v>32</v>
      </c>
      <c r="L58" s="33"/>
      <c r="M58" s="103">
        <v>1207</v>
      </c>
      <c r="N58" s="80" t="s">
        <v>34</v>
      </c>
      <c r="O58" s="74">
        <v>13.21752266</v>
      </c>
      <c r="P58" s="34" t="s">
        <v>32</v>
      </c>
      <c r="Q58" s="35"/>
      <c r="R58" s="81"/>
      <c r="S58" s="111" t="s">
        <v>34</v>
      </c>
      <c r="T58" s="97">
        <v>199361.12126108742</v>
      </c>
      <c r="U58" s="84">
        <v>18865.171328356868</v>
      </c>
      <c r="V58" s="84">
        <v>25722.14</v>
      </c>
      <c r="W58" s="113">
        <v>10489.934188349018</v>
      </c>
      <c r="X58" s="48" t="s">
        <v>212</v>
      </c>
      <c r="Y58" s="76" t="s">
        <v>213</v>
      </c>
      <c r="Z58" s="78">
        <f t="shared" si="0"/>
        <v>0</v>
      </c>
      <c r="AA58" s="70">
        <f t="shared" si="1"/>
        <v>1</v>
      </c>
      <c r="AB58" s="70">
        <f t="shared" si="2"/>
        <v>0</v>
      </c>
      <c r="AC58" s="70">
        <f t="shared" si="3"/>
        <v>0</v>
      </c>
      <c r="AD58" s="75" t="str">
        <f t="shared" si="4"/>
        <v>-</v>
      </c>
      <c r="AE58" s="78">
        <f t="shared" si="5"/>
        <v>1</v>
      </c>
      <c r="AF58" s="70">
        <f t="shared" si="6"/>
        <v>0</v>
      </c>
      <c r="AG58" s="70">
        <f t="shared" si="7"/>
        <v>0</v>
      </c>
      <c r="AH58" s="75" t="str">
        <f t="shared" si="8"/>
        <v>-</v>
      </c>
      <c r="AI58" s="78">
        <f t="shared" si="9"/>
        <v>0</v>
      </c>
    </row>
    <row r="59" spans="1:35" ht="12.75" customHeight="1">
      <c r="A59" s="68">
        <v>5605820</v>
      </c>
      <c r="B59" s="69">
        <v>2202000</v>
      </c>
      <c r="C59" s="78" t="s">
        <v>197</v>
      </c>
      <c r="D59" s="70" t="s">
        <v>198</v>
      </c>
      <c r="E59" s="70" t="s">
        <v>199</v>
      </c>
      <c r="F59" s="71" t="s">
        <v>31</v>
      </c>
      <c r="G59" s="101">
        <v>82442</v>
      </c>
      <c r="H59" s="72">
        <v>105</v>
      </c>
      <c r="I59" s="79">
        <v>3073662223</v>
      </c>
      <c r="J59" s="73">
        <v>7</v>
      </c>
      <c r="K59" s="34" t="s">
        <v>34</v>
      </c>
      <c r="L59" s="33"/>
      <c r="M59" s="103">
        <v>87</v>
      </c>
      <c r="N59" s="80" t="s">
        <v>34</v>
      </c>
      <c r="O59" s="74">
        <v>12.72727273</v>
      </c>
      <c r="P59" s="34" t="s">
        <v>32</v>
      </c>
      <c r="Q59" s="35"/>
      <c r="R59" s="81"/>
      <c r="S59" s="111" t="s">
        <v>34</v>
      </c>
      <c r="T59" s="97">
        <v>28034.189527774448</v>
      </c>
      <c r="U59" s="84">
        <v>1640.449680726684</v>
      </c>
      <c r="V59" s="84">
        <v>2201.25</v>
      </c>
      <c r="W59" s="113">
        <v>874.7842480661689</v>
      </c>
      <c r="X59" s="48" t="s">
        <v>212</v>
      </c>
      <c r="Y59" s="76" t="s">
        <v>32</v>
      </c>
      <c r="Z59" s="78">
        <f t="shared" si="0"/>
        <v>1</v>
      </c>
      <c r="AA59" s="70">
        <f t="shared" si="1"/>
        <v>1</v>
      </c>
      <c r="AB59" s="70">
        <f t="shared" si="2"/>
        <v>0</v>
      </c>
      <c r="AC59" s="70">
        <f t="shared" si="3"/>
        <v>0</v>
      </c>
      <c r="AD59" s="75" t="str">
        <f t="shared" si="4"/>
        <v>SRSA</v>
      </c>
      <c r="AE59" s="78">
        <f t="shared" si="5"/>
        <v>1</v>
      </c>
      <c r="AF59" s="70">
        <f t="shared" si="6"/>
        <v>0</v>
      </c>
      <c r="AG59" s="70">
        <f t="shared" si="7"/>
        <v>0</v>
      </c>
      <c r="AH59" s="75" t="str">
        <f t="shared" si="8"/>
        <v>-</v>
      </c>
      <c r="AI59" s="78">
        <f t="shared" si="9"/>
        <v>0</v>
      </c>
    </row>
    <row r="60" spans="1:35" ht="12.75" customHeight="1">
      <c r="A60" s="68">
        <v>5604830</v>
      </c>
      <c r="B60" s="69">
        <v>2301000</v>
      </c>
      <c r="C60" s="78" t="s">
        <v>165</v>
      </c>
      <c r="D60" s="70" t="s">
        <v>166</v>
      </c>
      <c r="E60" s="70" t="s">
        <v>167</v>
      </c>
      <c r="F60" s="71" t="s">
        <v>31</v>
      </c>
      <c r="G60" s="101">
        <v>82701</v>
      </c>
      <c r="H60" s="72">
        <v>2705</v>
      </c>
      <c r="I60" s="79">
        <v>3077464451</v>
      </c>
      <c r="J60" s="73" t="s">
        <v>76</v>
      </c>
      <c r="K60" s="34" t="s">
        <v>32</v>
      </c>
      <c r="L60" s="33"/>
      <c r="M60" s="103">
        <v>748</v>
      </c>
      <c r="N60" s="80" t="s">
        <v>34</v>
      </c>
      <c r="O60" s="74">
        <v>9.9626401</v>
      </c>
      <c r="P60" s="34" t="s">
        <v>32</v>
      </c>
      <c r="Q60" s="35"/>
      <c r="R60" s="81"/>
      <c r="S60" s="111" t="s">
        <v>34</v>
      </c>
      <c r="T60" s="97">
        <v>124092.09927646167</v>
      </c>
      <c r="U60" s="84">
        <v>7997.192193542585</v>
      </c>
      <c r="V60" s="84">
        <v>12671.69</v>
      </c>
      <c r="W60" s="113">
        <v>6310.409447588431</v>
      </c>
      <c r="X60" s="48" t="s">
        <v>212</v>
      </c>
      <c r="Y60" s="76" t="s">
        <v>32</v>
      </c>
      <c r="Z60" s="78">
        <f t="shared" si="0"/>
        <v>0</v>
      </c>
      <c r="AA60" s="70">
        <f t="shared" si="1"/>
        <v>1</v>
      </c>
      <c r="AB60" s="70">
        <f t="shared" si="2"/>
        <v>0</v>
      </c>
      <c r="AC60" s="70">
        <f t="shared" si="3"/>
        <v>0</v>
      </c>
      <c r="AD60" s="75" t="str">
        <f t="shared" si="4"/>
        <v>-</v>
      </c>
      <c r="AE60" s="78">
        <f t="shared" si="5"/>
        <v>1</v>
      </c>
      <c r="AF60" s="70">
        <f t="shared" si="6"/>
        <v>0</v>
      </c>
      <c r="AG60" s="70">
        <f t="shared" si="7"/>
        <v>0</v>
      </c>
      <c r="AH60" s="75" t="str">
        <f t="shared" si="8"/>
        <v>-</v>
      </c>
      <c r="AI60" s="78">
        <f t="shared" si="9"/>
        <v>0</v>
      </c>
    </row>
    <row r="61" spans="1:35" ht="12.75" customHeight="1">
      <c r="A61" s="68">
        <v>5606090</v>
      </c>
      <c r="B61" s="69">
        <v>2307000</v>
      </c>
      <c r="C61" s="78" t="s">
        <v>203</v>
      </c>
      <c r="D61" s="70" t="s">
        <v>204</v>
      </c>
      <c r="E61" s="70" t="s">
        <v>205</v>
      </c>
      <c r="F61" s="71" t="s">
        <v>31</v>
      </c>
      <c r="G61" s="101">
        <v>82730</v>
      </c>
      <c r="H61" s="72">
        <v>470</v>
      </c>
      <c r="I61" s="79">
        <v>3074682461</v>
      </c>
      <c r="J61" s="73">
        <v>7</v>
      </c>
      <c r="K61" s="34" t="s">
        <v>34</v>
      </c>
      <c r="L61" s="33"/>
      <c r="M61" s="103">
        <v>232</v>
      </c>
      <c r="N61" s="80" t="s">
        <v>34</v>
      </c>
      <c r="O61" s="74">
        <v>7.281553398</v>
      </c>
      <c r="P61" s="34" t="s">
        <v>32</v>
      </c>
      <c r="Q61" s="35"/>
      <c r="R61" s="81"/>
      <c r="S61" s="111" t="s">
        <v>34</v>
      </c>
      <c r="T61" s="97">
        <v>30355.690289706792</v>
      </c>
      <c r="U61" s="84">
        <v>2050.562100908355</v>
      </c>
      <c r="V61" s="84">
        <v>3246.24</v>
      </c>
      <c r="W61" s="113">
        <v>1614.986304122158</v>
      </c>
      <c r="X61" s="48" t="s">
        <v>212</v>
      </c>
      <c r="Y61" s="76" t="s">
        <v>32</v>
      </c>
      <c r="Z61" s="78">
        <f t="shared" si="0"/>
        <v>1</v>
      </c>
      <c r="AA61" s="70">
        <f t="shared" si="1"/>
        <v>1</v>
      </c>
      <c r="AB61" s="70">
        <f t="shared" si="2"/>
        <v>0</v>
      </c>
      <c r="AC61" s="70">
        <f t="shared" si="3"/>
        <v>0</v>
      </c>
      <c r="AD61" s="75" t="str">
        <f t="shared" si="4"/>
        <v>SRSA</v>
      </c>
      <c r="AE61" s="78">
        <f t="shared" si="5"/>
        <v>1</v>
      </c>
      <c r="AF61" s="70">
        <f t="shared" si="6"/>
        <v>0</v>
      </c>
      <c r="AG61" s="70">
        <f t="shared" si="7"/>
        <v>0</v>
      </c>
      <c r="AH61" s="75" t="str">
        <f t="shared" si="8"/>
        <v>-</v>
      </c>
      <c r="AI61" s="78">
        <f t="shared" si="9"/>
        <v>0</v>
      </c>
    </row>
    <row r="62" spans="1:35" ht="12.75" customHeight="1">
      <c r="A62" s="68">
        <v>5600019</v>
      </c>
      <c r="B62" s="69">
        <v>1350015</v>
      </c>
      <c r="C62" s="78" t="s">
        <v>64</v>
      </c>
      <c r="D62" s="70" t="s">
        <v>65</v>
      </c>
      <c r="E62" s="70" t="s">
        <v>66</v>
      </c>
      <c r="F62" s="71" t="s">
        <v>31</v>
      </c>
      <c r="G62" s="101">
        <v>82609</v>
      </c>
      <c r="H62" s="72" t="s">
        <v>50</v>
      </c>
      <c r="I62" s="79">
        <v>3072377444</v>
      </c>
      <c r="J62" s="73">
        <v>2</v>
      </c>
      <c r="K62" s="34" t="s">
        <v>32</v>
      </c>
      <c r="L62" s="33"/>
      <c r="M62" s="103"/>
      <c r="N62" s="80"/>
      <c r="O62" s="74" t="s">
        <v>33</v>
      </c>
      <c r="P62" s="34" t="s">
        <v>33</v>
      </c>
      <c r="Q62" s="35"/>
      <c r="R62" s="81"/>
      <c r="S62" s="111" t="s">
        <v>32</v>
      </c>
      <c r="T62" s="97">
        <v>0</v>
      </c>
      <c r="U62" s="84">
        <v>0</v>
      </c>
      <c r="V62" s="84">
        <v>0</v>
      </c>
      <c r="W62" s="113">
        <v>0</v>
      </c>
      <c r="X62" s="48"/>
      <c r="Y62" s="76" t="s">
        <v>213</v>
      </c>
      <c r="Z62" s="78">
        <f t="shared" si="0"/>
        <v>0</v>
      </c>
      <c r="AA62" s="70">
        <f t="shared" si="1"/>
        <v>0</v>
      </c>
      <c r="AB62" s="70">
        <f t="shared" si="2"/>
        <v>0</v>
      </c>
      <c r="AC62" s="70">
        <f t="shared" si="3"/>
        <v>0</v>
      </c>
      <c r="AD62" s="75" t="str">
        <f t="shared" si="4"/>
        <v>-</v>
      </c>
      <c r="AE62" s="78">
        <f t="shared" si="5"/>
        <v>0</v>
      </c>
      <c r="AF62" s="70">
        <f t="shared" si="6"/>
        <v>0</v>
      </c>
      <c r="AG62" s="70">
        <f t="shared" si="7"/>
        <v>0</v>
      </c>
      <c r="AH62" s="75" t="str">
        <f t="shared" si="8"/>
        <v>-</v>
      </c>
      <c r="AI62" s="78">
        <f t="shared" si="9"/>
        <v>0</v>
      </c>
    </row>
    <row r="63" spans="1:35" ht="12.75" customHeight="1">
      <c r="A63" s="68">
        <v>5600004</v>
      </c>
      <c r="B63" s="69">
        <v>7750001</v>
      </c>
      <c r="C63" s="78" t="s">
        <v>35</v>
      </c>
      <c r="D63" s="70" t="s">
        <v>36</v>
      </c>
      <c r="E63" s="70" t="s">
        <v>37</v>
      </c>
      <c r="F63" s="71" t="s">
        <v>31</v>
      </c>
      <c r="G63" s="101">
        <v>82401</v>
      </c>
      <c r="H63" s="72">
        <v>9802</v>
      </c>
      <c r="I63" s="79">
        <v>3073476144</v>
      </c>
      <c r="J63" s="73">
        <v>7</v>
      </c>
      <c r="K63" s="34" t="s">
        <v>34</v>
      </c>
      <c r="L63" s="33"/>
      <c r="M63" s="103"/>
      <c r="N63" s="80"/>
      <c r="O63" s="74" t="s">
        <v>33</v>
      </c>
      <c r="P63" s="34" t="s">
        <v>33</v>
      </c>
      <c r="Q63" s="35"/>
      <c r="R63" s="81"/>
      <c r="S63" s="111" t="s">
        <v>34</v>
      </c>
      <c r="T63" s="97">
        <v>0</v>
      </c>
      <c r="U63" s="84">
        <v>0</v>
      </c>
      <c r="V63" s="84">
        <v>0</v>
      </c>
      <c r="W63" s="113">
        <v>0</v>
      </c>
      <c r="X63" s="48"/>
      <c r="Y63" s="76" t="s">
        <v>213</v>
      </c>
      <c r="Z63" s="78">
        <f t="shared" si="0"/>
        <v>1</v>
      </c>
      <c r="AA63" s="70">
        <f t="shared" si="1"/>
        <v>0</v>
      </c>
      <c r="AB63" s="70">
        <f t="shared" si="2"/>
        <v>0</v>
      </c>
      <c r="AC63" s="70">
        <f t="shared" si="3"/>
        <v>0</v>
      </c>
      <c r="AD63" s="75" t="str">
        <f t="shared" si="4"/>
        <v>-</v>
      </c>
      <c r="AE63" s="78">
        <f t="shared" si="5"/>
        <v>1</v>
      </c>
      <c r="AF63" s="70">
        <f t="shared" si="6"/>
        <v>0</v>
      </c>
      <c r="AG63" s="70">
        <f t="shared" si="7"/>
        <v>0</v>
      </c>
      <c r="AH63" s="75" t="str">
        <f t="shared" si="8"/>
        <v>-</v>
      </c>
      <c r="AI63" s="78">
        <f t="shared" si="9"/>
        <v>0</v>
      </c>
    </row>
    <row r="64" spans="1:35" ht="12.75" customHeight="1">
      <c r="A64" s="68">
        <v>5600003</v>
      </c>
      <c r="B64" s="69">
        <v>7750003</v>
      </c>
      <c r="C64" s="78" t="s">
        <v>28</v>
      </c>
      <c r="D64" s="70" t="s">
        <v>29</v>
      </c>
      <c r="E64" s="70" t="s">
        <v>30</v>
      </c>
      <c r="F64" s="71" t="s">
        <v>31</v>
      </c>
      <c r="G64" s="101">
        <v>82801</v>
      </c>
      <c r="H64" s="72">
        <v>868</v>
      </c>
      <c r="I64" s="79">
        <v>3076747476</v>
      </c>
      <c r="J64" s="73">
        <v>6</v>
      </c>
      <c r="K64" s="34" t="s">
        <v>32</v>
      </c>
      <c r="L64" s="33"/>
      <c r="M64" s="103"/>
      <c r="N64" s="80"/>
      <c r="O64" s="74" t="s">
        <v>33</v>
      </c>
      <c r="P64" s="34" t="s">
        <v>33</v>
      </c>
      <c r="Q64" s="35"/>
      <c r="R64" s="81"/>
      <c r="S64" s="111" t="s">
        <v>34</v>
      </c>
      <c r="T64" s="97">
        <v>0</v>
      </c>
      <c r="U64" s="84">
        <v>0</v>
      </c>
      <c r="V64" s="84">
        <v>0</v>
      </c>
      <c r="W64" s="113">
        <v>0</v>
      </c>
      <c r="X64" s="48"/>
      <c r="Y64" s="76" t="s">
        <v>213</v>
      </c>
      <c r="Z64" s="78">
        <f t="shared" si="0"/>
        <v>0</v>
      </c>
      <c r="AA64" s="70">
        <f t="shared" si="1"/>
        <v>0</v>
      </c>
      <c r="AB64" s="70">
        <f t="shared" si="2"/>
        <v>0</v>
      </c>
      <c r="AC64" s="70">
        <f t="shared" si="3"/>
        <v>0</v>
      </c>
      <c r="AD64" s="75" t="str">
        <f t="shared" si="4"/>
        <v>-</v>
      </c>
      <c r="AE64" s="78">
        <f t="shared" si="5"/>
        <v>1</v>
      </c>
      <c r="AF64" s="70">
        <f t="shared" si="6"/>
        <v>0</v>
      </c>
      <c r="AG64" s="70">
        <f t="shared" si="7"/>
        <v>0</v>
      </c>
      <c r="AH64" s="75" t="str">
        <f t="shared" si="8"/>
        <v>-</v>
      </c>
      <c r="AI64" s="78">
        <f t="shared" si="9"/>
        <v>0</v>
      </c>
    </row>
    <row r="65" spans="1:35" ht="12.75" customHeight="1">
      <c r="A65" s="68">
        <v>5600005</v>
      </c>
      <c r="B65" s="69">
        <v>7750004</v>
      </c>
      <c r="C65" s="78" t="s">
        <v>38</v>
      </c>
      <c r="D65" s="70" t="s">
        <v>39</v>
      </c>
      <c r="E65" s="70" t="s">
        <v>40</v>
      </c>
      <c r="F65" s="71" t="s">
        <v>31</v>
      </c>
      <c r="G65" s="101">
        <v>82931</v>
      </c>
      <c r="H65" s="72">
        <v>177</v>
      </c>
      <c r="I65" s="79">
        <v>3077893464</v>
      </c>
      <c r="J65" s="73">
        <v>6</v>
      </c>
      <c r="K65" s="34" t="s">
        <v>32</v>
      </c>
      <c r="L65" s="33"/>
      <c r="M65" s="103"/>
      <c r="N65" s="80"/>
      <c r="O65" s="74" t="s">
        <v>33</v>
      </c>
      <c r="P65" s="34" t="s">
        <v>33</v>
      </c>
      <c r="Q65" s="35"/>
      <c r="R65" s="81"/>
      <c r="S65" s="111" t="s">
        <v>34</v>
      </c>
      <c r="T65" s="97">
        <v>0</v>
      </c>
      <c r="U65" s="84">
        <v>0</v>
      </c>
      <c r="V65" s="84">
        <v>0</v>
      </c>
      <c r="W65" s="113">
        <v>0</v>
      </c>
      <c r="X65" s="48"/>
      <c r="Y65" s="76" t="s">
        <v>213</v>
      </c>
      <c r="Z65" s="78">
        <f t="shared" si="0"/>
        <v>0</v>
      </c>
      <c r="AA65" s="70">
        <f t="shared" si="1"/>
        <v>0</v>
      </c>
      <c r="AB65" s="70">
        <f t="shared" si="2"/>
        <v>0</v>
      </c>
      <c r="AC65" s="70">
        <f t="shared" si="3"/>
        <v>0</v>
      </c>
      <c r="AD65" s="75" t="str">
        <f t="shared" si="4"/>
        <v>-</v>
      </c>
      <c r="AE65" s="78">
        <f t="shared" si="5"/>
        <v>1</v>
      </c>
      <c r="AF65" s="70">
        <f t="shared" si="6"/>
        <v>0</v>
      </c>
      <c r="AG65" s="70">
        <f t="shared" si="7"/>
        <v>0</v>
      </c>
      <c r="AH65" s="75" t="str">
        <f t="shared" si="8"/>
        <v>-</v>
      </c>
      <c r="AI65" s="78">
        <f t="shared" si="9"/>
        <v>0</v>
      </c>
    </row>
    <row r="66" spans="1:35" ht="12.75" customHeight="1">
      <c r="A66" s="68">
        <v>5600017</v>
      </c>
      <c r="B66" s="69">
        <v>370002</v>
      </c>
      <c r="C66" s="78" t="s">
        <v>59</v>
      </c>
      <c r="D66" s="70" t="s">
        <v>60</v>
      </c>
      <c r="E66" s="70" t="s">
        <v>61</v>
      </c>
      <c r="F66" s="71" t="s">
        <v>31</v>
      </c>
      <c r="G66" s="101">
        <v>82716</v>
      </c>
      <c r="H66" s="72" t="s">
        <v>50</v>
      </c>
      <c r="I66" s="79">
        <v>3076860669</v>
      </c>
      <c r="J66" s="73">
        <v>6</v>
      </c>
      <c r="K66" s="34" t="s">
        <v>32</v>
      </c>
      <c r="L66" s="33"/>
      <c r="M66" s="103"/>
      <c r="N66" s="80"/>
      <c r="O66" s="74" t="s">
        <v>33</v>
      </c>
      <c r="P66" s="34" t="s">
        <v>33</v>
      </c>
      <c r="Q66" s="35"/>
      <c r="R66" s="81"/>
      <c r="S66" s="111" t="s">
        <v>34</v>
      </c>
      <c r="T66" s="97">
        <v>0</v>
      </c>
      <c r="U66" s="84">
        <v>0</v>
      </c>
      <c r="V66" s="84">
        <v>0</v>
      </c>
      <c r="W66" s="113">
        <v>0</v>
      </c>
      <c r="X66" s="48"/>
      <c r="Y66" s="76" t="s">
        <v>213</v>
      </c>
      <c r="Z66" s="78">
        <f t="shared" si="0"/>
        <v>0</v>
      </c>
      <c r="AA66" s="70">
        <f t="shared" si="1"/>
        <v>0</v>
      </c>
      <c r="AB66" s="70">
        <f t="shared" si="2"/>
        <v>0</v>
      </c>
      <c r="AC66" s="70">
        <f t="shared" si="3"/>
        <v>0</v>
      </c>
      <c r="AD66" s="75" t="str">
        <f t="shared" si="4"/>
        <v>-</v>
      </c>
      <c r="AE66" s="78">
        <f t="shared" si="5"/>
        <v>1</v>
      </c>
      <c r="AF66" s="70">
        <f t="shared" si="6"/>
        <v>0</v>
      </c>
      <c r="AG66" s="70">
        <f t="shared" si="7"/>
        <v>0</v>
      </c>
      <c r="AH66" s="75" t="str">
        <f t="shared" si="8"/>
        <v>-</v>
      </c>
      <c r="AI66" s="78">
        <f t="shared" si="9"/>
        <v>0</v>
      </c>
    </row>
    <row r="67" ht="12.75">
      <c r="T67" s="47"/>
    </row>
  </sheetData>
  <printOptions horizontalCentered="1"/>
  <pageMargins left="0.25" right="0.25" top="0.5" bottom="0.65" header="0.25" footer="0.25"/>
  <pageSetup fitToHeight="0" fitToWidth="1" horizontalDpi="600" verticalDpi="600" orientation="landscape" scale="43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Wyoming Fy 2006 Eligibility Spreadsheet (MS Excel)</dc:title>
  <dc:subject/>
  <dc:creator>robert.hitchcock</dc:creator>
  <cp:keywords/>
  <dc:description/>
  <cp:lastModifiedBy>nelly.gruhlke</cp:lastModifiedBy>
  <dcterms:created xsi:type="dcterms:W3CDTF">2006-03-01T20:41:03Z</dcterms:created>
  <dcterms:modified xsi:type="dcterms:W3CDTF">2006-06-09T13:40:55Z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