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'ALL'!$A$1:$AI$172</definedName>
    <definedName name="_xlnm.Print_Area" localSheetId="0">'SRSA'!$A$1:$AF$172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<sst xmlns="http://schemas.openxmlformats.org/spreadsheetml/2006/main" count="3063" uniqueCount="398">
  <si>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</si>
  <si>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</si>
  <si>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</si>
  <si>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</si>
  <si>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</si>
  <si>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</si>
  <si>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</si>
  <si>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</si>
  <si>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</si>
  <si>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</si>
  <si>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</si>
  <si>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</si>
  <si>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</si>
  <si>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</si>
  <si>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</si>
  <si>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</si>
  <si>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</si>
  <si>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</si>
  <si>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</si>
  <si>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</si>
  <si>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Made AYP - School Year 04-05 (Yes, No)</t>
  </si>
  <si>
    <t>Used the Reap-Flex authority School Year 05-06 (Yes, No)</t>
  </si>
  <si>
    <t>13A</t>
  </si>
  <si>
    <t>14A</t>
  </si>
  <si>
    <t>JOHN STARK REGIONAL SCHOOL DISTRICT</t>
  </si>
  <si>
    <t>PO BOX 2417</t>
  </si>
  <si>
    <t>HENNIKER</t>
  </si>
  <si>
    <t>NH</t>
  </si>
  <si>
    <t>YES</t>
  </si>
  <si>
    <t>EXETER REGION COOPERATIVE SCHOOL DISTRICT</t>
  </si>
  <si>
    <t>24 FRONT ST</t>
  </si>
  <si>
    <t>EXETER</t>
  </si>
  <si>
    <t>3,8</t>
  </si>
  <si>
    <t>NO</t>
  </si>
  <si>
    <t>FRANKLIN CAREER ACADEMY CHARTER SCHOOL</t>
  </si>
  <si>
    <t>PO BOX 70</t>
  </si>
  <si>
    <t>FRANKLIN</t>
  </si>
  <si>
    <t xml:space="preserve"> </t>
  </si>
  <si>
    <t>NORTH COUNTRY ALTERNATIVE CHARTER SCHOOL</t>
  </si>
  <si>
    <t>300 GORHAM HILL ROAD</t>
  </si>
  <si>
    <t>GORHAM</t>
  </si>
  <si>
    <t>SEACOST CHARTER SCHOOL</t>
  </si>
  <si>
    <t>PO BOX 892</t>
  </si>
  <si>
    <t>PROSPECT MOUNTAIN SCHOOL DISTRICT</t>
  </si>
  <si>
    <t>PO BOX 120</t>
  </si>
  <si>
    <t>ALTON</t>
  </si>
  <si>
    <t>MILTON SCHOOL DISTRICT</t>
  </si>
  <si>
    <t>39 MAIN ST</t>
  </si>
  <si>
    <t>UNION</t>
  </si>
  <si>
    <t>ALLENSTOWN SCHOOL DISTRICT</t>
  </si>
  <si>
    <t>267 PEMBROKE ST</t>
  </si>
  <si>
    <t>PEMBROKE</t>
  </si>
  <si>
    <t>ALTON SCHOOL DISTRICT</t>
  </si>
  <si>
    <t>7,N</t>
  </si>
  <si>
    <t>AMHERST SCHOOL DISTRICT</t>
  </si>
  <si>
    <t>PO BOX 849</t>
  </si>
  <si>
    <t>AMHERST</t>
  </si>
  <si>
    <t>ANDOVER SCHOOL DISTRICT</t>
  </si>
  <si>
    <t>105 COMMUNITY DRIVE</t>
  </si>
  <si>
    <t>PENACOOK</t>
  </si>
  <si>
    <t>ASHLAND SCHOOL DISTRICT</t>
  </si>
  <si>
    <t>103 MAIN ST  STE #2</t>
  </si>
  <si>
    <t>MEREDITH</t>
  </si>
  <si>
    <t>AUBURN SCHOOL DISTRICT</t>
  </si>
  <si>
    <t>90 FARMER RD</t>
  </si>
  <si>
    <t>HOOKSETT</t>
  </si>
  <si>
    <t>BARNSTEAD SCHOOL DISTRICT</t>
  </si>
  <si>
    <t>175 BARNSTEAD RD    STE 3</t>
  </si>
  <si>
    <t>PITTSFIELD</t>
  </si>
  <si>
    <t>BARRINGTON SCHOOL DISTRICT</t>
  </si>
  <si>
    <t>41 PROVINCE LANE</t>
  </si>
  <si>
    <t>BARRINGTON</t>
  </si>
  <si>
    <t>BARTLETT SCHOOL DISTRICT</t>
  </si>
  <si>
    <t>19 PINE STREET</t>
  </si>
  <si>
    <t>NORTH CONWAY</t>
  </si>
  <si>
    <t>BATH SCHOOL DISTRICT</t>
  </si>
  <si>
    <t>2975 DARTMOUTH COLLEGE HWY</t>
  </si>
  <si>
    <t>NORTH HAVERHILL</t>
  </si>
  <si>
    <t>BEDFORD SCHOOL DISTRICT</t>
  </si>
  <si>
    <t>103 COUNTY ROAD</t>
  </si>
  <si>
    <t>BEDFORD</t>
  </si>
  <si>
    <t>4,8</t>
  </si>
  <si>
    <t>BERLIN SCHOOL DISTRICT</t>
  </si>
  <si>
    <t>183 HILLSIDE AVE</t>
  </si>
  <si>
    <t>BERLIN</t>
  </si>
  <si>
    <t>6,7</t>
  </si>
  <si>
    <t>BETHLEHEM SCHOOL DISTRICT</t>
  </si>
  <si>
    <t>32 MAIN ST</t>
  </si>
  <si>
    <t>LITTLETON</t>
  </si>
  <si>
    <t>BOW SCHOOL DISTRICT</t>
  </si>
  <si>
    <t>32 WHITE ROCK HILL ROAD</t>
  </si>
  <si>
    <t>BOW</t>
  </si>
  <si>
    <t>BRENTWOOD SCHOOL DISTRICT</t>
  </si>
  <si>
    <t>BROOKLINE SCHOOL DISTRICT</t>
  </si>
  <si>
    <t>POX BOX 1588</t>
  </si>
  <si>
    <t>HOLLIS</t>
  </si>
  <si>
    <t>CAMPTON SCHOOL DISTRICT</t>
  </si>
  <si>
    <t>47 OLD WARD BRIDGE ROAD</t>
  </si>
  <si>
    <t>PLYMOUTH</t>
  </si>
  <si>
    <t>CANDIA SCHOOL DISTRICT</t>
  </si>
  <si>
    <t>CHESTER SCHOOL DISTRICT</t>
  </si>
  <si>
    <t>213 MAIN ST</t>
  </si>
  <si>
    <t>EPPING</t>
  </si>
  <si>
    <t>CHESTERFIELD SCHOOL DISTRICT</t>
  </si>
  <si>
    <t>34 WEST ST</t>
  </si>
  <si>
    <t>KEENE</t>
  </si>
  <si>
    <t>CHICHESTER SCHOOL DISTRICT</t>
  </si>
  <si>
    <t>CLAREMONT SCHOOL DISTRICT</t>
  </si>
  <si>
    <t>165 BROAD ST</t>
  </si>
  <si>
    <t>CLAREMONT</t>
  </si>
  <si>
    <t>COLEBROOK SCHOOL DISTRICT</t>
  </si>
  <si>
    <t>21 ACADEMY ST</t>
  </si>
  <si>
    <t>COLEBROOK</t>
  </si>
  <si>
    <t>CONCORD SCHOOL DISTRICT</t>
  </si>
  <si>
    <t>16 RUMFORD ST</t>
  </si>
  <si>
    <t>CONCORD</t>
  </si>
  <si>
    <t>5,N</t>
  </si>
  <si>
    <t>CONTOOCOOK VALLEY SCHOOL DISTRICT</t>
  </si>
  <si>
    <t>106 HANCOCK RD</t>
  </si>
  <si>
    <t>PETERBOROUGH</t>
  </si>
  <si>
    <t>3,7,8</t>
  </si>
  <si>
    <t>CONWAY SCHOOL DISTRICT</t>
  </si>
  <si>
    <t>CORNISH SCHOOL DISTRICT</t>
  </si>
  <si>
    <t>CROYDON SCHOOL DISTRICT</t>
  </si>
  <si>
    <t>17 DEPOT ST</t>
  </si>
  <si>
    <t>NEWPORT</t>
  </si>
  <si>
    <t>DEERFIELD SCHOOL DISTRICT</t>
  </si>
  <si>
    <t>DERRY SCHOOL DISTRICT</t>
  </si>
  <si>
    <t>18 SOUTH MAIN ST</t>
  </si>
  <si>
    <t>DERRY</t>
  </si>
  <si>
    <t>DOVER SCHOOL DISTRICT</t>
  </si>
  <si>
    <t>288 CENTRAL AVE</t>
  </si>
  <si>
    <t>DOVER</t>
  </si>
  <si>
    <t>DRESDEN SCHOOL DISTRICT</t>
  </si>
  <si>
    <t>45 LYME ROAD</t>
  </si>
  <si>
    <t>HANOVER</t>
  </si>
  <si>
    <t>DUNBARTON SCHOOL DISTRICT</t>
  </si>
  <si>
    <t>11 SCHOOL ST</t>
  </si>
  <si>
    <t>GOFFSTOWN</t>
  </si>
  <si>
    <t>EAST KINGSTON SCHOOL DISTRICT</t>
  </si>
  <si>
    <t>EPPING SCHOOL DISTRICT</t>
  </si>
  <si>
    <t>EPSOM SCHOOL DISTRICT</t>
  </si>
  <si>
    <t>ERROL SCHOOL DISTRICT</t>
  </si>
  <si>
    <t>123 MAIN ST</t>
  </si>
  <si>
    <t>EXETER SCHOOL DISTRICT</t>
  </si>
  <si>
    <t>FALL MOUNTAIN REGIONAL SCHOOL DISTRICT</t>
  </si>
  <si>
    <t>PO BOX 600</t>
  </si>
  <si>
    <t>CHARLESTOWN</t>
  </si>
  <si>
    <t>FARMINGTON SCHOOL DISTRICT</t>
  </si>
  <si>
    <t>356 MAIN ST</t>
  </si>
  <si>
    <t>FARMINGTON</t>
  </si>
  <si>
    <t>FRANKLIN SCHOOL DISTRICT</t>
  </si>
  <si>
    <t>119 CENTRAL ST</t>
  </si>
  <si>
    <t>FREEDOM SCHOOL DISTRICT</t>
  </si>
  <si>
    <t>HC 62, BOX 71B</t>
  </si>
  <si>
    <t>SILVER LAKE</t>
  </si>
  <si>
    <t>FREMONT SCHOOL DISTRICT</t>
  </si>
  <si>
    <t>GILFORD SCHOOL DISTRICT</t>
  </si>
  <si>
    <t>47 CHERRY VALLEY ROAD</t>
  </si>
  <si>
    <t>GILFORD</t>
  </si>
  <si>
    <t>GILMANTON SCHOOL DISTRICT</t>
  </si>
  <si>
    <t>PO BOX 309</t>
  </si>
  <si>
    <t>GILMANTON</t>
  </si>
  <si>
    <t>GOFFSTOWN SCHOOL DISTRICT</t>
  </si>
  <si>
    <t>GORHAM SCHOOL DISTRICT</t>
  </si>
  <si>
    <t>GOSHEN-LEMPSTER COOP SCHOOL DISTRICT</t>
  </si>
  <si>
    <t>29 SCHOOL ROAD</t>
  </si>
  <si>
    <t>LEMPSTER</t>
  </si>
  <si>
    <t>GOVERNOR WENTWORTH REG SCHOOL DISTRICT</t>
  </si>
  <si>
    <t>PO BOX 190</t>
  </si>
  <si>
    <t>WOLFEBORO FALLS</t>
  </si>
  <si>
    <t>7,8</t>
  </si>
  <si>
    <t>GRANTHAM SCHOOL DISTRICT</t>
  </si>
  <si>
    <t>PO BOX 287</t>
  </si>
  <si>
    <t>GRANTHAM</t>
  </si>
  <si>
    <t>GREENLAND SCHOOL DISTRICT</t>
  </si>
  <si>
    <t>48 POST ROAD</t>
  </si>
  <si>
    <t>GREENLAND</t>
  </si>
  <si>
    <t>HAMPSTEAD SCHOOL DISTRICT</t>
  </si>
  <si>
    <t>30 GREENOUGH RD</t>
  </si>
  <si>
    <t>PLAISTOW</t>
  </si>
  <si>
    <t>HAMPTON SCHOOL DISTRICT</t>
  </si>
  <si>
    <t>2 ALUMNI DR</t>
  </si>
  <si>
    <t>HAMPTON</t>
  </si>
  <si>
    <t>HAMPTON FALLS SCHOOL DISTRICT</t>
  </si>
  <si>
    <t>HANOVER SCHOOL DISTRICT</t>
  </si>
  <si>
    <t>HARRISVILLE SCHOOL DISTRICT</t>
  </si>
  <si>
    <t>HAVERHILL COOPERATIVE SCHOOL DISTRICT</t>
  </si>
  <si>
    <t>HENNIKER SCHOOL DISTRICT</t>
  </si>
  <si>
    <t>HILL SCHOOL DISTRICT</t>
  </si>
  <si>
    <t>HILLSBORO DEERING COOPERATIVE SCHOOL DISTRICT</t>
  </si>
  <si>
    <t>PO BOX 2190</t>
  </si>
  <si>
    <t>HILLSBORO</t>
  </si>
  <si>
    <t>HINSDALE SCHOOL DISTRICT</t>
  </si>
  <si>
    <t>600 OLD HOMESTEAD HWY</t>
  </si>
  <si>
    <t>EAST SWANZEY</t>
  </si>
  <si>
    <t>HOLDERNESS SCHOOL DISTRICT</t>
  </si>
  <si>
    <t>HOLLIS SCHOOL DISTRICT</t>
  </si>
  <si>
    <t>HOLLIS/BROOKLINE COOP SCHOOL DISTRICT</t>
  </si>
  <si>
    <t>HOOKSETT SCHOOL DISTRICT</t>
  </si>
  <si>
    <t>4,N</t>
  </si>
  <si>
    <t>HOPKINTON SCHOOL DISTRICT</t>
  </si>
  <si>
    <t>204 MAPLE ST</t>
  </si>
  <si>
    <t>CONTOOCOOK</t>
  </si>
  <si>
    <t>HUDSON SCHOOL DISTRICT</t>
  </si>
  <si>
    <t>20 LIBRARY ST</t>
  </si>
  <si>
    <t>HUDSON</t>
  </si>
  <si>
    <t>INTER-LAKES SCHOOL DISTRICT</t>
  </si>
  <si>
    <t>JACKSON SCHOOL DISTRICT</t>
  </si>
  <si>
    <t>JAFFREY-RINDGE COOP SCHOOL DISTRICT</t>
  </si>
  <si>
    <t>10 MAIN ST</t>
  </si>
  <si>
    <t>JAFFREY</t>
  </si>
  <si>
    <t>KEARSARGE REGIONAL SCHOOL DISTRICT</t>
  </si>
  <si>
    <t>169 MAIN ST</t>
  </si>
  <si>
    <t>NEW LONDON</t>
  </si>
  <si>
    <t>KEENE SCHOOL DISTRICT</t>
  </si>
  <si>
    <t>KENSINGTON SCHOOL DISTRICT</t>
  </si>
  <si>
    <t>LACONIA SCHOOL DISTRICT</t>
  </si>
  <si>
    <t>LACONIA</t>
  </si>
  <si>
    <t>LAFAYETTE REGIONAL SCHOOL DISTRICT</t>
  </si>
  <si>
    <t>LANDAFF SCHOOL DISTRICT</t>
  </si>
  <si>
    <t>LEBANON SCHOOL DISTRICT</t>
  </si>
  <si>
    <t>PO BOX 488</t>
  </si>
  <si>
    <t>LEBANON</t>
  </si>
  <si>
    <t>LINCOLN-WOODSTOCK SCHOOL DISTRICT</t>
  </si>
  <si>
    <t>PO BOX 846</t>
  </si>
  <si>
    <t>LINCOLN</t>
  </si>
  <si>
    <t>LISBON REGIONAL SCHOOL DISTRICT</t>
  </si>
  <si>
    <t>LITCHFIELD SCHOOL DISTRICT</t>
  </si>
  <si>
    <t>C/O CAMPBELL HIGH SCHOOL</t>
  </si>
  <si>
    <t>LITCHFIELD</t>
  </si>
  <si>
    <t>LITTLETON SCHOOL DISTRICT</t>
  </si>
  <si>
    <t>LONDONDERRY SCHOOL DISTRICT</t>
  </si>
  <si>
    <t>268 MAMMOTH ROAD</t>
  </si>
  <si>
    <t>LONDONDERRY</t>
  </si>
  <si>
    <t>LYME SCHOOL DISTRICT</t>
  </si>
  <si>
    <t>PO BOX 117</t>
  </si>
  <si>
    <t>LYME</t>
  </si>
  <si>
    <t>LYNDEBOROUGH SCHOOL DISTRICT</t>
  </si>
  <si>
    <t>659 TURNPIKE RD STE 120</t>
  </si>
  <si>
    <t>NEW IPSWICH</t>
  </si>
  <si>
    <t>MADISON SCHOOL DISTRICT</t>
  </si>
  <si>
    <t>MANCHESTER SCHOOL DISTRICT</t>
  </si>
  <si>
    <t>196 BRIDGE ST</t>
  </si>
  <si>
    <t>MANCHESTER</t>
  </si>
  <si>
    <t>MARLBOROUGH SCHOOL DISTRICT</t>
  </si>
  <si>
    <t>MARLOW SCHOOL DISTRICT</t>
  </si>
  <si>
    <t>MASCENIC REGIONAL SCHOOL DISTRICT</t>
  </si>
  <si>
    <t>MASCOMA VALLEY REG SCHOOL DISTRICT</t>
  </si>
  <si>
    <t>PO BOX 789</t>
  </si>
  <si>
    <t>ENFIELD</t>
  </si>
  <si>
    <t>MERRIMACK SCHOOL DISTRICT</t>
  </si>
  <si>
    <t>36 MCELWAIN ST</t>
  </si>
  <si>
    <t>MERRIMACK</t>
  </si>
  <si>
    <t>3,4</t>
  </si>
  <si>
    <t>MERRIMACK VALLEY SCHOOL DISTRICT</t>
  </si>
  <si>
    <t>5,7</t>
  </si>
  <si>
    <t>MILAN SCHOOL DISTRICT</t>
  </si>
  <si>
    <t>MILFORD SCHOOL DISTRICT</t>
  </si>
  <si>
    <t>100 WEST ST</t>
  </si>
  <si>
    <t>MILFORD</t>
  </si>
  <si>
    <t>MONADNOCK REGIONAL SCHOOL DISTRICT</t>
  </si>
  <si>
    <t>MONROE SCHOOL DISTRICT</t>
  </si>
  <si>
    <t>PO BOX 130</t>
  </si>
  <si>
    <t>MONROE</t>
  </si>
  <si>
    <t>MONT VERNON SCHOOL DISTRICT</t>
  </si>
  <si>
    <t>MOULTONBOROUGH SCHOOL DISTRICT</t>
  </si>
  <si>
    <t>PO BOX 419</t>
  </si>
  <si>
    <t>MOULTONBOROUGH</t>
  </si>
  <si>
    <t>NASHUA SCHOOL DISTRICT</t>
  </si>
  <si>
    <t>PO BOX 687</t>
  </si>
  <si>
    <t>NASHUA</t>
  </si>
  <si>
    <t>NELSON SCHOOL DISTRICT</t>
  </si>
  <si>
    <t>NEW BOSTON SCHOOL DISTRICT</t>
  </si>
  <si>
    <t>NEW CASTLE SCHOOL DISTRICT</t>
  </si>
  <si>
    <t>NEWFIELDS SCHOOL DISTRICT</t>
  </si>
  <si>
    <t>NEWFOUND AREA SCHOOL DISTRICT</t>
  </si>
  <si>
    <t>20 N MAIN ST</t>
  </si>
  <si>
    <t>BRISTOL</t>
  </si>
  <si>
    <t>NEWINGTON SCHOOL DISTRICT</t>
  </si>
  <si>
    <t>NEWMARKET SCHOOL DISTRICT</t>
  </si>
  <si>
    <t>186A MAIN ST</t>
  </si>
  <si>
    <t>NEWMARKET</t>
  </si>
  <si>
    <t>NEWPORT SCHOOL DISTRICT</t>
  </si>
  <si>
    <t>NORTH HAMPTON SCHOOL DISTRICT</t>
  </si>
  <si>
    <t>NORTHUMBERLAND SCHOOL DISTRICT</t>
  </si>
  <si>
    <t>8 PREBLE ST</t>
  </si>
  <si>
    <t>GROVETON</t>
  </si>
  <si>
    <t>NORTHWOOD SCHOOL DISTRICT</t>
  </si>
  <si>
    <t>569 FIRST NH TNPKE</t>
  </si>
  <si>
    <t>NORTWOOD</t>
  </si>
  <si>
    <t>NOTTINGHAM SCHOOL DISTRICT</t>
  </si>
  <si>
    <t>OYSTER RIVER COOP SCHOOL DISTRICT</t>
  </si>
  <si>
    <t>36 COE DR</t>
  </si>
  <si>
    <t>DURHAM</t>
  </si>
  <si>
    <t>PELHAM SCHOOL DISTRICT</t>
  </si>
  <si>
    <t>P O BOX 510</t>
  </si>
  <si>
    <t>WINDHAM</t>
  </si>
  <si>
    <t>PEMBROKE SCHOOL DISTRICT</t>
  </si>
  <si>
    <t>PIERMONT SCHOOL DISTRICT</t>
  </si>
  <si>
    <t>PITTSBURG SCHOOL DISTRICT</t>
  </si>
  <si>
    <t>PITTSFIELD SCHOOL DISTRICT</t>
  </si>
  <si>
    <t>PLAINFIELD SCHOOL DISTRICT</t>
  </si>
  <si>
    <t>92 BONNER RD</t>
  </si>
  <si>
    <t>MERIDEN</t>
  </si>
  <si>
    <t>PLYMOUTH SCHOOL DISTRICT</t>
  </si>
  <si>
    <t>PORTSMOUTH SCHOOL DISTRICT</t>
  </si>
  <si>
    <t>50 CLOUGH DR</t>
  </si>
  <si>
    <t>PORTSMOUTH</t>
  </si>
  <si>
    <t>PROFILE SCHOOL DISTRICT</t>
  </si>
  <si>
    <t>RAYMOND SCHOOL DISTRICT</t>
  </si>
  <si>
    <t>43 HARRIMAN HILL ROAD</t>
  </si>
  <si>
    <t>RAYMOND</t>
  </si>
  <si>
    <t>ROCHESTER SCHOOL DISTRICT</t>
  </si>
  <si>
    <t>150 WAKEFIELD ST, STE 8</t>
  </si>
  <si>
    <t>ROCHESTER</t>
  </si>
  <si>
    <t>ROLLINSFORD SCHOOL DISTRICT</t>
  </si>
  <si>
    <t>51 WEST HIGH ST</t>
  </si>
  <si>
    <t>SOMERSWORTH</t>
  </si>
  <si>
    <t>RUMNEY SCHOOL DISTRICT</t>
  </si>
  <si>
    <t>RYE SCHOOL DISTRICT</t>
  </si>
  <si>
    <t>SALEM SCHOOL DISTRICT</t>
  </si>
  <si>
    <t>38 GEREMONTY DR</t>
  </si>
  <si>
    <t>SALEM</t>
  </si>
  <si>
    <t>SANBORN REGIONAL SCHOOL DISTRICT</t>
  </si>
  <si>
    <t>178 MAIN ST</t>
  </si>
  <si>
    <t>KINGSTON</t>
  </si>
  <si>
    <t>SEABROOK SCHOOL DISTRICT</t>
  </si>
  <si>
    <t>SHAKER REGIONAL SCHOOL DISTRICT</t>
  </si>
  <si>
    <t>58 SCHOOL ST</t>
  </si>
  <si>
    <t>BELMONT</t>
  </si>
  <si>
    <t>SOMERSWORTH SCHOOL DISTRICT</t>
  </si>
  <si>
    <t>SOUHEGAN COOPERATIVE SCHOOL DISTRICT</t>
  </si>
  <si>
    <t>SOUTH HAMPTON SCHOOL DISTRICT</t>
  </si>
  <si>
    <t>STARK SCHOOL DISTRICT</t>
  </si>
  <si>
    <t>STEWARTSTOWN SCHOOL DISTRICT</t>
  </si>
  <si>
    <t>STODDARD SCHOOL DISTRICT</t>
  </si>
  <si>
    <t>STRAFFORD SCHOOL DISTRICT</t>
  </si>
  <si>
    <t>STRATFORD SCHOOL DISTRICT</t>
  </si>
  <si>
    <t>STRATHAM SCHOOL DISTRICT</t>
  </si>
  <si>
    <t>SUNAPEE SCHOOL DISTRICT</t>
  </si>
  <si>
    <t>TAMWORTH SCHOOL DISTRICT</t>
  </si>
  <si>
    <t>THORNTON SCHOOL DISTRICT</t>
  </si>
  <si>
    <t>TIMBERLANE REGIONAL SCHOOL DISTRICT</t>
  </si>
  <si>
    <t>UNITY SCHOOL DISTRICT</t>
  </si>
  <si>
    <t>WAKEFIELD SCHOOL DISTRICT</t>
  </si>
  <si>
    <t>WARREN SCHOOL DISTRICT</t>
  </si>
  <si>
    <t>WASHINGTON SCHOOL DISTRICT</t>
  </si>
  <si>
    <t>WATERVILLE VALLEY SCHOOL DISTRICT</t>
  </si>
  <si>
    <t>WEARE SCHOOL DISTRICT</t>
  </si>
  <si>
    <t>WENTWORTH SCHOOL DISTRICT</t>
  </si>
  <si>
    <t>WESTMORELAND SCHOOL DISTRICT</t>
  </si>
  <si>
    <t>WHITE MOUNTAIN REGIONAL SCHOOL DISTRICT</t>
  </si>
  <si>
    <t>14 KING SQUARE</t>
  </si>
  <si>
    <t>WHITEFIELD</t>
  </si>
  <si>
    <t>WILTON SCHOOL DISTRICT</t>
  </si>
  <si>
    <t>WILTON-LYNDEBORO SCHOOL DISTRICT</t>
  </si>
  <si>
    <t>WINCHESTER SCHOOL DISTRICT</t>
  </si>
  <si>
    <t>WINDHAM SCHOOL DISTRICT</t>
  </si>
  <si>
    <t>WINNACUNNET COOP SCHOOL DISTRICT</t>
  </si>
  <si>
    <t>WINNISQUAM REGIONAL SCHOOL DISTRICT</t>
  </si>
  <si>
    <t>433 WEST MAIN ST</t>
  </si>
  <si>
    <t>TILTON</t>
  </si>
  <si>
    <t>COE BROWN ACADEMY SCHOOL DISTRICT</t>
  </si>
  <si>
    <t>907 FIRST NH TPKE</t>
  </si>
  <si>
    <t>NORTHWOOD</t>
  </si>
  <si>
    <t>PINKERTON ACADEMY SCHOOL DISTRICT</t>
  </si>
  <si>
    <t>5 PINKERTON ST</t>
  </si>
  <si>
    <t>PEMI-BAKER REGIONAL SCHOOL DISTRICT</t>
  </si>
  <si>
    <t>New Hampshire School Districts State School Districts</t>
  </si>
  <si>
    <t>N/A</t>
  </si>
  <si>
    <t>N</t>
  </si>
  <si>
    <t>Y</t>
  </si>
  <si>
    <t>---</t>
  </si>
  <si>
    <t>8</t>
  </si>
  <si>
    <t>7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</si>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</sst>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#,##0.0"/>
    <numFmt numFmtId="170" formatCode="&quot;$&quot;#,##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textRotation="75" wrapText="1"/>
    </xf>
    <xf numFmtId="0" fontId="3" fillId="3" borderId="2" xfId="0" applyFont="1" applyFill="1" applyBorder="1" applyAlignment="1">
      <alignment horizontal="left" textRotation="75" wrapText="1"/>
    </xf>
    <xf numFmtId="0" fontId="3" fillId="3" borderId="3" xfId="0" applyFont="1" applyFill="1" applyBorder="1" applyAlignment="1" applyProtection="1">
      <alignment horizontal="left" textRotation="75" wrapText="1"/>
      <protection/>
    </xf>
    <xf numFmtId="14" fontId="3" fillId="3" borderId="4" xfId="0" applyNumberFormat="1" applyFont="1" applyFill="1" applyBorder="1" applyAlignment="1" applyProtection="1">
      <alignment horizontal="left" textRotation="75" wrapText="1"/>
      <protection/>
    </xf>
    <xf numFmtId="0" fontId="3" fillId="3" borderId="5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>
      <alignment horizontal="left" textRotation="75" wrapText="1"/>
    </xf>
    <xf numFmtId="0" fontId="3" fillId="4" borderId="2" xfId="0" applyFont="1" applyFill="1" applyBorder="1" applyAlignment="1">
      <alignment horizontal="left" textRotation="75" wrapText="1"/>
    </xf>
    <xf numFmtId="2" fontId="3" fillId="0" borderId="4" xfId="0" applyNumberFormat="1" applyFont="1" applyFill="1" applyBorder="1" applyAlignment="1">
      <alignment horizontal="left" textRotation="75" wrapText="1"/>
    </xf>
    <xf numFmtId="2" fontId="3" fillId="0" borderId="3" xfId="0" applyNumberFormat="1" applyFont="1" applyFill="1" applyBorder="1" applyAlignment="1">
      <alignment horizontal="left" textRotation="75" wrapText="1"/>
    </xf>
    <xf numFmtId="0" fontId="3" fillId="0" borderId="1" xfId="0" applyNumberFormat="1" applyFont="1" applyFill="1" applyBorder="1" applyAlignment="1" applyProtection="1">
      <alignment horizontal="left" textRotation="75" wrapText="1"/>
      <protection/>
    </xf>
    <xf numFmtId="0" fontId="3" fillId="0" borderId="2" xfId="0" applyNumberFormat="1" applyFont="1" applyFill="1" applyBorder="1" applyAlignment="1" applyProtection="1">
      <alignment horizontal="left" textRotation="75" wrapText="1"/>
      <protection/>
    </xf>
    <xf numFmtId="0" fontId="3" fillId="0" borderId="3" xfId="0" applyNumberFormat="1" applyFont="1" applyFill="1" applyBorder="1" applyAlignment="1" applyProtection="1">
      <alignment horizontal="left" textRotation="75" wrapText="1"/>
      <protection/>
    </xf>
    <xf numFmtId="0" fontId="3" fillId="0" borderId="4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0" borderId="5" xfId="0" applyFont="1" applyFill="1" applyBorder="1" applyAlignment="1" applyProtection="1">
      <alignment horizontal="left" textRotation="75" wrapText="1"/>
      <protection locked="0"/>
    </xf>
    <xf numFmtId="0" fontId="3" fillId="3" borderId="6" xfId="0" applyFont="1" applyFill="1" applyBorder="1" applyAlignment="1" applyProtection="1">
      <alignment horizontal="left" textRotation="75" wrapText="1"/>
      <protection locked="0"/>
    </xf>
    <xf numFmtId="0" fontId="3" fillId="4" borderId="6" xfId="0" applyFont="1" applyFill="1" applyBorder="1" applyAlignment="1" applyProtection="1">
      <alignment horizontal="left" textRotation="75" wrapText="1"/>
      <protection locked="0"/>
    </xf>
    <xf numFmtId="0" fontId="3" fillId="4" borderId="4" xfId="0" applyFont="1" applyFill="1" applyBorder="1" applyAlignment="1" applyProtection="1">
      <alignment horizontal="left" textRotation="75" wrapText="1"/>
      <protection locked="0"/>
    </xf>
    <xf numFmtId="0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2" fontId="3" fillId="0" borderId="9" xfId="0" applyNumberFormat="1" applyFont="1" applyFill="1" applyBorder="1" applyAlignment="1" applyProtection="1">
      <alignment horizontal="center"/>
      <protection/>
    </xf>
    <xf numFmtId="2" fontId="3" fillId="0" borderId="12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49" fontId="0" fillId="2" borderId="18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/>
    </xf>
    <xf numFmtId="2" fontId="0" fillId="2" borderId="18" xfId="0" applyNumberFormat="1" applyFont="1" applyFill="1" applyBorder="1" applyAlignment="1" quotePrefix="1">
      <alignment/>
    </xf>
    <xf numFmtId="0" fontId="0" fillId="2" borderId="17" xfId="0" applyFont="1" applyFill="1" applyBorder="1" applyAlignment="1" quotePrefix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 quotePrefix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170" fontId="0" fillId="0" borderId="17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20" xfId="0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>
      <alignment horizontal="center"/>
    </xf>
    <xf numFmtId="0" fontId="0" fillId="0" borderId="17" xfId="0" applyFont="1" applyFill="1" applyBorder="1" applyAlignment="1" applyProtection="1" quotePrefix="1">
      <alignment horizontal="center"/>
      <protection locked="0"/>
    </xf>
    <xf numFmtId="170" fontId="0" fillId="0" borderId="14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Alignment="1" applyProtection="1">
      <alignment horizontal="left" textRotation="75" wrapText="1"/>
      <protection/>
    </xf>
    <xf numFmtId="0" fontId="3" fillId="5" borderId="22" xfId="0" applyFont="1" applyFill="1" applyBorder="1" applyAlignment="1" applyProtection="1">
      <alignment horizontal="left" textRotation="75" wrapText="1"/>
      <protection/>
    </xf>
    <xf numFmtId="166" fontId="0" fillId="2" borderId="14" xfId="0" applyNumberFormat="1" applyFont="1" applyFill="1" applyBorder="1" applyAlignment="1">
      <alignment/>
    </xf>
    <xf numFmtId="168" fontId="0" fillId="2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49" fontId="0" fillId="2" borderId="25" xfId="0" applyNumberFormat="1" applyFont="1" applyFill="1" applyBorder="1" applyAlignment="1">
      <alignment horizontal="center"/>
    </xf>
    <xf numFmtId="2" fontId="0" fillId="2" borderId="25" xfId="0" applyNumberFormat="1" applyFont="1" applyFill="1" applyBorder="1" applyAlignment="1">
      <alignment/>
    </xf>
    <xf numFmtId="170" fontId="0" fillId="0" borderId="25" xfId="0" applyNumberFormat="1" applyFont="1" applyFill="1" applyBorder="1" applyAlignment="1" applyProtection="1">
      <alignment/>
      <protection locked="0"/>
    </xf>
    <xf numFmtId="170" fontId="0" fillId="0" borderId="18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 quotePrefix="1">
      <alignment horizontal="center"/>
      <protection locked="0"/>
    </xf>
    <xf numFmtId="1" fontId="3" fillId="0" borderId="8" xfId="0" applyNumberFormat="1" applyFont="1" applyBorder="1" applyAlignment="1">
      <alignment horizontal="center"/>
    </xf>
    <xf numFmtId="167" fontId="0" fillId="2" borderId="13" xfId="0" applyNumberFormat="1" applyFont="1" applyFill="1" applyBorder="1" applyAlignment="1">
      <alignment/>
    </xf>
    <xf numFmtId="167" fontId="0" fillId="2" borderId="20" xfId="0" applyNumberFormat="1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 quotePrefix="1">
      <alignment horizontal="center"/>
      <protection locked="0"/>
    </xf>
    <xf numFmtId="1" fontId="0" fillId="2" borderId="15" xfId="0" applyNumberFormat="1" applyFont="1" applyFill="1" applyBorder="1" applyAlignment="1">
      <alignment/>
    </xf>
    <xf numFmtId="2" fontId="0" fillId="2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 applyProtection="1">
      <alignment horizontal="left" textRotation="75" wrapText="1"/>
      <protection/>
    </xf>
    <xf numFmtId="0" fontId="3" fillId="0" borderId="24" xfId="0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170" fontId="0" fillId="0" borderId="26" xfId="0" applyNumberFormat="1" applyFont="1" applyFill="1" applyBorder="1" applyAlignment="1" applyProtection="1">
      <alignment/>
      <protection locked="0"/>
    </xf>
    <xf numFmtId="170" fontId="0" fillId="0" borderId="19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0" fillId="6" borderId="15" xfId="0" applyNumberFormat="1" applyFont="1" applyFill="1" applyBorder="1" applyAlignment="1">
      <alignment/>
    </xf>
    <xf numFmtId="0" fontId="0" fillId="6" borderId="15" xfId="0" applyFont="1" applyFill="1" applyBorder="1" applyAlignment="1">
      <alignment horizontal="center"/>
    </xf>
    <xf numFmtId="0" fontId="0" fillId="6" borderId="13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2" fontId="0" fillId="6" borderId="15" xfId="0" applyNumberFormat="1" applyFont="1" applyFill="1" applyBorder="1" applyAlignment="1">
      <alignment horizontal="center"/>
    </xf>
    <xf numFmtId="167" fontId="0" fillId="6" borderId="13" xfId="0" applyNumberFormat="1" applyFont="1" applyFill="1" applyBorder="1" applyAlignment="1">
      <alignment/>
    </xf>
    <xf numFmtId="166" fontId="0" fillId="6" borderId="14" xfId="0" applyNumberFormat="1" applyFont="1" applyFill="1" applyBorder="1" applyAlignment="1">
      <alignment/>
    </xf>
    <xf numFmtId="168" fontId="0" fillId="6" borderId="14" xfId="0" applyNumberFormat="1" applyFont="1" applyFill="1" applyBorder="1" applyAlignment="1">
      <alignment/>
    </xf>
    <xf numFmtId="49" fontId="0" fillId="6" borderId="25" xfId="0" applyNumberFormat="1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26" xfId="0" applyFont="1" applyFill="1" applyBorder="1" applyAlignment="1" applyProtection="1">
      <alignment horizontal="center"/>
      <protection locked="0"/>
    </xf>
    <xf numFmtId="4" fontId="0" fillId="6" borderId="13" xfId="0" applyNumberFormat="1" applyFont="1" applyFill="1" applyBorder="1" applyAlignment="1" applyProtection="1">
      <alignment horizontal="center"/>
      <protection locked="0"/>
    </xf>
    <xf numFmtId="0" fontId="0" fillId="6" borderId="14" xfId="0" applyFont="1" applyFill="1" applyBorder="1" applyAlignment="1" applyProtection="1">
      <alignment horizontal="center"/>
      <protection locked="0"/>
    </xf>
    <xf numFmtId="2" fontId="0" fillId="6" borderId="25" xfId="0" applyNumberFormat="1" applyFont="1" applyFill="1" applyBorder="1" applyAlignment="1">
      <alignment/>
    </xf>
    <xf numFmtId="2" fontId="0" fillId="6" borderId="14" xfId="0" applyNumberFormat="1" applyFont="1" applyFill="1" applyBorder="1" applyAlignment="1" applyProtection="1">
      <alignment/>
      <protection locked="0"/>
    </xf>
    <xf numFmtId="2" fontId="0" fillId="6" borderId="14" xfId="0" applyNumberFormat="1" applyFont="1" applyFill="1" applyBorder="1" applyAlignment="1" applyProtection="1">
      <alignment horizontal="center"/>
      <protection locked="0"/>
    </xf>
    <xf numFmtId="0" fontId="0" fillId="6" borderId="26" xfId="0" applyFont="1" applyFill="1" applyBorder="1" applyAlignment="1">
      <alignment horizontal="center"/>
    </xf>
    <xf numFmtId="170" fontId="0" fillId="6" borderId="25" xfId="0" applyNumberFormat="1" applyFont="1" applyFill="1" applyBorder="1" applyAlignment="1" applyProtection="1">
      <alignment/>
      <protection locked="0"/>
    </xf>
    <xf numFmtId="170" fontId="0" fillId="6" borderId="14" xfId="0" applyNumberFormat="1" applyFont="1" applyFill="1" applyBorder="1" applyAlignment="1" applyProtection="1">
      <alignment/>
      <protection locked="0"/>
    </xf>
    <xf numFmtId="170" fontId="0" fillId="6" borderId="26" xfId="0" applyNumberFormat="1" applyFont="1" applyFill="1" applyBorder="1" applyAlignment="1" applyProtection="1">
      <alignment/>
      <protection locked="0"/>
    </xf>
    <xf numFmtId="0" fontId="0" fillId="6" borderId="25" xfId="0" applyFont="1" applyFill="1" applyBorder="1" applyAlignment="1" applyProtection="1">
      <alignment horizontal="center"/>
      <protection locked="0"/>
    </xf>
    <xf numFmtId="1" fontId="0" fillId="6" borderId="16" xfId="0" applyNumberFormat="1" applyFont="1" applyFill="1" applyBorder="1" applyAlignment="1">
      <alignment/>
    </xf>
    <xf numFmtId="0" fontId="0" fillId="6" borderId="16" xfId="0" applyFont="1" applyFill="1" applyBorder="1" applyAlignment="1">
      <alignment horizontal="center"/>
    </xf>
    <xf numFmtId="0" fontId="0" fillId="6" borderId="20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2" fontId="0" fillId="6" borderId="16" xfId="0" applyNumberFormat="1" applyFont="1" applyFill="1" applyBorder="1" applyAlignment="1">
      <alignment horizontal="center"/>
    </xf>
    <xf numFmtId="167" fontId="0" fillId="6" borderId="20" xfId="0" applyNumberFormat="1" applyFont="1" applyFill="1" applyBorder="1" applyAlignment="1">
      <alignment/>
    </xf>
    <xf numFmtId="166" fontId="0" fillId="6" borderId="17" xfId="0" applyNumberFormat="1" applyFont="1" applyFill="1" applyBorder="1" applyAlignment="1">
      <alignment/>
    </xf>
    <xf numFmtId="168" fontId="0" fillId="6" borderId="17" xfId="0" applyNumberFormat="1" applyFont="1" applyFill="1" applyBorder="1" applyAlignment="1">
      <alignment/>
    </xf>
    <xf numFmtId="49" fontId="0" fillId="6" borderId="18" xfId="0" applyNumberFormat="1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19" xfId="0" applyFont="1" applyFill="1" applyBorder="1" applyAlignment="1" applyProtection="1">
      <alignment horizontal="center"/>
      <protection locked="0"/>
    </xf>
    <xf numFmtId="4" fontId="0" fillId="6" borderId="20" xfId="0" applyNumberFormat="1" applyFont="1" applyFill="1" applyBorder="1" applyAlignment="1" applyProtection="1">
      <alignment horizontal="center"/>
      <protection locked="0"/>
    </xf>
    <xf numFmtId="0" fontId="0" fillId="6" borderId="17" xfId="0" applyFont="1" applyFill="1" applyBorder="1" applyAlignment="1" applyProtection="1">
      <alignment horizontal="center"/>
      <protection locked="0"/>
    </xf>
    <xf numFmtId="2" fontId="0" fillId="6" borderId="18" xfId="0" applyNumberFormat="1" applyFont="1" applyFill="1" applyBorder="1" applyAlignment="1">
      <alignment/>
    </xf>
    <xf numFmtId="2" fontId="0" fillId="6" borderId="17" xfId="0" applyNumberFormat="1" applyFont="1" applyFill="1" applyBorder="1" applyAlignment="1" applyProtection="1">
      <alignment/>
      <protection locked="0"/>
    </xf>
    <xf numFmtId="2" fontId="0" fillId="6" borderId="17" xfId="0" applyNumberFormat="1" applyFont="1" applyFill="1" applyBorder="1" applyAlignment="1" applyProtection="1">
      <alignment horizontal="center"/>
      <protection locked="0"/>
    </xf>
    <xf numFmtId="0" fontId="0" fillId="6" borderId="19" xfId="0" applyFont="1" applyFill="1" applyBorder="1" applyAlignment="1">
      <alignment horizontal="center"/>
    </xf>
    <xf numFmtId="170" fontId="0" fillId="6" borderId="18" xfId="0" applyNumberFormat="1" applyFont="1" applyFill="1" applyBorder="1" applyAlignment="1" applyProtection="1">
      <alignment/>
      <protection locked="0"/>
    </xf>
    <xf numFmtId="170" fontId="0" fillId="6" borderId="17" xfId="0" applyNumberFormat="1" applyFont="1" applyFill="1" applyBorder="1" applyAlignment="1" applyProtection="1">
      <alignment/>
      <protection locked="0"/>
    </xf>
    <xf numFmtId="170" fontId="0" fillId="6" borderId="19" xfId="0" applyNumberFormat="1" applyFont="1" applyFill="1" applyBorder="1" applyAlignment="1" applyProtection="1">
      <alignment/>
      <protection locked="0"/>
    </xf>
    <xf numFmtId="0" fontId="0" fillId="6" borderId="18" xfId="0" applyFont="1" applyFill="1" applyBorder="1" applyAlignment="1" applyProtection="1">
      <alignment horizontal="center"/>
      <protection locked="0"/>
    </xf>
    <xf numFmtId="3" fontId="0" fillId="6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87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44.140625" style="0" bestFit="1" customWidth="1"/>
    <col min="4" max="4" width="32.421875" style="0" bestFit="1" customWidth="1"/>
    <col min="5" max="5" width="18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82" t="s">
        <v>391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6"/>
    </row>
    <row r="2" spans="1:25" ht="12.75">
      <c r="A2" s="180" t="s">
        <v>392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1:14" ht="12.75">
      <c r="A3" s="181" t="s">
        <v>393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0"/>
    </row>
    <row r="4" spans="1:14" ht="15.75" customHeight="1">
      <c r="A4" s="184" t="s">
        <v>394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22" ht="45" customHeight="1">
      <c r="A5" s="177" t="s">
        <v>395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14" ht="12.75">
      <c r="A6" s="179" t="s">
        <v>396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spans="1:25" ht="12.75">
      <c r="A7" s="179" t="s">
        <v>397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0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6"/>
    </row>
    <row r="8" spans="1:25" s="6" customFormat="1" ht="15.75">
      <c r="A8" s="11" t="s">
        <v>369</v>
      </c>
      <c r="B8" s="13"/>
      <c r="C8" s="1"/>
      <c r="D8" s="1"/>
      <c r="E8" s="1"/>
      <c r="F8" s="2"/>
      <c r="G8" s="1"/>
      <c r="H8" s="3"/>
      <c r="I8" s="1"/>
      <c r="J8" s="4"/>
      <c r="K8" s="4"/>
      <c r="L8" s="4"/>
      <c r="M8" s="17"/>
      <c r="N8" s="1"/>
      <c r="O8" s="1"/>
      <c r="P8" s="8"/>
      <c r="Q8" s="3"/>
      <c r="R8" s="3"/>
      <c r="S8" s="9"/>
      <c r="T8" s="5"/>
      <c r="U8" s="5"/>
      <c r="V8" s="5"/>
      <c r="W8" s="5"/>
      <c r="X8" s="16"/>
      <c r="Y8" s="16"/>
    </row>
    <row r="9" spans="1:35" ht="159.75" customHeight="1" thickBot="1">
      <c r="A9" s="18" t="s">
        <v>1</v>
      </c>
      <c r="B9" s="19" t="s">
        <v>2</v>
      </c>
      <c r="C9" s="20" t="s">
        <v>3</v>
      </c>
      <c r="D9" s="20" t="s">
        <v>4</v>
      </c>
      <c r="E9" s="20" t="s">
        <v>5</v>
      </c>
      <c r="F9" s="21" t="s">
        <v>6</v>
      </c>
      <c r="G9" s="22" t="s">
        <v>7</v>
      </c>
      <c r="H9" s="21" t="s">
        <v>8</v>
      </c>
      <c r="I9" s="20" t="s">
        <v>9</v>
      </c>
      <c r="J9" s="23" t="s">
        <v>10</v>
      </c>
      <c r="K9" s="24" t="s">
        <v>11</v>
      </c>
      <c r="L9" s="25" t="s">
        <v>12</v>
      </c>
      <c r="M9" s="26" t="s">
        <v>13</v>
      </c>
      <c r="N9" s="27" t="s">
        <v>14</v>
      </c>
      <c r="O9" s="28" t="s">
        <v>15</v>
      </c>
      <c r="P9" s="29" t="s">
        <v>16</v>
      </c>
      <c r="Q9" s="30" t="s">
        <v>17</v>
      </c>
      <c r="R9" s="31" t="s">
        <v>18</v>
      </c>
      <c r="S9" s="112" t="s">
        <v>19</v>
      </c>
      <c r="T9" s="32" t="s">
        <v>376</v>
      </c>
      <c r="U9" s="33" t="s">
        <v>377</v>
      </c>
      <c r="V9" s="33" t="s">
        <v>378</v>
      </c>
      <c r="W9" s="34" t="s">
        <v>379</v>
      </c>
      <c r="X9" s="88" t="s">
        <v>20</v>
      </c>
      <c r="Y9" s="89" t="s">
        <v>21</v>
      </c>
      <c r="Z9" s="35" t="s">
        <v>380</v>
      </c>
      <c r="AA9" s="36" t="s">
        <v>381</v>
      </c>
      <c r="AB9" s="36" t="s">
        <v>382</v>
      </c>
      <c r="AC9" s="37" t="s">
        <v>383</v>
      </c>
      <c r="AD9" s="38" t="s">
        <v>384</v>
      </c>
      <c r="AE9" s="35" t="s">
        <v>385</v>
      </c>
      <c r="AF9" s="36" t="s">
        <v>386</v>
      </c>
      <c r="AG9" s="37" t="s">
        <v>387</v>
      </c>
      <c r="AH9" s="39" t="s">
        <v>388</v>
      </c>
      <c r="AI9" s="40" t="s">
        <v>389</v>
      </c>
    </row>
    <row r="10" spans="1:35" s="79" customFormat="1" ht="13.5" thickBot="1">
      <c r="A10" s="41">
        <v>1</v>
      </c>
      <c r="B10" s="41">
        <v>2</v>
      </c>
      <c r="C10" s="42">
        <v>3</v>
      </c>
      <c r="D10" s="43">
        <v>4</v>
      </c>
      <c r="E10" s="43">
        <v>5</v>
      </c>
      <c r="F10" s="44"/>
      <c r="G10" s="103">
        <v>6</v>
      </c>
      <c r="H10" s="45"/>
      <c r="I10" s="46">
        <v>7</v>
      </c>
      <c r="J10" s="47">
        <v>8</v>
      </c>
      <c r="K10" s="43">
        <v>9</v>
      </c>
      <c r="L10" s="48">
        <v>10</v>
      </c>
      <c r="M10" s="49">
        <v>11</v>
      </c>
      <c r="N10" s="50">
        <v>12</v>
      </c>
      <c r="O10" s="51">
        <v>13</v>
      </c>
      <c r="P10" s="52">
        <v>14</v>
      </c>
      <c r="Q10" s="53" t="s">
        <v>22</v>
      </c>
      <c r="R10" s="54" t="s">
        <v>23</v>
      </c>
      <c r="S10" s="113">
        <v>15</v>
      </c>
      <c r="T10" s="55">
        <v>16</v>
      </c>
      <c r="U10" s="56">
        <v>17</v>
      </c>
      <c r="V10" s="56">
        <v>18</v>
      </c>
      <c r="W10" s="57">
        <v>19</v>
      </c>
      <c r="X10" s="94">
        <v>20</v>
      </c>
      <c r="Y10" s="95">
        <v>21</v>
      </c>
      <c r="Z10" s="42"/>
      <c r="AA10" s="43"/>
      <c r="AB10" s="43"/>
      <c r="AC10" s="46"/>
      <c r="AD10" s="58">
        <v>22</v>
      </c>
      <c r="AE10" s="59"/>
      <c r="AF10" s="60"/>
      <c r="AG10" s="61"/>
      <c r="AH10" s="58">
        <v>23</v>
      </c>
      <c r="AI10" s="42" t="s">
        <v>390</v>
      </c>
    </row>
    <row r="11" spans="1:36" s="119" customFormat="1" ht="12.75" customHeight="1">
      <c r="A11" s="132">
        <v>3301440</v>
      </c>
      <c r="B11" s="133">
        <v>15</v>
      </c>
      <c r="C11" s="134" t="s">
        <v>52</v>
      </c>
      <c r="D11" s="135" t="s">
        <v>44</v>
      </c>
      <c r="E11" s="135" t="s">
        <v>45</v>
      </c>
      <c r="F11" s="136" t="s">
        <v>27</v>
      </c>
      <c r="G11" s="137">
        <v>3809</v>
      </c>
      <c r="H11" s="138">
        <v>120</v>
      </c>
      <c r="I11" s="139">
        <v>6038757890</v>
      </c>
      <c r="J11" s="140" t="s">
        <v>53</v>
      </c>
      <c r="K11" s="141" t="s">
        <v>28</v>
      </c>
      <c r="L11" s="142" t="s">
        <v>371</v>
      </c>
      <c r="M11" s="143">
        <v>536.3</v>
      </c>
      <c r="N11" s="144" t="s">
        <v>370</v>
      </c>
      <c r="O11" s="145">
        <v>9.113924051</v>
      </c>
      <c r="P11" s="141" t="s">
        <v>33</v>
      </c>
      <c r="Q11" s="146">
        <v>15.82</v>
      </c>
      <c r="R11" s="147" t="s">
        <v>33</v>
      </c>
      <c r="S11" s="148" t="s">
        <v>28</v>
      </c>
      <c r="T11" s="149">
        <v>34215.97</v>
      </c>
      <c r="U11" s="150">
        <v>4638.17</v>
      </c>
      <c r="V11" s="150">
        <v>6384.77</v>
      </c>
      <c r="W11" s="151">
        <v>3089.11</v>
      </c>
      <c r="X11" s="152" t="s">
        <v>372</v>
      </c>
      <c r="Y11" s="142" t="s">
        <v>371</v>
      </c>
      <c r="Z11" s="134">
        <f aca="true" t="shared" si="0" ref="Z11:Z74">IF(OR(K11="YES",L11="YES"),1,0)</f>
        <v>1</v>
      </c>
      <c r="AA11" s="135">
        <f aca="true" t="shared" si="1" ref="AA11:AA74">IF(OR(AND(ISNUMBER(M11),AND(M11&gt;0,M11&lt;600)),AND(ISNUMBER(M11),AND(M11&gt;0,N11="YES"))),1,0)</f>
        <v>1</v>
      </c>
      <c r="AB11" s="135">
        <f aca="true" t="shared" si="2" ref="AB11:AB74">IF(AND(OR(K11="YES",L11="YES"),(Z11=0)),"Trouble",0)</f>
        <v>0</v>
      </c>
      <c r="AC11" s="135">
        <f aca="true" t="shared" si="3" ref="AC11:AC74">IF(AND(OR(AND(ISNUMBER(M11),AND(M11&gt;0,M11&lt;600)),AND(ISNUMBER(M11),AND(M11&gt;0,N11="YES"))),(AA11=0)),"Trouble",0)</f>
        <v>0</v>
      </c>
      <c r="AD11" s="133" t="str">
        <f aca="true" t="shared" si="4" ref="AD11:AD74">IF(AND(Z11=1,AA11=1),"SRSA","-")</f>
        <v>SRSA</v>
      </c>
      <c r="AE11" s="134">
        <f aca="true" t="shared" si="5" ref="AE11:AE74">IF(S11="YES",1,0)</f>
        <v>1</v>
      </c>
      <c r="AF11" s="135">
        <f aca="true" t="shared" si="6" ref="AF11:AF74">IF(OR(AND(ISNUMBER(Q11),Q11&gt;=20),(AND(ISNUMBER(Q11)=FALSE,AND(ISNUMBER(O11),O11&gt;=20)))),1,0)</f>
        <v>0</v>
      </c>
      <c r="AG11" s="135">
        <f aca="true" t="shared" si="7" ref="AG11:AG74">IF(AND(AE11=1,AF11=1),"Initial",0)</f>
        <v>0</v>
      </c>
      <c r="AH11" s="133" t="str">
        <f aca="true" t="shared" si="8" ref="AH11:AH74">IF(AND(AND(AG11="Initial",AI11=0),AND(ISNUMBER(M11),M11&gt;0)),"RLIS","-")</f>
        <v>-</v>
      </c>
      <c r="AI11" s="134">
        <f aca="true" t="shared" si="9" ref="AI11:AI74">IF(AND(AD11="SRSA",AG11="Initial"),"SRSA",0)</f>
        <v>0</v>
      </c>
      <c r="AJ11" s="119" t="e">
        <v>#N/A</v>
      </c>
    </row>
    <row r="12" spans="1:36" s="119" customFormat="1" ht="12.75" customHeight="1">
      <c r="A12" s="120">
        <v>3301500</v>
      </c>
      <c r="B12" s="121">
        <v>19</v>
      </c>
      <c r="C12" s="122" t="s">
        <v>57</v>
      </c>
      <c r="D12" s="123" t="s">
        <v>58</v>
      </c>
      <c r="E12" s="123" t="s">
        <v>59</v>
      </c>
      <c r="F12" s="124" t="s">
        <v>27</v>
      </c>
      <c r="G12" s="125">
        <v>3303</v>
      </c>
      <c r="H12" s="126">
        <v>1625</v>
      </c>
      <c r="I12" s="127">
        <v>6037536561</v>
      </c>
      <c r="J12" s="128">
        <v>7</v>
      </c>
      <c r="K12" s="129" t="s">
        <v>28</v>
      </c>
      <c r="L12" s="75" t="s">
        <v>371</v>
      </c>
      <c r="M12" s="107">
        <v>244.7</v>
      </c>
      <c r="N12" s="82" t="s">
        <v>370</v>
      </c>
      <c r="O12" s="130">
        <v>8.923884514</v>
      </c>
      <c r="P12" s="129" t="s">
        <v>33</v>
      </c>
      <c r="Q12" s="77">
        <v>13.53</v>
      </c>
      <c r="R12" s="83" t="s">
        <v>33</v>
      </c>
      <c r="S12" s="131" t="s">
        <v>28</v>
      </c>
      <c r="T12" s="99">
        <v>32666.02</v>
      </c>
      <c r="U12" s="78">
        <v>2480.6</v>
      </c>
      <c r="V12" s="78">
        <v>3979.02</v>
      </c>
      <c r="W12" s="117">
        <v>2123.9</v>
      </c>
      <c r="X12" s="101" t="s">
        <v>372</v>
      </c>
      <c r="Y12" s="75" t="s">
        <v>371</v>
      </c>
      <c r="Z12" s="122">
        <f t="shared" si="0"/>
        <v>1</v>
      </c>
      <c r="AA12" s="123">
        <f t="shared" si="1"/>
        <v>1</v>
      </c>
      <c r="AB12" s="123">
        <f t="shared" si="2"/>
        <v>0</v>
      </c>
      <c r="AC12" s="123">
        <f t="shared" si="3"/>
        <v>0</v>
      </c>
      <c r="AD12" s="121" t="str">
        <f t="shared" si="4"/>
        <v>SRSA</v>
      </c>
      <c r="AE12" s="122">
        <f t="shared" si="5"/>
        <v>1</v>
      </c>
      <c r="AF12" s="123">
        <f t="shared" si="6"/>
        <v>0</v>
      </c>
      <c r="AG12" s="123">
        <f t="shared" si="7"/>
        <v>0</v>
      </c>
      <c r="AH12" s="121" t="str">
        <f t="shared" si="8"/>
        <v>-</v>
      </c>
      <c r="AI12" s="122">
        <f t="shared" si="9"/>
        <v>0</v>
      </c>
      <c r="AJ12" s="119">
        <v>3301500</v>
      </c>
    </row>
    <row r="13" spans="1:36" s="119" customFormat="1" ht="12.75" customHeight="1">
      <c r="A13" s="120">
        <v>3301560</v>
      </c>
      <c r="B13" s="121">
        <v>23</v>
      </c>
      <c r="C13" s="122" t="s">
        <v>60</v>
      </c>
      <c r="D13" s="123" t="s">
        <v>61</v>
      </c>
      <c r="E13" s="123" t="s">
        <v>62</v>
      </c>
      <c r="F13" s="124" t="s">
        <v>27</v>
      </c>
      <c r="G13" s="125">
        <v>3253</v>
      </c>
      <c r="H13" s="126">
        <v>5857</v>
      </c>
      <c r="I13" s="127">
        <v>6032797947</v>
      </c>
      <c r="J13" s="128">
        <v>7</v>
      </c>
      <c r="K13" s="129" t="s">
        <v>28</v>
      </c>
      <c r="L13" s="75" t="s">
        <v>371</v>
      </c>
      <c r="M13" s="107">
        <v>161.2</v>
      </c>
      <c r="N13" s="82" t="s">
        <v>370</v>
      </c>
      <c r="O13" s="130">
        <v>7.441860465</v>
      </c>
      <c r="P13" s="129" t="s">
        <v>33</v>
      </c>
      <c r="Q13" s="77">
        <v>24.62</v>
      </c>
      <c r="R13" s="83" t="s">
        <v>28</v>
      </c>
      <c r="S13" s="131" t="s">
        <v>28</v>
      </c>
      <c r="T13" s="99">
        <v>22588.29</v>
      </c>
      <c r="U13" s="78">
        <v>2143.58</v>
      </c>
      <c r="V13" s="78">
        <v>2362.8</v>
      </c>
      <c r="W13" s="117">
        <v>773.19</v>
      </c>
      <c r="X13" s="101" t="s">
        <v>372</v>
      </c>
      <c r="Y13" s="75" t="s">
        <v>372</v>
      </c>
      <c r="Z13" s="122">
        <f t="shared" si="0"/>
        <v>1</v>
      </c>
      <c r="AA13" s="123">
        <f t="shared" si="1"/>
        <v>1</v>
      </c>
      <c r="AB13" s="123">
        <f t="shared" si="2"/>
        <v>0</v>
      </c>
      <c r="AC13" s="123">
        <f t="shared" si="3"/>
        <v>0</v>
      </c>
      <c r="AD13" s="121" t="str">
        <f t="shared" si="4"/>
        <v>SRSA</v>
      </c>
      <c r="AE13" s="122">
        <f t="shared" si="5"/>
        <v>1</v>
      </c>
      <c r="AF13" s="123">
        <f t="shared" si="6"/>
        <v>1</v>
      </c>
      <c r="AG13" s="123" t="str">
        <f t="shared" si="7"/>
        <v>Initial</v>
      </c>
      <c r="AH13" s="121" t="str">
        <f t="shared" si="8"/>
        <v>-</v>
      </c>
      <c r="AI13" s="122" t="str">
        <f t="shared" si="9"/>
        <v>SRSA</v>
      </c>
      <c r="AJ13" s="119">
        <v>3301560</v>
      </c>
    </row>
    <row r="14" spans="1:36" s="119" customFormat="1" ht="12.75" customHeight="1">
      <c r="A14" s="120">
        <v>3301620</v>
      </c>
      <c r="B14" s="121">
        <v>31</v>
      </c>
      <c r="C14" s="122" t="s">
        <v>66</v>
      </c>
      <c r="D14" s="123" t="s">
        <v>67</v>
      </c>
      <c r="E14" s="123" t="s">
        <v>68</v>
      </c>
      <c r="F14" s="124" t="s">
        <v>27</v>
      </c>
      <c r="G14" s="125">
        <v>3263</v>
      </c>
      <c r="H14" s="126">
        <v>3102</v>
      </c>
      <c r="I14" s="127">
        <v>6034355526</v>
      </c>
      <c r="J14" s="128">
        <v>7</v>
      </c>
      <c r="K14" s="129" t="s">
        <v>28</v>
      </c>
      <c r="L14" s="75" t="s">
        <v>371</v>
      </c>
      <c r="M14" s="107">
        <v>539.1</v>
      </c>
      <c r="N14" s="82" t="s">
        <v>370</v>
      </c>
      <c r="O14" s="130">
        <v>8.527131783</v>
      </c>
      <c r="P14" s="129" t="s">
        <v>33</v>
      </c>
      <c r="Q14" s="77">
        <v>18.59</v>
      </c>
      <c r="R14" s="83" t="s">
        <v>33</v>
      </c>
      <c r="S14" s="131" t="s">
        <v>28</v>
      </c>
      <c r="T14" s="99">
        <v>55235.08</v>
      </c>
      <c r="U14" s="78">
        <v>5777.36</v>
      </c>
      <c r="V14" s="78">
        <v>7354.51</v>
      </c>
      <c r="W14" s="117">
        <v>4190.21</v>
      </c>
      <c r="X14" s="101" t="s">
        <v>372</v>
      </c>
      <c r="Y14" s="75" t="s">
        <v>371</v>
      </c>
      <c r="Z14" s="122">
        <f t="shared" si="0"/>
        <v>1</v>
      </c>
      <c r="AA14" s="123">
        <f t="shared" si="1"/>
        <v>1</v>
      </c>
      <c r="AB14" s="123">
        <f t="shared" si="2"/>
        <v>0</v>
      </c>
      <c r="AC14" s="123">
        <f t="shared" si="3"/>
        <v>0</v>
      </c>
      <c r="AD14" s="121" t="str">
        <f t="shared" si="4"/>
        <v>SRSA</v>
      </c>
      <c r="AE14" s="122">
        <f t="shared" si="5"/>
        <v>1</v>
      </c>
      <c r="AF14" s="123">
        <f t="shared" si="6"/>
        <v>0</v>
      </c>
      <c r="AG14" s="123">
        <f t="shared" si="7"/>
        <v>0</v>
      </c>
      <c r="AH14" s="121" t="str">
        <f t="shared" si="8"/>
        <v>-</v>
      </c>
      <c r="AI14" s="122">
        <f t="shared" si="9"/>
        <v>0</v>
      </c>
      <c r="AJ14" s="119">
        <v>3301620</v>
      </c>
    </row>
    <row r="15" spans="1:36" s="119" customFormat="1" ht="12.75" customHeight="1">
      <c r="A15" s="120">
        <v>3301680</v>
      </c>
      <c r="B15" s="121">
        <v>35</v>
      </c>
      <c r="C15" s="122" t="s">
        <v>72</v>
      </c>
      <c r="D15" s="123" t="s">
        <v>73</v>
      </c>
      <c r="E15" s="123" t="s">
        <v>74</v>
      </c>
      <c r="F15" s="124" t="s">
        <v>27</v>
      </c>
      <c r="G15" s="125">
        <v>3860</v>
      </c>
      <c r="H15" s="126">
        <v>5556</v>
      </c>
      <c r="I15" s="127">
        <v>6033565534</v>
      </c>
      <c r="J15" s="128">
        <v>7</v>
      </c>
      <c r="K15" s="129" t="s">
        <v>28</v>
      </c>
      <c r="L15" s="75" t="s">
        <v>371</v>
      </c>
      <c r="M15" s="107">
        <v>307.1</v>
      </c>
      <c r="N15" s="82" t="s">
        <v>370</v>
      </c>
      <c r="O15" s="130">
        <v>9.90990991</v>
      </c>
      <c r="P15" s="129" t="s">
        <v>33</v>
      </c>
      <c r="Q15" s="77">
        <v>15.69</v>
      </c>
      <c r="R15" s="83" t="s">
        <v>33</v>
      </c>
      <c r="S15" s="131" t="s">
        <v>28</v>
      </c>
      <c r="T15" s="99">
        <v>37532.94</v>
      </c>
      <c r="U15" s="78">
        <v>4090.45</v>
      </c>
      <c r="V15" s="78">
        <v>4446.78</v>
      </c>
      <c r="W15" s="117">
        <v>1663.56</v>
      </c>
      <c r="X15" s="101" t="s">
        <v>372</v>
      </c>
      <c r="Y15" s="75" t="s">
        <v>372</v>
      </c>
      <c r="Z15" s="122">
        <f t="shared" si="0"/>
        <v>1</v>
      </c>
      <c r="AA15" s="123">
        <f t="shared" si="1"/>
        <v>1</v>
      </c>
      <c r="AB15" s="123">
        <f t="shared" si="2"/>
        <v>0</v>
      </c>
      <c r="AC15" s="123">
        <f t="shared" si="3"/>
        <v>0</v>
      </c>
      <c r="AD15" s="121" t="str">
        <f t="shared" si="4"/>
        <v>SRSA</v>
      </c>
      <c r="AE15" s="122">
        <f t="shared" si="5"/>
        <v>1</v>
      </c>
      <c r="AF15" s="123">
        <f t="shared" si="6"/>
        <v>0</v>
      </c>
      <c r="AG15" s="123">
        <f t="shared" si="7"/>
        <v>0</v>
      </c>
      <c r="AH15" s="121" t="str">
        <f t="shared" si="8"/>
        <v>-</v>
      </c>
      <c r="AI15" s="122">
        <f t="shared" si="9"/>
        <v>0</v>
      </c>
      <c r="AJ15" s="119">
        <v>3301680</v>
      </c>
    </row>
    <row r="16" spans="1:36" s="119" customFormat="1" ht="12.75" customHeight="1">
      <c r="A16" s="120">
        <v>3301710</v>
      </c>
      <c r="B16" s="121">
        <v>39</v>
      </c>
      <c r="C16" s="122" t="s">
        <v>75</v>
      </c>
      <c r="D16" s="123" t="s">
        <v>76</v>
      </c>
      <c r="E16" s="123" t="s">
        <v>77</v>
      </c>
      <c r="F16" s="124" t="s">
        <v>27</v>
      </c>
      <c r="G16" s="125">
        <v>3774</v>
      </c>
      <c r="H16" s="126">
        <v>4435</v>
      </c>
      <c r="I16" s="127">
        <v>6037872113</v>
      </c>
      <c r="J16" s="128">
        <v>7</v>
      </c>
      <c r="K16" s="129" t="s">
        <v>28</v>
      </c>
      <c r="L16" s="75" t="s">
        <v>371</v>
      </c>
      <c r="M16" s="107">
        <v>65.3</v>
      </c>
      <c r="N16" s="82" t="s">
        <v>370</v>
      </c>
      <c r="O16" s="130">
        <v>1.176470588</v>
      </c>
      <c r="P16" s="129" t="s">
        <v>33</v>
      </c>
      <c r="Q16" s="77">
        <v>18.18</v>
      </c>
      <c r="R16" s="83" t="s">
        <v>33</v>
      </c>
      <c r="S16" s="131" t="s">
        <v>28</v>
      </c>
      <c r="T16" s="99">
        <v>16445.73</v>
      </c>
      <c r="U16" s="78">
        <v>798.22</v>
      </c>
      <c r="V16" s="78">
        <v>876.52</v>
      </c>
      <c r="W16" s="117">
        <v>783</v>
      </c>
      <c r="X16" s="101" t="s">
        <v>372</v>
      </c>
      <c r="Y16" s="75" t="s">
        <v>371</v>
      </c>
      <c r="Z16" s="122">
        <f t="shared" si="0"/>
        <v>1</v>
      </c>
      <c r="AA16" s="123">
        <f t="shared" si="1"/>
        <v>1</v>
      </c>
      <c r="AB16" s="123">
        <f t="shared" si="2"/>
        <v>0</v>
      </c>
      <c r="AC16" s="123">
        <f t="shared" si="3"/>
        <v>0</v>
      </c>
      <c r="AD16" s="121" t="str">
        <f t="shared" si="4"/>
        <v>SRSA</v>
      </c>
      <c r="AE16" s="122">
        <f t="shared" si="5"/>
        <v>1</v>
      </c>
      <c r="AF16" s="123">
        <f t="shared" si="6"/>
        <v>0</v>
      </c>
      <c r="AG16" s="123">
        <f t="shared" si="7"/>
        <v>0</v>
      </c>
      <c r="AH16" s="121" t="str">
        <f t="shared" si="8"/>
        <v>-</v>
      </c>
      <c r="AI16" s="122">
        <f t="shared" si="9"/>
        <v>0</v>
      </c>
      <c r="AJ16" s="119">
        <v>3301710</v>
      </c>
    </row>
    <row r="17" spans="1:36" s="119" customFormat="1" ht="12.75" customHeight="1">
      <c r="A17" s="120">
        <v>3301890</v>
      </c>
      <c r="B17" s="121">
        <v>53</v>
      </c>
      <c r="C17" s="122" t="s">
        <v>86</v>
      </c>
      <c r="D17" s="123" t="s">
        <v>87</v>
      </c>
      <c r="E17" s="123" t="s">
        <v>88</v>
      </c>
      <c r="F17" s="124" t="s">
        <v>27</v>
      </c>
      <c r="G17" s="125">
        <v>3561</v>
      </c>
      <c r="H17" s="126">
        <v>4718</v>
      </c>
      <c r="I17" s="127">
        <v>6034443925</v>
      </c>
      <c r="J17" s="128">
        <v>7</v>
      </c>
      <c r="K17" s="129" t="s">
        <v>28</v>
      </c>
      <c r="L17" s="75" t="s">
        <v>371</v>
      </c>
      <c r="M17" s="107">
        <v>174.1</v>
      </c>
      <c r="N17" s="82" t="s">
        <v>370</v>
      </c>
      <c r="O17" s="130">
        <v>13.22751323</v>
      </c>
      <c r="P17" s="129" t="s">
        <v>33</v>
      </c>
      <c r="Q17" s="77">
        <v>25.25</v>
      </c>
      <c r="R17" s="83" t="s">
        <v>28</v>
      </c>
      <c r="S17" s="131" t="s">
        <v>28</v>
      </c>
      <c r="T17" s="99">
        <v>16526.8</v>
      </c>
      <c r="U17" s="78">
        <v>2229.22</v>
      </c>
      <c r="V17" s="78">
        <v>2851.95</v>
      </c>
      <c r="W17" s="117">
        <v>1645.95</v>
      </c>
      <c r="X17" s="101" t="s">
        <v>372</v>
      </c>
      <c r="Y17" s="75" t="s">
        <v>372</v>
      </c>
      <c r="Z17" s="122">
        <f t="shared" si="0"/>
        <v>1</v>
      </c>
      <c r="AA17" s="123">
        <f t="shared" si="1"/>
        <v>1</v>
      </c>
      <c r="AB17" s="123">
        <f t="shared" si="2"/>
        <v>0</v>
      </c>
      <c r="AC17" s="123">
        <f t="shared" si="3"/>
        <v>0</v>
      </c>
      <c r="AD17" s="121" t="str">
        <f t="shared" si="4"/>
        <v>SRSA</v>
      </c>
      <c r="AE17" s="122">
        <f t="shared" si="5"/>
        <v>1</v>
      </c>
      <c r="AF17" s="123">
        <f t="shared" si="6"/>
        <v>1</v>
      </c>
      <c r="AG17" s="123" t="str">
        <f t="shared" si="7"/>
        <v>Initial</v>
      </c>
      <c r="AH17" s="121" t="str">
        <f t="shared" si="8"/>
        <v>-</v>
      </c>
      <c r="AI17" s="122" t="str">
        <f t="shared" si="9"/>
        <v>SRSA</v>
      </c>
      <c r="AJ17" s="119">
        <v>3301890</v>
      </c>
    </row>
    <row r="18" spans="1:36" s="119" customFormat="1" ht="12.75" customHeight="1">
      <c r="A18" s="120">
        <v>3302010</v>
      </c>
      <c r="B18" s="121">
        <v>63</v>
      </c>
      <c r="C18" s="122" t="s">
        <v>92</v>
      </c>
      <c r="D18" s="123" t="s">
        <v>30</v>
      </c>
      <c r="E18" s="123" t="s">
        <v>31</v>
      </c>
      <c r="F18" s="124" t="s">
        <v>27</v>
      </c>
      <c r="G18" s="125">
        <v>3833</v>
      </c>
      <c r="H18" s="126">
        <v>2744</v>
      </c>
      <c r="I18" s="127">
        <v>6037758653</v>
      </c>
      <c r="J18" s="128">
        <v>8</v>
      </c>
      <c r="K18" s="129" t="s">
        <v>28</v>
      </c>
      <c r="L18" s="75" t="s">
        <v>371</v>
      </c>
      <c r="M18" s="107">
        <v>344.7</v>
      </c>
      <c r="N18" s="82" t="s">
        <v>370</v>
      </c>
      <c r="O18" s="130">
        <v>3.472222222</v>
      </c>
      <c r="P18" s="129" t="s">
        <v>33</v>
      </c>
      <c r="Q18" s="77">
        <v>4.61</v>
      </c>
      <c r="R18" s="83" t="s">
        <v>33</v>
      </c>
      <c r="S18" s="131" t="s">
        <v>28</v>
      </c>
      <c r="T18" s="99">
        <v>13028.48</v>
      </c>
      <c r="U18" s="78">
        <v>760.43</v>
      </c>
      <c r="V18" s="78">
        <v>2165.09</v>
      </c>
      <c r="W18" s="117">
        <v>2035.96</v>
      </c>
      <c r="X18" s="101" t="s">
        <v>372</v>
      </c>
      <c r="Y18" s="75" t="s">
        <v>372</v>
      </c>
      <c r="Z18" s="122">
        <f t="shared" si="0"/>
        <v>1</v>
      </c>
      <c r="AA18" s="123">
        <f t="shared" si="1"/>
        <v>1</v>
      </c>
      <c r="AB18" s="123">
        <f t="shared" si="2"/>
        <v>0</v>
      </c>
      <c r="AC18" s="123">
        <f t="shared" si="3"/>
        <v>0</v>
      </c>
      <c r="AD18" s="121" t="str">
        <f t="shared" si="4"/>
        <v>SRSA</v>
      </c>
      <c r="AE18" s="122">
        <f t="shared" si="5"/>
        <v>1</v>
      </c>
      <c r="AF18" s="123">
        <f t="shared" si="6"/>
        <v>0</v>
      </c>
      <c r="AG18" s="123">
        <f t="shared" si="7"/>
        <v>0</v>
      </c>
      <c r="AH18" s="121" t="str">
        <f t="shared" si="8"/>
        <v>-</v>
      </c>
      <c r="AI18" s="122">
        <f t="shared" si="9"/>
        <v>0</v>
      </c>
      <c r="AJ18" s="119">
        <v>3302010</v>
      </c>
    </row>
    <row r="19" spans="1:36" s="119" customFormat="1" ht="12.75" customHeight="1">
      <c r="A19" s="120">
        <v>3302070</v>
      </c>
      <c r="B19" s="121">
        <v>71</v>
      </c>
      <c r="C19" s="122" t="s">
        <v>93</v>
      </c>
      <c r="D19" s="123" t="s">
        <v>94</v>
      </c>
      <c r="E19" s="123" t="s">
        <v>95</v>
      </c>
      <c r="F19" s="124" t="s">
        <v>27</v>
      </c>
      <c r="G19" s="125">
        <v>3049</v>
      </c>
      <c r="H19" s="126">
        <v>1588</v>
      </c>
      <c r="I19" s="127">
        <v>6034657118</v>
      </c>
      <c r="J19" s="128">
        <v>8</v>
      </c>
      <c r="K19" s="129" t="s">
        <v>28</v>
      </c>
      <c r="L19" s="75" t="s">
        <v>371</v>
      </c>
      <c r="M19" s="107">
        <v>563.2</v>
      </c>
      <c r="N19" s="82" t="s">
        <v>370</v>
      </c>
      <c r="O19" s="130">
        <v>0.762195122</v>
      </c>
      <c r="P19" s="129" t="s">
        <v>33</v>
      </c>
      <c r="Q19" s="77">
        <v>3.95</v>
      </c>
      <c r="R19" s="83" t="s">
        <v>33</v>
      </c>
      <c r="S19" s="131" t="s">
        <v>28</v>
      </c>
      <c r="T19" s="99">
        <v>9877.93</v>
      </c>
      <c r="U19" s="78">
        <v>383.49</v>
      </c>
      <c r="V19" s="78">
        <v>2246.47</v>
      </c>
      <c r="W19" s="117">
        <v>2176.73</v>
      </c>
      <c r="X19" s="101" t="s">
        <v>372</v>
      </c>
      <c r="Y19" s="75" t="s">
        <v>371</v>
      </c>
      <c r="Z19" s="122">
        <f t="shared" si="0"/>
        <v>1</v>
      </c>
      <c r="AA19" s="123">
        <f t="shared" si="1"/>
        <v>1</v>
      </c>
      <c r="AB19" s="123">
        <f t="shared" si="2"/>
        <v>0</v>
      </c>
      <c r="AC19" s="123">
        <f t="shared" si="3"/>
        <v>0</v>
      </c>
      <c r="AD19" s="121" t="str">
        <f t="shared" si="4"/>
        <v>SRSA</v>
      </c>
      <c r="AE19" s="122">
        <f t="shared" si="5"/>
        <v>1</v>
      </c>
      <c r="AF19" s="123">
        <f t="shared" si="6"/>
        <v>0</v>
      </c>
      <c r="AG19" s="123">
        <f t="shared" si="7"/>
        <v>0</v>
      </c>
      <c r="AH19" s="121" t="str">
        <f t="shared" si="8"/>
        <v>-</v>
      </c>
      <c r="AI19" s="122">
        <f t="shared" si="9"/>
        <v>0</v>
      </c>
      <c r="AJ19" s="119">
        <v>3302070</v>
      </c>
    </row>
    <row r="20" spans="1:36" s="119" customFormat="1" ht="12.75" customHeight="1">
      <c r="A20" s="120">
        <v>3302100</v>
      </c>
      <c r="B20" s="121">
        <v>75</v>
      </c>
      <c r="C20" s="122" t="s">
        <v>96</v>
      </c>
      <c r="D20" s="123" t="s">
        <v>97</v>
      </c>
      <c r="E20" s="123" t="s">
        <v>98</v>
      </c>
      <c r="F20" s="124" t="s">
        <v>27</v>
      </c>
      <c r="G20" s="125">
        <v>3264</v>
      </c>
      <c r="H20" s="126">
        <v>1296</v>
      </c>
      <c r="I20" s="127">
        <v>6035361254</v>
      </c>
      <c r="J20" s="128">
        <v>7</v>
      </c>
      <c r="K20" s="129" t="s">
        <v>28</v>
      </c>
      <c r="L20" s="75" t="s">
        <v>371</v>
      </c>
      <c r="M20" s="107">
        <v>294.3</v>
      </c>
      <c r="N20" s="82" t="s">
        <v>370</v>
      </c>
      <c r="O20" s="130">
        <v>8.814589666</v>
      </c>
      <c r="P20" s="129" t="s">
        <v>33</v>
      </c>
      <c r="Q20" s="77">
        <v>24.77</v>
      </c>
      <c r="R20" s="83" t="s">
        <v>28</v>
      </c>
      <c r="S20" s="131" t="s">
        <v>28</v>
      </c>
      <c r="T20" s="99">
        <v>47111.96</v>
      </c>
      <c r="U20" s="78">
        <v>4428.42</v>
      </c>
      <c r="V20" s="78">
        <v>4683.83</v>
      </c>
      <c r="W20" s="117">
        <v>1764</v>
      </c>
      <c r="X20" s="101" t="s">
        <v>372</v>
      </c>
      <c r="Y20" s="75" t="s">
        <v>372</v>
      </c>
      <c r="Z20" s="122">
        <f t="shared" si="0"/>
        <v>1</v>
      </c>
      <c r="AA20" s="123">
        <f t="shared" si="1"/>
        <v>1</v>
      </c>
      <c r="AB20" s="123">
        <f t="shared" si="2"/>
        <v>0</v>
      </c>
      <c r="AC20" s="123">
        <f t="shared" si="3"/>
        <v>0</v>
      </c>
      <c r="AD20" s="121" t="str">
        <f t="shared" si="4"/>
        <v>SRSA</v>
      </c>
      <c r="AE20" s="122">
        <f t="shared" si="5"/>
        <v>1</v>
      </c>
      <c r="AF20" s="123">
        <f t="shared" si="6"/>
        <v>1</v>
      </c>
      <c r="AG20" s="123" t="str">
        <f t="shared" si="7"/>
        <v>Initial</v>
      </c>
      <c r="AH20" s="121" t="str">
        <f t="shared" si="8"/>
        <v>-</v>
      </c>
      <c r="AI20" s="122" t="str">
        <f t="shared" si="9"/>
        <v>SRSA</v>
      </c>
      <c r="AJ20" s="119">
        <v>3302100</v>
      </c>
    </row>
    <row r="21" spans="1:36" s="119" customFormat="1" ht="12.75" customHeight="1">
      <c r="A21" s="120">
        <v>3302130</v>
      </c>
      <c r="B21" s="121">
        <v>79</v>
      </c>
      <c r="C21" s="122" t="s">
        <v>99</v>
      </c>
      <c r="D21" s="123" t="s">
        <v>64</v>
      </c>
      <c r="E21" s="123" t="s">
        <v>65</v>
      </c>
      <c r="F21" s="124" t="s">
        <v>27</v>
      </c>
      <c r="G21" s="125">
        <v>3106</v>
      </c>
      <c r="H21" s="126">
        <v>2125</v>
      </c>
      <c r="I21" s="127">
        <v>6036223731</v>
      </c>
      <c r="J21" s="128">
        <v>8</v>
      </c>
      <c r="K21" s="129" t="s">
        <v>28</v>
      </c>
      <c r="L21" s="75" t="s">
        <v>371</v>
      </c>
      <c r="M21" s="107">
        <v>441.9</v>
      </c>
      <c r="N21" s="82" t="s">
        <v>370</v>
      </c>
      <c r="O21" s="130">
        <v>1.660280971</v>
      </c>
      <c r="P21" s="129" t="s">
        <v>33</v>
      </c>
      <c r="Q21" s="77">
        <v>7.2</v>
      </c>
      <c r="R21" s="83" t="s">
        <v>33</v>
      </c>
      <c r="S21" s="131" t="s">
        <v>28</v>
      </c>
      <c r="T21" s="99">
        <v>30987.81</v>
      </c>
      <c r="U21" s="78">
        <v>1706.39</v>
      </c>
      <c r="V21" s="78">
        <v>3005.12</v>
      </c>
      <c r="W21" s="117">
        <v>1921.43</v>
      </c>
      <c r="X21" s="101" t="s">
        <v>372</v>
      </c>
      <c r="Y21" s="75" t="s">
        <v>372</v>
      </c>
      <c r="Z21" s="122">
        <f t="shared" si="0"/>
        <v>1</v>
      </c>
      <c r="AA21" s="123">
        <f t="shared" si="1"/>
        <v>1</v>
      </c>
      <c r="AB21" s="123">
        <f t="shared" si="2"/>
        <v>0</v>
      </c>
      <c r="AC21" s="123">
        <f t="shared" si="3"/>
        <v>0</v>
      </c>
      <c r="AD21" s="121" t="str">
        <f t="shared" si="4"/>
        <v>SRSA</v>
      </c>
      <c r="AE21" s="122">
        <f t="shared" si="5"/>
        <v>1</v>
      </c>
      <c r="AF21" s="123">
        <f t="shared" si="6"/>
        <v>0</v>
      </c>
      <c r="AG21" s="123">
        <f t="shared" si="7"/>
        <v>0</v>
      </c>
      <c r="AH21" s="121" t="str">
        <f t="shared" si="8"/>
        <v>-</v>
      </c>
      <c r="AI21" s="122">
        <f t="shared" si="9"/>
        <v>0</v>
      </c>
      <c r="AJ21" s="119">
        <v>3302130</v>
      </c>
    </row>
    <row r="22" spans="1:36" s="119" customFormat="1" ht="12.75" customHeight="1">
      <c r="A22" s="120">
        <v>3302280</v>
      </c>
      <c r="B22" s="121">
        <v>95</v>
      </c>
      <c r="C22" s="122" t="s">
        <v>103</v>
      </c>
      <c r="D22" s="123" t="s">
        <v>104</v>
      </c>
      <c r="E22" s="123" t="s">
        <v>105</v>
      </c>
      <c r="F22" s="124" t="s">
        <v>27</v>
      </c>
      <c r="G22" s="125">
        <v>3431</v>
      </c>
      <c r="H22" s="126">
        <v>3392</v>
      </c>
      <c r="I22" s="127">
        <v>6033579002</v>
      </c>
      <c r="J22" s="128">
        <v>7</v>
      </c>
      <c r="K22" s="129" t="s">
        <v>28</v>
      </c>
      <c r="L22" s="75" t="s">
        <v>371</v>
      </c>
      <c r="M22" s="107">
        <v>377.3</v>
      </c>
      <c r="N22" s="82" t="s">
        <v>370</v>
      </c>
      <c r="O22" s="130">
        <v>3.724928367</v>
      </c>
      <c r="P22" s="129" t="s">
        <v>33</v>
      </c>
      <c r="Q22" s="77">
        <v>8.72</v>
      </c>
      <c r="R22" s="83" t="s">
        <v>33</v>
      </c>
      <c r="S22" s="131" t="s">
        <v>28</v>
      </c>
      <c r="T22" s="99">
        <v>33635.1</v>
      </c>
      <c r="U22" s="78">
        <v>1981.63</v>
      </c>
      <c r="V22" s="78">
        <v>2909.15</v>
      </c>
      <c r="W22" s="117">
        <v>1948.86</v>
      </c>
      <c r="X22" s="101" t="s">
        <v>372</v>
      </c>
      <c r="Y22" s="75" t="s">
        <v>371</v>
      </c>
      <c r="Z22" s="122">
        <f t="shared" si="0"/>
        <v>1</v>
      </c>
      <c r="AA22" s="123">
        <f t="shared" si="1"/>
        <v>1</v>
      </c>
      <c r="AB22" s="123">
        <f t="shared" si="2"/>
        <v>0</v>
      </c>
      <c r="AC22" s="123">
        <f t="shared" si="3"/>
        <v>0</v>
      </c>
      <c r="AD22" s="121" t="str">
        <f t="shared" si="4"/>
        <v>SRSA</v>
      </c>
      <c r="AE22" s="122">
        <f t="shared" si="5"/>
        <v>1</v>
      </c>
      <c r="AF22" s="123">
        <f t="shared" si="6"/>
        <v>0</v>
      </c>
      <c r="AG22" s="123">
        <f t="shared" si="7"/>
        <v>0</v>
      </c>
      <c r="AH22" s="121" t="str">
        <f t="shared" si="8"/>
        <v>-</v>
      </c>
      <c r="AI22" s="122">
        <f t="shared" si="9"/>
        <v>0</v>
      </c>
      <c r="AJ22" s="119">
        <v>3302280</v>
      </c>
    </row>
    <row r="23" spans="1:36" s="119" customFormat="1" ht="12.75" customHeight="1">
      <c r="A23" s="120">
        <v>3302310</v>
      </c>
      <c r="B23" s="121">
        <v>99</v>
      </c>
      <c r="C23" s="122" t="s">
        <v>106</v>
      </c>
      <c r="D23" s="123" t="s">
        <v>50</v>
      </c>
      <c r="E23" s="123" t="s">
        <v>51</v>
      </c>
      <c r="F23" s="124" t="s">
        <v>27</v>
      </c>
      <c r="G23" s="125">
        <v>3275</v>
      </c>
      <c r="H23" s="126">
        <v>1343</v>
      </c>
      <c r="I23" s="127">
        <v>6034855188</v>
      </c>
      <c r="J23" s="128">
        <v>7</v>
      </c>
      <c r="K23" s="129" t="s">
        <v>28</v>
      </c>
      <c r="L23" s="75" t="s">
        <v>371</v>
      </c>
      <c r="M23" s="107">
        <v>265.3</v>
      </c>
      <c r="N23" s="82" t="s">
        <v>370</v>
      </c>
      <c r="O23" s="130">
        <v>3.240740741</v>
      </c>
      <c r="P23" s="129" t="s">
        <v>33</v>
      </c>
      <c r="Q23" s="77">
        <v>6.05</v>
      </c>
      <c r="R23" s="83" t="s">
        <v>33</v>
      </c>
      <c r="S23" s="131" t="s">
        <v>28</v>
      </c>
      <c r="T23" s="99">
        <v>9369.24</v>
      </c>
      <c r="U23" s="78">
        <v>825.21</v>
      </c>
      <c r="V23" s="78">
        <v>1554.96</v>
      </c>
      <c r="W23" s="117">
        <v>1439</v>
      </c>
      <c r="X23" s="101" t="s">
        <v>372</v>
      </c>
      <c r="Y23" s="75" t="s">
        <v>372</v>
      </c>
      <c r="Z23" s="122">
        <f t="shared" si="0"/>
        <v>1</v>
      </c>
      <c r="AA23" s="123">
        <f t="shared" si="1"/>
        <v>1</v>
      </c>
      <c r="AB23" s="123">
        <f t="shared" si="2"/>
        <v>0</v>
      </c>
      <c r="AC23" s="123">
        <f t="shared" si="3"/>
        <v>0</v>
      </c>
      <c r="AD23" s="121" t="str">
        <f t="shared" si="4"/>
        <v>SRSA</v>
      </c>
      <c r="AE23" s="122">
        <f t="shared" si="5"/>
        <v>1</v>
      </c>
      <c r="AF23" s="123">
        <f t="shared" si="6"/>
        <v>0</v>
      </c>
      <c r="AG23" s="123">
        <f t="shared" si="7"/>
        <v>0</v>
      </c>
      <c r="AH23" s="121" t="str">
        <f t="shared" si="8"/>
        <v>-</v>
      </c>
      <c r="AI23" s="122">
        <f t="shared" si="9"/>
        <v>0</v>
      </c>
      <c r="AJ23" s="119">
        <v>3302310</v>
      </c>
    </row>
    <row r="24" spans="1:36" s="119" customFormat="1" ht="12.75" customHeight="1">
      <c r="A24" s="120">
        <v>3302400</v>
      </c>
      <c r="B24" s="121">
        <v>105</v>
      </c>
      <c r="C24" s="122" t="s">
        <v>110</v>
      </c>
      <c r="D24" s="123" t="s">
        <v>111</v>
      </c>
      <c r="E24" s="123" t="s">
        <v>112</v>
      </c>
      <c r="F24" s="124" t="s">
        <v>27</v>
      </c>
      <c r="G24" s="125">
        <v>3576</v>
      </c>
      <c r="H24" s="126">
        <v>1101</v>
      </c>
      <c r="I24" s="127">
        <v>6032375571</v>
      </c>
      <c r="J24" s="128">
        <v>7</v>
      </c>
      <c r="K24" s="129" t="s">
        <v>28</v>
      </c>
      <c r="L24" s="75" t="s">
        <v>371</v>
      </c>
      <c r="M24" s="107">
        <v>504.5</v>
      </c>
      <c r="N24" s="82" t="s">
        <v>370</v>
      </c>
      <c r="O24" s="130">
        <v>13.74663073</v>
      </c>
      <c r="P24" s="129" t="s">
        <v>33</v>
      </c>
      <c r="Q24" s="77">
        <v>35.45</v>
      </c>
      <c r="R24" s="83" t="s">
        <v>28</v>
      </c>
      <c r="S24" s="131" t="s">
        <v>28</v>
      </c>
      <c r="T24" s="99">
        <v>52786.5</v>
      </c>
      <c r="U24" s="78">
        <v>5629.9</v>
      </c>
      <c r="V24" s="78">
        <v>6364.28</v>
      </c>
      <c r="W24" s="117">
        <v>2580.32</v>
      </c>
      <c r="X24" s="101" t="s">
        <v>372</v>
      </c>
      <c r="Y24" s="75" t="s">
        <v>371</v>
      </c>
      <c r="Z24" s="122">
        <f t="shared" si="0"/>
        <v>1</v>
      </c>
      <c r="AA24" s="123">
        <f t="shared" si="1"/>
        <v>1</v>
      </c>
      <c r="AB24" s="123">
        <f t="shared" si="2"/>
        <v>0</v>
      </c>
      <c r="AC24" s="123">
        <f t="shared" si="3"/>
        <v>0</v>
      </c>
      <c r="AD24" s="121" t="str">
        <f t="shared" si="4"/>
        <v>SRSA</v>
      </c>
      <c r="AE24" s="122">
        <f t="shared" si="5"/>
        <v>1</v>
      </c>
      <c r="AF24" s="123">
        <f t="shared" si="6"/>
        <v>1</v>
      </c>
      <c r="AG24" s="123" t="str">
        <f t="shared" si="7"/>
        <v>Initial</v>
      </c>
      <c r="AH24" s="121" t="str">
        <f t="shared" si="8"/>
        <v>-</v>
      </c>
      <c r="AI24" s="122" t="str">
        <f t="shared" si="9"/>
        <v>SRSA</v>
      </c>
      <c r="AJ24" s="119">
        <v>3302400</v>
      </c>
    </row>
    <row r="25" spans="1:36" s="119" customFormat="1" ht="12.75" customHeight="1">
      <c r="A25" s="120">
        <v>3302520</v>
      </c>
      <c r="B25" s="121">
        <v>115</v>
      </c>
      <c r="C25" s="122" t="s">
        <v>122</v>
      </c>
      <c r="D25" s="123" t="s">
        <v>108</v>
      </c>
      <c r="E25" s="123" t="s">
        <v>109</v>
      </c>
      <c r="F25" s="124" t="s">
        <v>27</v>
      </c>
      <c r="G25" s="125">
        <v>3743</v>
      </c>
      <c r="H25" s="126">
        <v>2624</v>
      </c>
      <c r="I25" s="127">
        <v>6035434200</v>
      </c>
      <c r="J25" s="128">
        <v>7</v>
      </c>
      <c r="K25" s="129" t="s">
        <v>28</v>
      </c>
      <c r="L25" s="75" t="s">
        <v>371</v>
      </c>
      <c r="M25" s="107">
        <v>127.6</v>
      </c>
      <c r="N25" s="82" t="s">
        <v>370</v>
      </c>
      <c r="O25" s="130">
        <v>4.761904762</v>
      </c>
      <c r="P25" s="129" t="s">
        <v>33</v>
      </c>
      <c r="Q25" s="77">
        <v>6.97</v>
      </c>
      <c r="R25" s="83" t="s">
        <v>33</v>
      </c>
      <c r="S25" s="131" t="s">
        <v>28</v>
      </c>
      <c r="T25" s="99">
        <v>12515.03</v>
      </c>
      <c r="U25" s="78">
        <v>1117.79</v>
      </c>
      <c r="V25" s="78">
        <v>1386.71</v>
      </c>
      <c r="W25" s="117">
        <v>1054.21</v>
      </c>
      <c r="X25" s="101" t="s">
        <v>372</v>
      </c>
      <c r="Y25" s="75" t="s">
        <v>371</v>
      </c>
      <c r="Z25" s="122">
        <f t="shared" si="0"/>
        <v>1</v>
      </c>
      <c r="AA25" s="123">
        <f t="shared" si="1"/>
        <v>1</v>
      </c>
      <c r="AB25" s="123">
        <f t="shared" si="2"/>
        <v>0</v>
      </c>
      <c r="AC25" s="123">
        <f t="shared" si="3"/>
        <v>0</v>
      </c>
      <c r="AD25" s="121" t="str">
        <f t="shared" si="4"/>
        <v>SRSA</v>
      </c>
      <c r="AE25" s="122">
        <f t="shared" si="5"/>
        <v>1</v>
      </c>
      <c r="AF25" s="123">
        <f t="shared" si="6"/>
        <v>0</v>
      </c>
      <c r="AG25" s="123">
        <f t="shared" si="7"/>
        <v>0</v>
      </c>
      <c r="AH25" s="121" t="str">
        <f t="shared" si="8"/>
        <v>-</v>
      </c>
      <c r="AI25" s="122">
        <f t="shared" si="9"/>
        <v>0</v>
      </c>
      <c r="AJ25" s="119">
        <v>3302520</v>
      </c>
    </row>
    <row r="26" spans="1:36" s="119" customFormat="1" ht="12.75" customHeight="1">
      <c r="A26" s="120">
        <v>3302550</v>
      </c>
      <c r="B26" s="121">
        <v>117</v>
      </c>
      <c r="C26" s="122" t="s">
        <v>123</v>
      </c>
      <c r="D26" s="123" t="s">
        <v>124</v>
      </c>
      <c r="E26" s="123" t="s">
        <v>125</v>
      </c>
      <c r="F26" s="124" t="s">
        <v>27</v>
      </c>
      <c r="G26" s="125">
        <v>3773</v>
      </c>
      <c r="H26" s="126">
        <v>1533</v>
      </c>
      <c r="I26" s="127">
        <v>6038633540</v>
      </c>
      <c r="J26" s="128">
        <v>7</v>
      </c>
      <c r="K26" s="129" t="s">
        <v>28</v>
      </c>
      <c r="L26" s="75" t="s">
        <v>371</v>
      </c>
      <c r="M26" s="107">
        <v>20.8</v>
      </c>
      <c r="N26" s="82" t="s">
        <v>370</v>
      </c>
      <c r="O26" s="130">
        <v>6.086956522</v>
      </c>
      <c r="P26" s="129" t="s">
        <v>33</v>
      </c>
      <c r="Q26" s="77">
        <v>9.64</v>
      </c>
      <c r="R26" s="83" t="s">
        <v>33</v>
      </c>
      <c r="S26" s="131" t="s">
        <v>28</v>
      </c>
      <c r="T26" s="99">
        <v>8601.35</v>
      </c>
      <c r="U26" s="78">
        <v>71.99</v>
      </c>
      <c r="V26" s="78">
        <v>129.46</v>
      </c>
      <c r="W26" s="117">
        <v>635.07</v>
      </c>
      <c r="X26" s="101" t="s">
        <v>372</v>
      </c>
      <c r="Y26" s="75" t="s">
        <v>371</v>
      </c>
      <c r="Z26" s="122">
        <f t="shared" si="0"/>
        <v>1</v>
      </c>
      <c r="AA26" s="123">
        <f t="shared" si="1"/>
        <v>1</v>
      </c>
      <c r="AB26" s="123">
        <f t="shared" si="2"/>
        <v>0</v>
      </c>
      <c r="AC26" s="123">
        <f t="shared" si="3"/>
        <v>0</v>
      </c>
      <c r="AD26" s="121" t="str">
        <f t="shared" si="4"/>
        <v>SRSA</v>
      </c>
      <c r="AE26" s="122">
        <f t="shared" si="5"/>
        <v>1</v>
      </c>
      <c r="AF26" s="123">
        <f t="shared" si="6"/>
        <v>0</v>
      </c>
      <c r="AG26" s="123">
        <f t="shared" si="7"/>
        <v>0</v>
      </c>
      <c r="AH26" s="121" t="str">
        <f t="shared" si="8"/>
        <v>-</v>
      </c>
      <c r="AI26" s="122">
        <f t="shared" si="9"/>
        <v>0</v>
      </c>
      <c r="AJ26" s="119">
        <v>3302550</v>
      </c>
    </row>
    <row r="27" spans="1:36" s="119" customFormat="1" ht="12.75" customHeight="1">
      <c r="A27" s="120">
        <v>3302580</v>
      </c>
      <c r="B27" s="121">
        <v>127</v>
      </c>
      <c r="C27" s="122" t="s">
        <v>126</v>
      </c>
      <c r="D27" s="123" t="s">
        <v>50</v>
      </c>
      <c r="E27" s="123" t="s">
        <v>51</v>
      </c>
      <c r="F27" s="124" t="s">
        <v>27</v>
      </c>
      <c r="G27" s="125">
        <v>3275</v>
      </c>
      <c r="H27" s="126">
        <v>1343</v>
      </c>
      <c r="I27" s="127">
        <v>6034855188</v>
      </c>
      <c r="J27" s="128">
        <v>8</v>
      </c>
      <c r="K27" s="129" t="s">
        <v>28</v>
      </c>
      <c r="L27" s="75" t="s">
        <v>371</v>
      </c>
      <c r="M27" s="107">
        <v>535.8</v>
      </c>
      <c r="N27" s="82" t="s">
        <v>370</v>
      </c>
      <c r="O27" s="130">
        <v>0.952380952</v>
      </c>
      <c r="P27" s="129" t="s">
        <v>33</v>
      </c>
      <c r="Q27" s="77">
        <v>9.56</v>
      </c>
      <c r="R27" s="83" t="s">
        <v>33</v>
      </c>
      <c r="S27" s="131" t="s">
        <v>28</v>
      </c>
      <c r="T27" s="99">
        <v>30608.33</v>
      </c>
      <c r="U27" s="78">
        <v>1915.52</v>
      </c>
      <c r="V27" s="78">
        <v>3449.87</v>
      </c>
      <c r="W27" s="117">
        <v>2694.73</v>
      </c>
      <c r="X27" s="101" t="s">
        <v>372</v>
      </c>
      <c r="Y27" s="75" t="s">
        <v>371</v>
      </c>
      <c r="Z27" s="122">
        <f t="shared" si="0"/>
        <v>1</v>
      </c>
      <c r="AA27" s="123">
        <f t="shared" si="1"/>
        <v>1</v>
      </c>
      <c r="AB27" s="123">
        <f t="shared" si="2"/>
        <v>0</v>
      </c>
      <c r="AC27" s="123">
        <f t="shared" si="3"/>
        <v>0</v>
      </c>
      <c r="AD27" s="121" t="str">
        <f t="shared" si="4"/>
        <v>SRSA</v>
      </c>
      <c r="AE27" s="122">
        <f t="shared" si="5"/>
        <v>1</v>
      </c>
      <c r="AF27" s="123">
        <f t="shared" si="6"/>
        <v>0</v>
      </c>
      <c r="AG27" s="123">
        <f t="shared" si="7"/>
        <v>0</v>
      </c>
      <c r="AH27" s="121" t="str">
        <f t="shared" si="8"/>
        <v>-</v>
      </c>
      <c r="AI27" s="122">
        <f t="shared" si="9"/>
        <v>0</v>
      </c>
      <c r="AJ27" s="119">
        <v>3302580</v>
      </c>
    </row>
    <row r="28" spans="1:36" s="119" customFormat="1" ht="12.75" customHeight="1">
      <c r="A28" s="120">
        <v>3302760</v>
      </c>
      <c r="B28" s="121">
        <v>149</v>
      </c>
      <c r="C28" s="122" t="s">
        <v>136</v>
      </c>
      <c r="D28" s="123" t="s">
        <v>137</v>
      </c>
      <c r="E28" s="123" t="s">
        <v>138</v>
      </c>
      <c r="F28" s="124" t="s">
        <v>27</v>
      </c>
      <c r="G28" s="125">
        <v>3045</v>
      </c>
      <c r="H28" s="126">
        <v>1908</v>
      </c>
      <c r="I28" s="127">
        <v>6034974818</v>
      </c>
      <c r="J28" s="128">
        <v>7</v>
      </c>
      <c r="K28" s="129" t="s">
        <v>28</v>
      </c>
      <c r="L28" s="75" t="s">
        <v>371</v>
      </c>
      <c r="M28" s="107">
        <v>219.2</v>
      </c>
      <c r="N28" s="82" t="s">
        <v>370</v>
      </c>
      <c r="O28" s="130">
        <v>2.093023256</v>
      </c>
      <c r="P28" s="129" t="s">
        <v>33</v>
      </c>
      <c r="Q28" s="77">
        <v>3.47</v>
      </c>
      <c r="R28" s="83" t="s">
        <v>33</v>
      </c>
      <c r="S28" s="131" t="s">
        <v>28</v>
      </c>
      <c r="T28" s="99">
        <v>14223.94</v>
      </c>
      <c r="U28" s="78">
        <v>0</v>
      </c>
      <c r="V28" s="78">
        <v>714.86</v>
      </c>
      <c r="W28" s="117">
        <v>1524.49</v>
      </c>
      <c r="X28" s="101" t="s">
        <v>372</v>
      </c>
      <c r="Y28" s="75" t="s">
        <v>372</v>
      </c>
      <c r="Z28" s="122">
        <f t="shared" si="0"/>
        <v>1</v>
      </c>
      <c r="AA28" s="123">
        <f t="shared" si="1"/>
        <v>1</v>
      </c>
      <c r="AB28" s="123">
        <f t="shared" si="2"/>
        <v>0</v>
      </c>
      <c r="AC28" s="123">
        <f t="shared" si="3"/>
        <v>0</v>
      </c>
      <c r="AD28" s="121" t="str">
        <f t="shared" si="4"/>
        <v>SRSA</v>
      </c>
      <c r="AE28" s="122">
        <f t="shared" si="5"/>
        <v>1</v>
      </c>
      <c r="AF28" s="123">
        <f t="shared" si="6"/>
        <v>0</v>
      </c>
      <c r="AG28" s="123">
        <f t="shared" si="7"/>
        <v>0</v>
      </c>
      <c r="AH28" s="121" t="str">
        <f t="shared" si="8"/>
        <v>-</v>
      </c>
      <c r="AI28" s="122">
        <f t="shared" si="9"/>
        <v>0</v>
      </c>
      <c r="AJ28" s="119">
        <v>3302760</v>
      </c>
    </row>
    <row r="29" spans="1:36" s="119" customFormat="1" ht="12.75" customHeight="1">
      <c r="A29" s="120">
        <v>3302790</v>
      </c>
      <c r="B29" s="121">
        <v>153</v>
      </c>
      <c r="C29" s="122" t="s">
        <v>139</v>
      </c>
      <c r="D29" s="123" t="s">
        <v>30</v>
      </c>
      <c r="E29" s="123" t="s">
        <v>31</v>
      </c>
      <c r="F29" s="124" t="s">
        <v>27</v>
      </c>
      <c r="G29" s="125">
        <v>3833</v>
      </c>
      <c r="H29" s="126">
        <v>2744</v>
      </c>
      <c r="I29" s="127">
        <v>6037758653</v>
      </c>
      <c r="J29" s="128">
        <v>8</v>
      </c>
      <c r="K29" s="129" t="s">
        <v>28</v>
      </c>
      <c r="L29" s="75" t="s">
        <v>371</v>
      </c>
      <c r="M29" s="107">
        <v>160.6</v>
      </c>
      <c r="N29" s="82" t="s">
        <v>370</v>
      </c>
      <c r="O29" s="130">
        <v>5.909090909</v>
      </c>
      <c r="P29" s="129" t="s">
        <v>33</v>
      </c>
      <c r="Q29" s="77">
        <v>7.96</v>
      </c>
      <c r="R29" s="83" t="s">
        <v>33</v>
      </c>
      <c r="S29" s="131" t="s">
        <v>28</v>
      </c>
      <c r="T29" s="99">
        <v>6730.1</v>
      </c>
      <c r="U29" s="78">
        <v>0</v>
      </c>
      <c r="V29" s="78">
        <v>537.7</v>
      </c>
      <c r="W29" s="117">
        <v>609.34</v>
      </c>
      <c r="X29" s="101" t="s">
        <v>372</v>
      </c>
      <c r="Y29" s="75" t="s">
        <v>371</v>
      </c>
      <c r="Z29" s="122">
        <f t="shared" si="0"/>
        <v>1</v>
      </c>
      <c r="AA29" s="123">
        <f t="shared" si="1"/>
        <v>1</v>
      </c>
      <c r="AB29" s="123">
        <f t="shared" si="2"/>
        <v>0</v>
      </c>
      <c r="AC29" s="123">
        <f t="shared" si="3"/>
        <v>0</v>
      </c>
      <c r="AD29" s="121" t="str">
        <f t="shared" si="4"/>
        <v>SRSA</v>
      </c>
      <c r="AE29" s="122">
        <f t="shared" si="5"/>
        <v>1</v>
      </c>
      <c r="AF29" s="123">
        <f t="shared" si="6"/>
        <v>0</v>
      </c>
      <c r="AG29" s="123">
        <f t="shared" si="7"/>
        <v>0</v>
      </c>
      <c r="AH29" s="121" t="str">
        <f t="shared" si="8"/>
        <v>-</v>
      </c>
      <c r="AI29" s="122">
        <f t="shared" si="9"/>
        <v>0</v>
      </c>
      <c r="AJ29" s="119">
        <v>3302790</v>
      </c>
    </row>
    <row r="30" spans="1:36" s="119" customFormat="1" ht="12.75" customHeight="1">
      <c r="A30" s="153">
        <v>3302910</v>
      </c>
      <c r="B30" s="154">
        <v>167</v>
      </c>
      <c r="C30" s="155" t="s">
        <v>141</v>
      </c>
      <c r="D30" s="156" t="s">
        <v>50</v>
      </c>
      <c r="E30" s="156" t="s">
        <v>51</v>
      </c>
      <c r="F30" s="157" t="s">
        <v>27</v>
      </c>
      <c r="G30" s="158">
        <v>3275</v>
      </c>
      <c r="H30" s="159">
        <v>1343</v>
      </c>
      <c r="I30" s="160">
        <v>6034855188</v>
      </c>
      <c r="J30" s="161">
        <v>7</v>
      </c>
      <c r="K30" s="162" t="s">
        <v>28</v>
      </c>
      <c r="L30" s="163" t="s">
        <v>371</v>
      </c>
      <c r="M30" s="164">
        <v>483</v>
      </c>
      <c r="N30" s="165" t="s">
        <v>370</v>
      </c>
      <c r="O30" s="166">
        <v>4.059539919</v>
      </c>
      <c r="P30" s="162" t="s">
        <v>33</v>
      </c>
      <c r="Q30" s="167">
        <v>9.45</v>
      </c>
      <c r="R30" s="168" t="s">
        <v>33</v>
      </c>
      <c r="S30" s="169" t="s">
        <v>28</v>
      </c>
      <c r="T30" s="170">
        <v>44821</v>
      </c>
      <c r="U30" s="171">
        <v>3511.02</v>
      </c>
      <c r="V30" s="171">
        <v>4853.36</v>
      </c>
      <c r="W30" s="172">
        <v>2280.7</v>
      </c>
      <c r="X30" s="173" t="s">
        <v>372</v>
      </c>
      <c r="Y30" s="163" t="s">
        <v>372</v>
      </c>
      <c r="Z30" s="155">
        <f t="shared" si="0"/>
        <v>1</v>
      </c>
      <c r="AA30" s="156">
        <f t="shared" si="1"/>
        <v>1</v>
      </c>
      <c r="AB30" s="156">
        <f t="shared" si="2"/>
        <v>0</v>
      </c>
      <c r="AC30" s="156">
        <f t="shared" si="3"/>
        <v>0</v>
      </c>
      <c r="AD30" s="154" t="str">
        <f t="shared" si="4"/>
        <v>SRSA</v>
      </c>
      <c r="AE30" s="155">
        <f t="shared" si="5"/>
        <v>1</v>
      </c>
      <c r="AF30" s="156">
        <f t="shared" si="6"/>
        <v>0</v>
      </c>
      <c r="AG30" s="156">
        <f t="shared" si="7"/>
        <v>0</v>
      </c>
      <c r="AH30" s="154" t="str">
        <f t="shared" si="8"/>
        <v>-</v>
      </c>
      <c r="AI30" s="155">
        <f t="shared" si="9"/>
        <v>0</v>
      </c>
      <c r="AJ30" s="119" t="e">
        <v>#N/A</v>
      </c>
    </row>
    <row r="31" spans="1:36" s="119" customFormat="1" ht="12.75" customHeight="1">
      <c r="A31" s="120">
        <v>3302940</v>
      </c>
      <c r="B31" s="121">
        <v>171</v>
      </c>
      <c r="C31" s="122" t="s">
        <v>142</v>
      </c>
      <c r="D31" s="123" t="s">
        <v>143</v>
      </c>
      <c r="E31" s="123" t="s">
        <v>40</v>
      </c>
      <c r="F31" s="124" t="s">
        <v>27</v>
      </c>
      <c r="G31" s="125">
        <v>3581</v>
      </c>
      <c r="H31" s="126">
        <v>1686</v>
      </c>
      <c r="I31" s="127">
        <v>6034663632</v>
      </c>
      <c r="J31" s="128">
        <v>7</v>
      </c>
      <c r="K31" s="129" t="s">
        <v>28</v>
      </c>
      <c r="L31" s="75" t="s">
        <v>371</v>
      </c>
      <c r="M31" s="107">
        <v>19.6</v>
      </c>
      <c r="N31" s="82" t="s">
        <v>370</v>
      </c>
      <c r="O31" s="130">
        <v>13.88888889</v>
      </c>
      <c r="P31" s="129" t="s">
        <v>33</v>
      </c>
      <c r="Q31" s="77">
        <v>14.1</v>
      </c>
      <c r="R31" s="83" t="s">
        <v>33</v>
      </c>
      <c r="S31" s="131" t="s">
        <v>28</v>
      </c>
      <c r="T31" s="99">
        <v>6610.31</v>
      </c>
      <c r="U31" s="78">
        <v>0</v>
      </c>
      <c r="V31" s="78">
        <v>65.27</v>
      </c>
      <c r="W31" s="117">
        <v>631.55</v>
      </c>
      <c r="X31" s="101" t="s">
        <v>372</v>
      </c>
      <c r="Y31" s="75" t="s">
        <v>371</v>
      </c>
      <c r="Z31" s="122">
        <f t="shared" si="0"/>
        <v>1</v>
      </c>
      <c r="AA31" s="123">
        <f t="shared" si="1"/>
        <v>1</v>
      </c>
      <c r="AB31" s="123">
        <f t="shared" si="2"/>
        <v>0</v>
      </c>
      <c r="AC31" s="123">
        <f t="shared" si="3"/>
        <v>0</v>
      </c>
      <c r="AD31" s="121" t="str">
        <f t="shared" si="4"/>
        <v>SRSA</v>
      </c>
      <c r="AE31" s="122">
        <f t="shared" si="5"/>
        <v>1</v>
      </c>
      <c r="AF31" s="123">
        <f t="shared" si="6"/>
        <v>0</v>
      </c>
      <c r="AG31" s="123">
        <f t="shared" si="7"/>
        <v>0</v>
      </c>
      <c r="AH31" s="121" t="str">
        <f t="shared" si="8"/>
        <v>-</v>
      </c>
      <c r="AI31" s="122">
        <f t="shared" si="9"/>
        <v>0</v>
      </c>
      <c r="AJ31" s="119">
        <v>3302940</v>
      </c>
    </row>
    <row r="32" spans="1:36" s="119" customFormat="1" ht="12.75" customHeight="1">
      <c r="A32" s="120">
        <v>3303120</v>
      </c>
      <c r="B32" s="121">
        <v>187</v>
      </c>
      <c r="C32" s="122" t="s">
        <v>153</v>
      </c>
      <c r="D32" s="123" t="s">
        <v>154</v>
      </c>
      <c r="E32" s="123" t="s">
        <v>155</v>
      </c>
      <c r="F32" s="124" t="s">
        <v>27</v>
      </c>
      <c r="G32" s="125">
        <v>3875</v>
      </c>
      <c r="H32" s="126">
        <v>9706</v>
      </c>
      <c r="I32" s="127">
        <v>6035392610</v>
      </c>
      <c r="J32" s="128">
        <v>7</v>
      </c>
      <c r="K32" s="129" t="s">
        <v>28</v>
      </c>
      <c r="L32" s="75" t="s">
        <v>371</v>
      </c>
      <c r="M32" s="107">
        <v>77.5</v>
      </c>
      <c r="N32" s="82" t="s">
        <v>370</v>
      </c>
      <c r="O32" s="130">
        <v>3.086419753</v>
      </c>
      <c r="P32" s="129" t="s">
        <v>33</v>
      </c>
      <c r="Q32" s="77">
        <v>12.63</v>
      </c>
      <c r="R32" s="83" t="s">
        <v>33</v>
      </c>
      <c r="S32" s="131" t="s">
        <v>28</v>
      </c>
      <c r="T32" s="99">
        <v>8188.39</v>
      </c>
      <c r="U32" s="78">
        <v>798.13</v>
      </c>
      <c r="V32" s="78">
        <v>938.31</v>
      </c>
      <c r="W32" s="117">
        <v>1637.43</v>
      </c>
      <c r="X32" s="101" t="s">
        <v>372</v>
      </c>
      <c r="Y32" s="75" t="s">
        <v>372</v>
      </c>
      <c r="Z32" s="122">
        <f t="shared" si="0"/>
        <v>1</v>
      </c>
      <c r="AA32" s="123">
        <f t="shared" si="1"/>
        <v>1</v>
      </c>
      <c r="AB32" s="123">
        <f t="shared" si="2"/>
        <v>0</v>
      </c>
      <c r="AC32" s="123">
        <f t="shared" si="3"/>
        <v>0</v>
      </c>
      <c r="AD32" s="121" t="str">
        <f t="shared" si="4"/>
        <v>SRSA</v>
      </c>
      <c r="AE32" s="122">
        <f t="shared" si="5"/>
        <v>1</v>
      </c>
      <c r="AF32" s="123">
        <f t="shared" si="6"/>
        <v>0</v>
      </c>
      <c r="AG32" s="123">
        <f t="shared" si="7"/>
        <v>0</v>
      </c>
      <c r="AH32" s="121" t="str">
        <f t="shared" si="8"/>
        <v>-</v>
      </c>
      <c r="AI32" s="122">
        <f t="shared" si="9"/>
        <v>0</v>
      </c>
      <c r="AJ32" s="119">
        <v>3303120</v>
      </c>
    </row>
    <row r="33" spans="1:36" s="119" customFormat="1" ht="12.75" customHeight="1">
      <c r="A33" s="120">
        <v>3303150</v>
      </c>
      <c r="B33" s="121">
        <v>189</v>
      </c>
      <c r="C33" s="122" t="s">
        <v>156</v>
      </c>
      <c r="D33" s="123" t="s">
        <v>101</v>
      </c>
      <c r="E33" s="123" t="s">
        <v>102</v>
      </c>
      <c r="F33" s="124" t="s">
        <v>27</v>
      </c>
      <c r="G33" s="125">
        <v>3042</v>
      </c>
      <c r="H33" s="126">
        <v>2442</v>
      </c>
      <c r="I33" s="127">
        <v>6036795402</v>
      </c>
      <c r="J33" s="128">
        <v>8</v>
      </c>
      <c r="K33" s="129" t="s">
        <v>28</v>
      </c>
      <c r="L33" s="75" t="s">
        <v>371</v>
      </c>
      <c r="M33" s="107">
        <v>465</v>
      </c>
      <c r="N33" s="82" t="s">
        <v>370</v>
      </c>
      <c r="O33" s="130">
        <v>2.789400279</v>
      </c>
      <c r="P33" s="129" t="s">
        <v>33</v>
      </c>
      <c r="Q33" s="77">
        <v>4.57</v>
      </c>
      <c r="R33" s="83" t="s">
        <v>33</v>
      </c>
      <c r="S33" s="131" t="s">
        <v>28</v>
      </c>
      <c r="T33" s="99">
        <v>21804.8</v>
      </c>
      <c r="U33" s="78">
        <v>1448.99</v>
      </c>
      <c r="V33" s="78">
        <v>2631.29</v>
      </c>
      <c r="W33" s="117">
        <v>1588.52</v>
      </c>
      <c r="X33" s="101" t="s">
        <v>372</v>
      </c>
      <c r="Y33" s="75" t="s">
        <v>371</v>
      </c>
      <c r="Z33" s="122">
        <f t="shared" si="0"/>
        <v>1</v>
      </c>
      <c r="AA33" s="123">
        <f t="shared" si="1"/>
        <v>1</v>
      </c>
      <c r="AB33" s="123">
        <f t="shared" si="2"/>
        <v>0</v>
      </c>
      <c r="AC33" s="123">
        <f t="shared" si="3"/>
        <v>0</v>
      </c>
      <c r="AD33" s="121" t="str">
        <f t="shared" si="4"/>
        <v>SRSA</v>
      </c>
      <c r="AE33" s="122">
        <f t="shared" si="5"/>
        <v>1</v>
      </c>
      <c r="AF33" s="123">
        <f t="shared" si="6"/>
        <v>0</v>
      </c>
      <c r="AG33" s="123">
        <f t="shared" si="7"/>
        <v>0</v>
      </c>
      <c r="AH33" s="121" t="str">
        <f t="shared" si="8"/>
        <v>-</v>
      </c>
      <c r="AI33" s="122">
        <f t="shared" si="9"/>
        <v>0</v>
      </c>
      <c r="AJ33" s="119">
        <v>3303150</v>
      </c>
    </row>
    <row r="34" spans="1:36" s="119" customFormat="1" ht="12.75" customHeight="1">
      <c r="A34" s="120">
        <v>3303210</v>
      </c>
      <c r="B34" s="121">
        <v>195</v>
      </c>
      <c r="C34" s="122" t="s">
        <v>160</v>
      </c>
      <c r="D34" s="123" t="s">
        <v>161</v>
      </c>
      <c r="E34" s="123" t="s">
        <v>162</v>
      </c>
      <c r="F34" s="124" t="s">
        <v>27</v>
      </c>
      <c r="G34" s="125">
        <v>3237</v>
      </c>
      <c r="H34" s="126">
        <v>309</v>
      </c>
      <c r="I34" s="127">
        <v>6032679097</v>
      </c>
      <c r="J34" s="128">
        <v>7</v>
      </c>
      <c r="K34" s="129" t="s">
        <v>28</v>
      </c>
      <c r="L34" s="75" t="s">
        <v>371</v>
      </c>
      <c r="M34" s="107">
        <v>395.2</v>
      </c>
      <c r="N34" s="82" t="s">
        <v>370</v>
      </c>
      <c r="O34" s="130">
        <v>6.747404844</v>
      </c>
      <c r="P34" s="129" t="s">
        <v>33</v>
      </c>
      <c r="Q34" s="77">
        <v>18.63</v>
      </c>
      <c r="R34" s="83" t="s">
        <v>33</v>
      </c>
      <c r="S34" s="131" t="s">
        <v>28</v>
      </c>
      <c r="T34" s="99">
        <v>30357.77</v>
      </c>
      <c r="U34" s="78">
        <v>2815.51</v>
      </c>
      <c r="V34" s="78">
        <v>3616.72</v>
      </c>
      <c r="W34" s="117">
        <v>2105.65</v>
      </c>
      <c r="X34" s="101" t="s">
        <v>372</v>
      </c>
      <c r="Y34" s="75" t="s">
        <v>372</v>
      </c>
      <c r="Z34" s="122">
        <f t="shared" si="0"/>
        <v>1</v>
      </c>
      <c r="AA34" s="123">
        <f t="shared" si="1"/>
        <v>1</v>
      </c>
      <c r="AB34" s="123">
        <f t="shared" si="2"/>
        <v>0</v>
      </c>
      <c r="AC34" s="123">
        <f t="shared" si="3"/>
        <v>0</v>
      </c>
      <c r="AD34" s="121" t="str">
        <f t="shared" si="4"/>
        <v>SRSA</v>
      </c>
      <c r="AE34" s="122">
        <f t="shared" si="5"/>
        <v>1</v>
      </c>
      <c r="AF34" s="123">
        <f t="shared" si="6"/>
        <v>0</v>
      </c>
      <c r="AG34" s="123">
        <f t="shared" si="7"/>
        <v>0</v>
      </c>
      <c r="AH34" s="121" t="str">
        <f t="shared" si="8"/>
        <v>-</v>
      </c>
      <c r="AI34" s="122">
        <f t="shared" si="9"/>
        <v>0</v>
      </c>
      <c r="AJ34" s="119">
        <v>3303210</v>
      </c>
    </row>
    <row r="35" spans="1:36" s="119" customFormat="1" ht="12.75" customHeight="1">
      <c r="A35" s="153">
        <v>3303300</v>
      </c>
      <c r="B35" s="154">
        <v>207</v>
      </c>
      <c r="C35" s="155" t="s">
        <v>165</v>
      </c>
      <c r="D35" s="156" t="s">
        <v>166</v>
      </c>
      <c r="E35" s="156" t="s">
        <v>167</v>
      </c>
      <c r="F35" s="157" t="s">
        <v>27</v>
      </c>
      <c r="G35" s="158">
        <v>3605</v>
      </c>
      <c r="H35" s="159">
        <v>7706</v>
      </c>
      <c r="I35" s="160">
        <v>6038632420</v>
      </c>
      <c r="J35" s="161">
        <v>7</v>
      </c>
      <c r="K35" s="162" t="s">
        <v>28</v>
      </c>
      <c r="L35" s="163" t="s">
        <v>371</v>
      </c>
      <c r="M35" s="164">
        <v>146.9</v>
      </c>
      <c r="N35" s="165" t="s">
        <v>370</v>
      </c>
      <c r="O35" s="166">
        <v>9.509202454</v>
      </c>
      <c r="P35" s="162" t="s">
        <v>33</v>
      </c>
      <c r="Q35" s="167">
        <v>26.21</v>
      </c>
      <c r="R35" s="168" t="s">
        <v>28</v>
      </c>
      <c r="S35" s="169" t="s">
        <v>28</v>
      </c>
      <c r="T35" s="170">
        <v>34760.39</v>
      </c>
      <c r="U35" s="171">
        <v>3493.83</v>
      </c>
      <c r="V35" s="171">
        <v>3458.79</v>
      </c>
      <c r="W35" s="172">
        <v>1588</v>
      </c>
      <c r="X35" s="173" t="s">
        <v>372</v>
      </c>
      <c r="Y35" s="163" t="s">
        <v>371</v>
      </c>
      <c r="Z35" s="155">
        <f t="shared" si="0"/>
        <v>1</v>
      </c>
      <c r="AA35" s="156">
        <f t="shared" si="1"/>
        <v>1</v>
      </c>
      <c r="AB35" s="156">
        <f t="shared" si="2"/>
        <v>0</v>
      </c>
      <c r="AC35" s="156">
        <f t="shared" si="3"/>
        <v>0</v>
      </c>
      <c r="AD35" s="154" t="str">
        <f t="shared" si="4"/>
        <v>SRSA</v>
      </c>
      <c r="AE35" s="155">
        <f t="shared" si="5"/>
        <v>1</v>
      </c>
      <c r="AF35" s="156">
        <f t="shared" si="6"/>
        <v>1</v>
      </c>
      <c r="AG35" s="156" t="str">
        <f t="shared" si="7"/>
        <v>Initial</v>
      </c>
      <c r="AH35" s="154" t="str">
        <f t="shared" si="8"/>
        <v>-</v>
      </c>
      <c r="AI35" s="155" t="str">
        <f t="shared" si="9"/>
        <v>SRSA</v>
      </c>
      <c r="AJ35" s="119" t="e">
        <v>#N/A</v>
      </c>
    </row>
    <row r="36" spans="1:36" s="119" customFormat="1" ht="12.75" customHeight="1">
      <c r="A36" s="120">
        <v>3303360</v>
      </c>
      <c r="B36" s="121">
        <v>211</v>
      </c>
      <c r="C36" s="122" t="s">
        <v>172</v>
      </c>
      <c r="D36" s="123" t="s">
        <v>173</v>
      </c>
      <c r="E36" s="123" t="s">
        <v>174</v>
      </c>
      <c r="F36" s="124" t="s">
        <v>27</v>
      </c>
      <c r="G36" s="125">
        <v>3753</v>
      </c>
      <c r="H36" s="126">
        <v>287</v>
      </c>
      <c r="I36" s="127">
        <v>6038639689</v>
      </c>
      <c r="J36" s="128">
        <v>7</v>
      </c>
      <c r="K36" s="129" t="s">
        <v>28</v>
      </c>
      <c r="L36" s="75" t="s">
        <v>371</v>
      </c>
      <c r="M36" s="107">
        <v>202.3</v>
      </c>
      <c r="N36" s="82" t="s">
        <v>370</v>
      </c>
      <c r="O36" s="130">
        <v>0.630914826</v>
      </c>
      <c r="P36" s="129" t="s">
        <v>33</v>
      </c>
      <c r="Q36" s="77">
        <v>2.03</v>
      </c>
      <c r="R36" s="83" t="s">
        <v>33</v>
      </c>
      <c r="S36" s="131" t="s">
        <v>28</v>
      </c>
      <c r="T36" s="99">
        <v>7608.3</v>
      </c>
      <c r="U36" s="78">
        <v>351.68</v>
      </c>
      <c r="V36" s="78">
        <v>948.17</v>
      </c>
      <c r="W36" s="117">
        <v>1607.32</v>
      </c>
      <c r="X36" s="101" t="s">
        <v>372</v>
      </c>
      <c r="Y36" s="75" t="s">
        <v>371</v>
      </c>
      <c r="Z36" s="122">
        <f t="shared" si="0"/>
        <v>1</v>
      </c>
      <c r="AA36" s="123">
        <f t="shared" si="1"/>
        <v>1</v>
      </c>
      <c r="AB36" s="123">
        <f t="shared" si="2"/>
        <v>0</v>
      </c>
      <c r="AC36" s="123">
        <f t="shared" si="3"/>
        <v>0</v>
      </c>
      <c r="AD36" s="121" t="str">
        <f t="shared" si="4"/>
        <v>SRSA</v>
      </c>
      <c r="AE36" s="122">
        <f t="shared" si="5"/>
        <v>1</v>
      </c>
      <c r="AF36" s="123">
        <f t="shared" si="6"/>
        <v>0</v>
      </c>
      <c r="AG36" s="123">
        <f t="shared" si="7"/>
        <v>0</v>
      </c>
      <c r="AH36" s="121" t="str">
        <f t="shared" si="8"/>
        <v>-</v>
      </c>
      <c r="AI36" s="122">
        <f t="shared" si="9"/>
        <v>0</v>
      </c>
      <c r="AJ36" s="119">
        <v>3303360</v>
      </c>
    </row>
    <row r="37" spans="1:36" s="119" customFormat="1" ht="12.75" customHeight="1">
      <c r="A37" s="120">
        <v>3303420</v>
      </c>
      <c r="B37" s="121">
        <v>215</v>
      </c>
      <c r="C37" s="122" t="s">
        <v>175</v>
      </c>
      <c r="D37" s="123" t="s">
        <v>176</v>
      </c>
      <c r="E37" s="123" t="s">
        <v>177</v>
      </c>
      <c r="F37" s="124" t="s">
        <v>27</v>
      </c>
      <c r="G37" s="125">
        <v>3840</v>
      </c>
      <c r="H37" s="126">
        <v>2313</v>
      </c>
      <c r="I37" s="127">
        <v>6034229572</v>
      </c>
      <c r="J37" s="128">
        <v>8</v>
      </c>
      <c r="K37" s="129" t="s">
        <v>28</v>
      </c>
      <c r="L37" s="75" t="s">
        <v>371</v>
      </c>
      <c r="M37" s="107">
        <v>384.4</v>
      </c>
      <c r="N37" s="82" t="s">
        <v>370</v>
      </c>
      <c r="O37" s="130">
        <v>7.728706625</v>
      </c>
      <c r="P37" s="129" t="s">
        <v>33</v>
      </c>
      <c r="Q37" s="77">
        <v>5.94</v>
      </c>
      <c r="R37" s="83" t="s">
        <v>33</v>
      </c>
      <c r="S37" s="131" t="s">
        <v>28</v>
      </c>
      <c r="T37" s="99">
        <v>35585.26</v>
      </c>
      <c r="U37" s="78">
        <v>2590</v>
      </c>
      <c r="V37" s="78">
        <v>3456.45</v>
      </c>
      <c r="W37" s="117">
        <v>1426.5</v>
      </c>
      <c r="X37" s="101" t="s">
        <v>372</v>
      </c>
      <c r="Y37" s="75" t="s">
        <v>371</v>
      </c>
      <c r="Z37" s="122">
        <f t="shared" si="0"/>
        <v>1</v>
      </c>
      <c r="AA37" s="123">
        <f t="shared" si="1"/>
        <v>1</v>
      </c>
      <c r="AB37" s="123">
        <f t="shared" si="2"/>
        <v>0</v>
      </c>
      <c r="AC37" s="123">
        <f t="shared" si="3"/>
        <v>0</v>
      </c>
      <c r="AD37" s="121" t="str">
        <f t="shared" si="4"/>
        <v>SRSA</v>
      </c>
      <c r="AE37" s="122">
        <f t="shared" si="5"/>
        <v>1</v>
      </c>
      <c r="AF37" s="123">
        <f t="shared" si="6"/>
        <v>0</v>
      </c>
      <c r="AG37" s="123">
        <f t="shared" si="7"/>
        <v>0</v>
      </c>
      <c r="AH37" s="121" t="str">
        <f t="shared" si="8"/>
        <v>-</v>
      </c>
      <c r="AI37" s="122">
        <f t="shared" si="9"/>
        <v>0</v>
      </c>
      <c r="AJ37" s="119">
        <v>3303420</v>
      </c>
    </row>
    <row r="38" spans="1:36" s="119" customFormat="1" ht="12.75" customHeight="1">
      <c r="A38" s="120">
        <v>3303540</v>
      </c>
      <c r="B38" s="121">
        <v>227</v>
      </c>
      <c r="C38" s="122" t="s">
        <v>184</v>
      </c>
      <c r="D38" s="123" t="s">
        <v>182</v>
      </c>
      <c r="E38" s="123" t="s">
        <v>183</v>
      </c>
      <c r="F38" s="124" t="s">
        <v>27</v>
      </c>
      <c r="G38" s="125">
        <v>3842</v>
      </c>
      <c r="H38" s="126">
        <v>2284</v>
      </c>
      <c r="I38" s="127">
        <v>6039268992</v>
      </c>
      <c r="J38" s="128">
        <v>8</v>
      </c>
      <c r="K38" s="129" t="s">
        <v>28</v>
      </c>
      <c r="L38" s="75" t="s">
        <v>371</v>
      </c>
      <c r="M38" s="107">
        <v>240.4</v>
      </c>
      <c r="N38" s="82" t="s">
        <v>370</v>
      </c>
      <c r="O38" s="130">
        <v>4.029304029</v>
      </c>
      <c r="P38" s="129" t="s">
        <v>33</v>
      </c>
      <c r="Q38" s="77">
        <v>2.4</v>
      </c>
      <c r="R38" s="83" t="s">
        <v>33</v>
      </c>
      <c r="S38" s="131" t="s">
        <v>28</v>
      </c>
      <c r="T38" s="99">
        <v>8450.99</v>
      </c>
      <c r="U38" s="78">
        <v>622.78</v>
      </c>
      <c r="V38" s="78">
        <v>1302.36</v>
      </c>
      <c r="W38" s="117">
        <v>877.03</v>
      </c>
      <c r="X38" s="101" t="s">
        <v>372</v>
      </c>
      <c r="Y38" s="75" t="s">
        <v>372</v>
      </c>
      <c r="Z38" s="122">
        <f t="shared" si="0"/>
        <v>1</v>
      </c>
      <c r="AA38" s="123">
        <f t="shared" si="1"/>
        <v>1</v>
      </c>
      <c r="AB38" s="123">
        <f t="shared" si="2"/>
        <v>0</v>
      </c>
      <c r="AC38" s="123">
        <f t="shared" si="3"/>
        <v>0</v>
      </c>
      <c r="AD38" s="121" t="str">
        <f t="shared" si="4"/>
        <v>SRSA</v>
      </c>
      <c r="AE38" s="122">
        <f t="shared" si="5"/>
        <v>1</v>
      </c>
      <c r="AF38" s="123">
        <f t="shared" si="6"/>
        <v>0</v>
      </c>
      <c r="AG38" s="123">
        <f t="shared" si="7"/>
        <v>0</v>
      </c>
      <c r="AH38" s="121" t="str">
        <f t="shared" si="8"/>
        <v>-</v>
      </c>
      <c r="AI38" s="122">
        <f t="shared" si="9"/>
        <v>0</v>
      </c>
      <c r="AJ38" s="119">
        <v>3303540</v>
      </c>
    </row>
    <row r="39" spans="1:36" s="119" customFormat="1" ht="12.75" customHeight="1">
      <c r="A39" s="120">
        <v>3303600</v>
      </c>
      <c r="B39" s="121">
        <v>233</v>
      </c>
      <c r="C39" s="122" t="s">
        <v>185</v>
      </c>
      <c r="D39" s="123" t="s">
        <v>134</v>
      </c>
      <c r="E39" s="123" t="s">
        <v>135</v>
      </c>
      <c r="F39" s="124" t="s">
        <v>27</v>
      </c>
      <c r="G39" s="125">
        <v>3755</v>
      </c>
      <c r="H39" s="126">
        <v>1222</v>
      </c>
      <c r="I39" s="127">
        <v>6036436050</v>
      </c>
      <c r="J39" s="128">
        <v>7</v>
      </c>
      <c r="K39" s="129" t="s">
        <v>28</v>
      </c>
      <c r="L39" s="75" t="s">
        <v>371</v>
      </c>
      <c r="M39" s="107">
        <v>471.2</v>
      </c>
      <c r="N39" s="82" t="s">
        <v>370</v>
      </c>
      <c r="O39" s="130">
        <v>1.381692573</v>
      </c>
      <c r="P39" s="129" t="s">
        <v>33</v>
      </c>
      <c r="Q39" s="77">
        <v>1.22</v>
      </c>
      <c r="R39" s="83" t="s">
        <v>33</v>
      </c>
      <c r="S39" s="131" t="s">
        <v>28</v>
      </c>
      <c r="T39" s="99">
        <v>21246.14</v>
      </c>
      <c r="U39" s="78">
        <v>0</v>
      </c>
      <c r="V39" s="78">
        <v>1547.82</v>
      </c>
      <c r="W39" s="117">
        <v>1754.07</v>
      </c>
      <c r="X39" s="101" t="s">
        <v>372</v>
      </c>
      <c r="Y39" s="75" t="s">
        <v>371</v>
      </c>
      <c r="Z39" s="122">
        <f t="shared" si="0"/>
        <v>1</v>
      </c>
      <c r="AA39" s="123">
        <f t="shared" si="1"/>
        <v>1</v>
      </c>
      <c r="AB39" s="123">
        <f t="shared" si="2"/>
        <v>0</v>
      </c>
      <c r="AC39" s="123">
        <f t="shared" si="3"/>
        <v>0</v>
      </c>
      <c r="AD39" s="121" t="str">
        <f t="shared" si="4"/>
        <v>SRSA</v>
      </c>
      <c r="AE39" s="122">
        <f t="shared" si="5"/>
        <v>1</v>
      </c>
      <c r="AF39" s="123">
        <f t="shared" si="6"/>
        <v>0</v>
      </c>
      <c r="AG39" s="123">
        <f t="shared" si="7"/>
        <v>0</v>
      </c>
      <c r="AH39" s="121" t="str">
        <f t="shared" si="8"/>
        <v>-</v>
      </c>
      <c r="AI39" s="122">
        <f t="shared" si="9"/>
        <v>0</v>
      </c>
      <c r="AJ39" s="119">
        <v>3303600</v>
      </c>
    </row>
    <row r="40" spans="1:36" s="119" customFormat="1" ht="12.75" customHeight="1">
      <c r="A40" s="120">
        <v>3303630</v>
      </c>
      <c r="B40" s="121">
        <v>235</v>
      </c>
      <c r="C40" s="122" t="s">
        <v>186</v>
      </c>
      <c r="D40" s="123" t="s">
        <v>104</v>
      </c>
      <c r="E40" s="123" t="s">
        <v>105</v>
      </c>
      <c r="F40" s="124" t="s">
        <v>27</v>
      </c>
      <c r="G40" s="125">
        <v>3431</v>
      </c>
      <c r="H40" s="126">
        <v>3392</v>
      </c>
      <c r="I40" s="127">
        <v>6033579002</v>
      </c>
      <c r="J40" s="128">
        <v>7</v>
      </c>
      <c r="K40" s="129" t="s">
        <v>28</v>
      </c>
      <c r="L40" s="75" t="s">
        <v>371</v>
      </c>
      <c r="M40" s="107">
        <v>51.2</v>
      </c>
      <c r="N40" s="82" t="s">
        <v>370</v>
      </c>
      <c r="O40" s="130">
        <v>3.51758794</v>
      </c>
      <c r="P40" s="129" t="s">
        <v>33</v>
      </c>
      <c r="Q40" s="77">
        <v>9.63</v>
      </c>
      <c r="R40" s="83" t="s">
        <v>33</v>
      </c>
      <c r="S40" s="131" t="s">
        <v>28</v>
      </c>
      <c r="T40" s="99">
        <v>10881.43</v>
      </c>
      <c r="U40" s="78">
        <v>83.76</v>
      </c>
      <c r="V40" s="78">
        <v>226.47</v>
      </c>
      <c r="W40" s="117">
        <v>733.69</v>
      </c>
      <c r="X40" s="101" t="s">
        <v>372</v>
      </c>
      <c r="Y40" s="75" t="s">
        <v>371</v>
      </c>
      <c r="Z40" s="122">
        <f t="shared" si="0"/>
        <v>1</v>
      </c>
      <c r="AA40" s="123">
        <f t="shared" si="1"/>
        <v>1</v>
      </c>
      <c r="AB40" s="123">
        <f t="shared" si="2"/>
        <v>0</v>
      </c>
      <c r="AC40" s="123">
        <f t="shared" si="3"/>
        <v>0</v>
      </c>
      <c r="AD40" s="121" t="str">
        <f t="shared" si="4"/>
        <v>SRSA</v>
      </c>
      <c r="AE40" s="122">
        <f t="shared" si="5"/>
        <v>1</v>
      </c>
      <c r="AF40" s="123">
        <f t="shared" si="6"/>
        <v>0</v>
      </c>
      <c r="AG40" s="123">
        <f t="shared" si="7"/>
        <v>0</v>
      </c>
      <c r="AH40" s="121" t="str">
        <f t="shared" si="8"/>
        <v>-</v>
      </c>
      <c r="AI40" s="122">
        <f t="shared" si="9"/>
        <v>0</v>
      </c>
      <c r="AJ40" s="119">
        <v>3303630</v>
      </c>
    </row>
    <row r="41" spans="1:36" s="119" customFormat="1" ht="12.75" customHeight="1">
      <c r="A41" s="120">
        <v>3303690</v>
      </c>
      <c r="B41" s="121">
        <v>245</v>
      </c>
      <c r="C41" s="122" t="s">
        <v>188</v>
      </c>
      <c r="D41" s="123" t="s">
        <v>25</v>
      </c>
      <c r="E41" s="123" t="s">
        <v>26</v>
      </c>
      <c r="F41" s="124" t="s">
        <v>27</v>
      </c>
      <c r="G41" s="125">
        <v>3242</v>
      </c>
      <c r="H41" s="126">
        <v>2417</v>
      </c>
      <c r="I41" s="127">
        <v>6034283269</v>
      </c>
      <c r="J41" s="128">
        <v>7</v>
      </c>
      <c r="K41" s="129" t="s">
        <v>28</v>
      </c>
      <c r="L41" s="75" t="s">
        <v>371</v>
      </c>
      <c r="M41" s="107">
        <v>465.1</v>
      </c>
      <c r="N41" s="82" t="s">
        <v>370</v>
      </c>
      <c r="O41" s="130">
        <v>2.290076336</v>
      </c>
      <c r="P41" s="129" t="s">
        <v>33</v>
      </c>
      <c r="Q41" s="77">
        <v>9.08</v>
      </c>
      <c r="R41" s="83" t="s">
        <v>33</v>
      </c>
      <c r="S41" s="131" t="s">
        <v>28</v>
      </c>
      <c r="T41" s="99">
        <v>28063.67</v>
      </c>
      <c r="U41" s="78">
        <v>1493.09</v>
      </c>
      <c r="V41" s="78">
        <v>2737.1</v>
      </c>
      <c r="W41" s="117">
        <v>1666.01</v>
      </c>
      <c r="X41" s="101" t="s">
        <v>372</v>
      </c>
      <c r="Y41" s="75" t="s">
        <v>372</v>
      </c>
      <c r="Z41" s="122">
        <f t="shared" si="0"/>
        <v>1</v>
      </c>
      <c r="AA41" s="123">
        <f t="shared" si="1"/>
        <v>1</v>
      </c>
      <c r="AB41" s="123">
        <f t="shared" si="2"/>
        <v>0</v>
      </c>
      <c r="AC41" s="123">
        <f t="shared" si="3"/>
        <v>0</v>
      </c>
      <c r="AD41" s="121" t="str">
        <f t="shared" si="4"/>
        <v>SRSA</v>
      </c>
      <c r="AE41" s="122">
        <f t="shared" si="5"/>
        <v>1</v>
      </c>
      <c r="AF41" s="123">
        <f t="shared" si="6"/>
        <v>0</v>
      </c>
      <c r="AG41" s="123">
        <f t="shared" si="7"/>
        <v>0</v>
      </c>
      <c r="AH41" s="121" t="str">
        <f t="shared" si="8"/>
        <v>-</v>
      </c>
      <c r="AI41" s="122">
        <f t="shared" si="9"/>
        <v>0</v>
      </c>
      <c r="AJ41" s="119">
        <v>3303690</v>
      </c>
    </row>
    <row r="42" spans="1:36" s="119" customFormat="1" ht="12.75" customHeight="1">
      <c r="A42" s="120">
        <v>3303720</v>
      </c>
      <c r="B42" s="121">
        <v>247</v>
      </c>
      <c r="C42" s="122" t="s">
        <v>189</v>
      </c>
      <c r="D42" s="123" t="s">
        <v>152</v>
      </c>
      <c r="E42" s="123" t="s">
        <v>36</v>
      </c>
      <c r="F42" s="124" t="s">
        <v>27</v>
      </c>
      <c r="G42" s="125">
        <v>3235</v>
      </c>
      <c r="H42" s="126">
        <v>1136</v>
      </c>
      <c r="I42" s="127">
        <v>6039343108</v>
      </c>
      <c r="J42" s="128">
        <v>7</v>
      </c>
      <c r="K42" s="129" t="s">
        <v>28</v>
      </c>
      <c r="L42" s="75" t="s">
        <v>371</v>
      </c>
      <c r="M42" s="107">
        <v>84.2</v>
      </c>
      <c r="N42" s="82" t="s">
        <v>370</v>
      </c>
      <c r="O42" s="130">
        <v>1.376146789</v>
      </c>
      <c r="P42" s="129" t="s">
        <v>33</v>
      </c>
      <c r="Q42" s="77">
        <v>15.37</v>
      </c>
      <c r="R42" s="83" t="s">
        <v>33</v>
      </c>
      <c r="S42" s="131" t="s">
        <v>28</v>
      </c>
      <c r="T42" s="99">
        <v>9007.27</v>
      </c>
      <c r="U42" s="78">
        <v>414.59</v>
      </c>
      <c r="V42" s="78">
        <v>622.36</v>
      </c>
      <c r="W42" s="117">
        <v>1020.81</v>
      </c>
      <c r="X42" s="101" t="s">
        <v>372</v>
      </c>
      <c r="Y42" s="75" t="s">
        <v>371</v>
      </c>
      <c r="Z42" s="122">
        <f t="shared" si="0"/>
        <v>1</v>
      </c>
      <c r="AA42" s="123">
        <f t="shared" si="1"/>
        <v>1</v>
      </c>
      <c r="AB42" s="123">
        <f t="shared" si="2"/>
        <v>0</v>
      </c>
      <c r="AC42" s="123">
        <f t="shared" si="3"/>
        <v>0</v>
      </c>
      <c r="AD42" s="121" t="str">
        <f t="shared" si="4"/>
        <v>SRSA</v>
      </c>
      <c r="AE42" s="122">
        <f t="shared" si="5"/>
        <v>1</v>
      </c>
      <c r="AF42" s="123">
        <f t="shared" si="6"/>
        <v>0</v>
      </c>
      <c r="AG42" s="123">
        <f t="shared" si="7"/>
        <v>0</v>
      </c>
      <c r="AH42" s="121" t="str">
        <f t="shared" si="8"/>
        <v>-</v>
      </c>
      <c r="AI42" s="122">
        <f t="shared" si="9"/>
        <v>0</v>
      </c>
      <c r="AJ42" s="119">
        <v>3303720</v>
      </c>
    </row>
    <row r="43" spans="1:36" s="119" customFormat="1" ht="12.75" customHeight="1">
      <c r="A43" s="120">
        <v>3303810</v>
      </c>
      <c r="B43" s="121">
        <v>257</v>
      </c>
      <c r="C43" s="122" t="s">
        <v>196</v>
      </c>
      <c r="D43" s="123" t="s">
        <v>97</v>
      </c>
      <c r="E43" s="123" t="s">
        <v>98</v>
      </c>
      <c r="F43" s="124" t="s">
        <v>27</v>
      </c>
      <c r="G43" s="125">
        <v>3264</v>
      </c>
      <c r="H43" s="126">
        <v>1296</v>
      </c>
      <c r="I43" s="127">
        <v>6035361254</v>
      </c>
      <c r="J43" s="128">
        <v>7</v>
      </c>
      <c r="K43" s="129" t="s">
        <v>28</v>
      </c>
      <c r="L43" s="75" t="s">
        <v>371</v>
      </c>
      <c r="M43" s="107">
        <v>226.2</v>
      </c>
      <c r="N43" s="82" t="s">
        <v>370</v>
      </c>
      <c r="O43" s="130">
        <v>7.692307692</v>
      </c>
      <c r="P43" s="129" t="s">
        <v>33</v>
      </c>
      <c r="Q43" s="77">
        <v>10.51</v>
      </c>
      <c r="R43" s="83" t="s">
        <v>33</v>
      </c>
      <c r="S43" s="131" t="s">
        <v>28</v>
      </c>
      <c r="T43" s="99">
        <v>10635.6</v>
      </c>
      <c r="U43" s="78">
        <v>1353.12</v>
      </c>
      <c r="V43" s="78">
        <v>2717.73</v>
      </c>
      <c r="W43" s="117">
        <v>1778.72</v>
      </c>
      <c r="X43" s="101" t="s">
        <v>372</v>
      </c>
      <c r="Y43" s="75" t="s">
        <v>372</v>
      </c>
      <c r="Z43" s="122">
        <f t="shared" si="0"/>
        <v>1</v>
      </c>
      <c r="AA43" s="123">
        <f t="shared" si="1"/>
        <v>1</v>
      </c>
      <c r="AB43" s="123">
        <f t="shared" si="2"/>
        <v>0</v>
      </c>
      <c r="AC43" s="123">
        <f t="shared" si="3"/>
        <v>0</v>
      </c>
      <c r="AD43" s="121" t="str">
        <f t="shared" si="4"/>
        <v>SRSA</v>
      </c>
      <c r="AE43" s="122">
        <f t="shared" si="5"/>
        <v>1</v>
      </c>
      <c r="AF43" s="123">
        <f t="shared" si="6"/>
        <v>0</v>
      </c>
      <c r="AG43" s="123">
        <f t="shared" si="7"/>
        <v>0</v>
      </c>
      <c r="AH43" s="121" t="str">
        <f t="shared" si="8"/>
        <v>-</v>
      </c>
      <c r="AI43" s="122">
        <f t="shared" si="9"/>
        <v>0</v>
      </c>
      <c r="AJ43" s="119">
        <v>3303810</v>
      </c>
    </row>
    <row r="44" spans="1:36" s="119" customFormat="1" ht="12.75" customHeight="1">
      <c r="A44" s="120">
        <v>3303990</v>
      </c>
      <c r="B44" s="121">
        <v>271</v>
      </c>
      <c r="C44" s="122" t="s">
        <v>208</v>
      </c>
      <c r="D44" s="123" t="s">
        <v>73</v>
      </c>
      <c r="E44" s="123" t="s">
        <v>74</v>
      </c>
      <c r="F44" s="124" t="s">
        <v>27</v>
      </c>
      <c r="G44" s="125">
        <v>3860</v>
      </c>
      <c r="H44" s="126">
        <v>5556</v>
      </c>
      <c r="I44" s="127">
        <v>6033565534</v>
      </c>
      <c r="J44" s="128">
        <v>7</v>
      </c>
      <c r="K44" s="129" t="s">
        <v>28</v>
      </c>
      <c r="L44" s="75" t="s">
        <v>371</v>
      </c>
      <c r="M44" s="107">
        <v>58.6</v>
      </c>
      <c r="N44" s="82" t="s">
        <v>370</v>
      </c>
      <c r="O44" s="130">
        <v>4.672897196</v>
      </c>
      <c r="P44" s="129" t="s">
        <v>33</v>
      </c>
      <c r="Q44" s="77">
        <v>2.02</v>
      </c>
      <c r="R44" s="83" t="s">
        <v>33</v>
      </c>
      <c r="S44" s="131" t="s">
        <v>28</v>
      </c>
      <c r="T44" s="99">
        <v>7003.14</v>
      </c>
      <c r="U44" s="78">
        <v>60.01</v>
      </c>
      <c r="V44" s="78">
        <v>237.4</v>
      </c>
      <c r="W44" s="117">
        <v>768.91</v>
      </c>
      <c r="X44" s="101" t="s">
        <v>372</v>
      </c>
      <c r="Y44" s="75" t="s">
        <v>372</v>
      </c>
      <c r="Z44" s="122">
        <f t="shared" si="0"/>
        <v>1</v>
      </c>
      <c r="AA44" s="123">
        <f t="shared" si="1"/>
        <v>1</v>
      </c>
      <c r="AB44" s="123">
        <f t="shared" si="2"/>
        <v>0</v>
      </c>
      <c r="AC44" s="123">
        <f t="shared" si="3"/>
        <v>0</v>
      </c>
      <c r="AD44" s="121" t="str">
        <f t="shared" si="4"/>
        <v>SRSA</v>
      </c>
      <c r="AE44" s="122">
        <f t="shared" si="5"/>
        <v>1</v>
      </c>
      <c r="AF44" s="123">
        <f t="shared" si="6"/>
        <v>0</v>
      </c>
      <c r="AG44" s="123">
        <f t="shared" si="7"/>
        <v>0</v>
      </c>
      <c r="AH44" s="121" t="str">
        <f t="shared" si="8"/>
        <v>-</v>
      </c>
      <c r="AI44" s="122">
        <f t="shared" si="9"/>
        <v>0</v>
      </c>
      <c r="AJ44" s="119">
        <v>3303990</v>
      </c>
    </row>
    <row r="45" spans="1:36" s="119" customFormat="1" ht="12.75" customHeight="1">
      <c r="A45" s="120">
        <v>3304080</v>
      </c>
      <c r="B45" s="121">
        <v>281</v>
      </c>
      <c r="C45" s="122" t="s">
        <v>216</v>
      </c>
      <c r="D45" s="123" t="s">
        <v>30</v>
      </c>
      <c r="E45" s="123" t="s">
        <v>31</v>
      </c>
      <c r="F45" s="124" t="s">
        <v>27</v>
      </c>
      <c r="G45" s="125">
        <v>3833</v>
      </c>
      <c r="H45" s="126">
        <v>2744</v>
      </c>
      <c r="I45" s="127">
        <v>6037758653</v>
      </c>
      <c r="J45" s="128">
        <v>8</v>
      </c>
      <c r="K45" s="129" t="s">
        <v>28</v>
      </c>
      <c r="L45" s="75" t="s">
        <v>371</v>
      </c>
      <c r="M45" s="107">
        <v>181.7</v>
      </c>
      <c r="N45" s="82" t="s">
        <v>370</v>
      </c>
      <c r="O45" s="130">
        <v>3.167420814</v>
      </c>
      <c r="P45" s="129" t="s">
        <v>33</v>
      </c>
      <c r="Q45" s="77">
        <v>1.69</v>
      </c>
      <c r="R45" s="83" t="s">
        <v>33</v>
      </c>
      <c r="S45" s="131" t="s">
        <v>28</v>
      </c>
      <c r="T45" s="99">
        <v>6855.44</v>
      </c>
      <c r="U45" s="78">
        <v>0</v>
      </c>
      <c r="V45" s="78">
        <v>602.97</v>
      </c>
      <c r="W45" s="117">
        <v>683.31</v>
      </c>
      <c r="X45" s="101" t="s">
        <v>372</v>
      </c>
      <c r="Y45" s="75" t="s">
        <v>371</v>
      </c>
      <c r="Z45" s="122">
        <f t="shared" si="0"/>
        <v>1</v>
      </c>
      <c r="AA45" s="123">
        <f t="shared" si="1"/>
        <v>1</v>
      </c>
      <c r="AB45" s="123">
        <f t="shared" si="2"/>
        <v>0</v>
      </c>
      <c r="AC45" s="123">
        <f t="shared" si="3"/>
        <v>0</v>
      </c>
      <c r="AD45" s="121" t="str">
        <f t="shared" si="4"/>
        <v>SRSA</v>
      </c>
      <c r="AE45" s="122">
        <f t="shared" si="5"/>
        <v>1</v>
      </c>
      <c r="AF45" s="123">
        <f t="shared" si="6"/>
        <v>0</v>
      </c>
      <c r="AG45" s="123">
        <f t="shared" si="7"/>
        <v>0</v>
      </c>
      <c r="AH45" s="121" t="str">
        <f t="shared" si="8"/>
        <v>-</v>
      </c>
      <c r="AI45" s="122">
        <f t="shared" si="9"/>
        <v>0</v>
      </c>
      <c r="AJ45" s="119">
        <v>3304080</v>
      </c>
    </row>
    <row r="46" spans="1:36" s="119" customFormat="1" ht="12.75" customHeight="1">
      <c r="A46" s="120">
        <v>3304150</v>
      </c>
      <c r="B46" s="121">
        <v>288</v>
      </c>
      <c r="C46" s="122" t="s">
        <v>219</v>
      </c>
      <c r="D46" s="123" t="s">
        <v>87</v>
      </c>
      <c r="E46" s="123" t="s">
        <v>88</v>
      </c>
      <c r="F46" s="124" t="s">
        <v>27</v>
      </c>
      <c r="G46" s="125">
        <v>3561</v>
      </c>
      <c r="H46" s="126">
        <v>4718</v>
      </c>
      <c r="I46" s="127">
        <v>6034443925</v>
      </c>
      <c r="J46" s="128">
        <v>7</v>
      </c>
      <c r="K46" s="129" t="s">
        <v>28</v>
      </c>
      <c r="L46" s="75" t="s">
        <v>371</v>
      </c>
      <c r="M46" s="107">
        <v>98.4</v>
      </c>
      <c r="N46" s="82" t="s">
        <v>370</v>
      </c>
      <c r="O46" s="130">
        <v>6.52173913</v>
      </c>
      <c r="P46" s="129" t="s">
        <v>33</v>
      </c>
      <c r="Q46" s="77">
        <v>12.03</v>
      </c>
      <c r="R46" s="83" t="s">
        <v>33</v>
      </c>
      <c r="S46" s="131" t="s">
        <v>28</v>
      </c>
      <c r="T46" s="99">
        <v>9576.39</v>
      </c>
      <c r="U46" s="78">
        <v>815.08</v>
      </c>
      <c r="V46" s="78">
        <v>1014.85</v>
      </c>
      <c r="W46" s="117">
        <v>923.89</v>
      </c>
      <c r="X46" s="101" t="s">
        <v>372</v>
      </c>
      <c r="Y46" s="75" t="s">
        <v>372</v>
      </c>
      <c r="Z46" s="122">
        <f t="shared" si="0"/>
        <v>1</v>
      </c>
      <c r="AA46" s="123">
        <f t="shared" si="1"/>
        <v>1</v>
      </c>
      <c r="AB46" s="123">
        <f t="shared" si="2"/>
        <v>0</v>
      </c>
      <c r="AC46" s="123">
        <f t="shared" si="3"/>
        <v>0</v>
      </c>
      <c r="AD46" s="121" t="str">
        <f t="shared" si="4"/>
        <v>SRSA</v>
      </c>
      <c r="AE46" s="122">
        <f t="shared" si="5"/>
        <v>1</v>
      </c>
      <c r="AF46" s="123">
        <f t="shared" si="6"/>
        <v>0</v>
      </c>
      <c r="AG46" s="123">
        <f t="shared" si="7"/>
        <v>0</v>
      </c>
      <c r="AH46" s="121" t="str">
        <f t="shared" si="8"/>
        <v>-</v>
      </c>
      <c r="AI46" s="122">
        <f t="shared" si="9"/>
        <v>0</v>
      </c>
      <c r="AJ46" s="119">
        <v>3304150</v>
      </c>
    </row>
    <row r="47" spans="1:36" s="119" customFormat="1" ht="12.75" customHeight="1">
      <c r="A47" s="120">
        <v>3304170</v>
      </c>
      <c r="B47" s="121">
        <v>291</v>
      </c>
      <c r="C47" s="122" t="s">
        <v>220</v>
      </c>
      <c r="D47" s="123" t="s">
        <v>87</v>
      </c>
      <c r="E47" s="123" t="s">
        <v>88</v>
      </c>
      <c r="F47" s="124" t="s">
        <v>27</v>
      </c>
      <c r="G47" s="125">
        <v>3561</v>
      </c>
      <c r="H47" s="126">
        <v>4718</v>
      </c>
      <c r="I47" s="127">
        <v>6034443925</v>
      </c>
      <c r="J47" s="128">
        <v>7</v>
      </c>
      <c r="K47" s="129" t="s">
        <v>28</v>
      </c>
      <c r="L47" s="75" t="s">
        <v>371</v>
      </c>
      <c r="M47" s="107">
        <v>19.8</v>
      </c>
      <c r="N47" s="82" t="s">
        <v>370</v>
      </c>
      <c r="O47" s="130">
        <v>1.666666667</v>
      </c>
      <c r="P47" s="129" t="s">
        <v>33</v>
      </c>
      <c r="Q47" s="77">
        <v>10.1</v>
      </c>
      <c r="R47" s="83" t="s">
        <v>33</v>
      </c>
      <c r="S47" s="131" t="s">
        <v>28</v>
      </c>
      <c r="T47" s="99">
        <v>1276.2</v>
      </c>
      <c r="U47" s="78">
        <v>0</v>
      </c>
      <c r="V47" s="78">
        <v>68.38</v>
      </c>
      <c r="W47" s="117">
        <v>635.07</v>
      </c>
      <c r="X47" s="101" t="s">
        <v>372</v>
      </c>
      <c r="Y47" s="75" t="s">
        <v>371</v>
      </c>
      <c r="Z47" s="122">
        <f t="shared" si="0"/>
        <v>1</v>
      </c>
      <c r="AA47" s="123">
        <f t="shared" si="1"/>
        <v>1</v>
      </c>
      <c r="AB47" s="123">
        <f t="shared" si="2"/>
        <v>0</v>
      </c>
      <c r="AC47" s="123">
        <f t="shared" si="3"/>
        <v>0</v>
      </c>
      <c r="AD47" s="121" t="str">
        <f t="shared" si="4"/>
        <v>SRSA</v>
      </c>
      <c r="AE47" s="122">
        <f t="shared" si="5"/>
        <v>1</v>
      </c>
      <c r="AF47" s="123">
        <f t="shared" si="6"/>
        <v>0</v>
      </c>
      <c r="AG47" s="123">
        <f t="shared" si="7"/>
        <v>0</v>
      </c>
      <c r="AH47" s="121" t="str">
        <f t="shared" si="8"/>
        <v>-</v>
      </c>
      <c r="AI47" s="122">
        <f t="shared" si="9"/>
        <v>0</v>
      </c>
      <c r="AJ47" s="119">
        <v>3304170</v>
      </c>
    </row>
    <row r="48" spans="1:36" s="119" customFormat="1" ht="12.75" customHeight="1">
      <c r="A48" s="120">
        <v>3304260</v>
      </c>
      <c r="B48" s="121">
        <v>305</v>
      </c>
      <c r="C48" s="122" t="s">
        <v>224</v>
      </c>
      <c r="D48" s="123" t="s">
        <v>225</v>
      </c>
      <c r="E48" s="123" t="s">
        <v>226</v>
      </c>
      <c r="F48" s="124" t="s">
        <v>27</v>
      </c>
      <c r="G48" s="125">
        <v>3251</v>
      </c>
      <c r="H48" s="126">
        <v>846</v>
      </c>
      <c r="I48" s="127">
        <v>6037452051</v>
      </c>
      <c r="J48" s="128">
        <v>7</v>
      </c>
      <c r="K48" s="129" t="s">
        <v>28</v>
      </c>
      <c r="L48" s="75" t="s">
        <v>371</v>
      </c>
      <c r="M48" s="107">
        <v>370.6</v>
      </c>
      <c r="N48" s="82" t="s">
        <v>370</v>
      </c>
      <c r="O48" s="130">
        <v>4.851752022</v>
      </c>
      <c r="P48" s="129" t="s">
        <v>33</v>
      </c>
      <c r="Q48" s="77">
        <v>16.98</v>
      </c>
      <c r="R48" s="83" t="s">
        <v>33</v>
      </c>
      <c r="S48" s="131" t="s">
        <v>28</v>
      </c>
      <c r="T48" s="99">
        <v>28683.9</v>
      </c>
      <c r="U48" s="78">
        <v>2523.25</v>
      </c>
      <c r="V48" s="78">
        <v>3331.44</v>
      </c>
      <c r="W48" s="117">
        <v>1906.59</v>
      </c>
      <c r="X48" s="101" t="s">
        <v>372</v>
      </c>
      <c r="Y48" s="75" t="s">
        <v>372</v>
      </c>
      <c r="Z48" s="122">
        <f t="shared" si="0"/>
        <v>1</v>
      </c>
      <c r="AA48" s="123">
        <f t="shared" si="1"/>
        <v>1</v>
      </c>
      <c r="AB48" s="123">
        <f t="shared" si="2"/>
        <v>0</v>
      </c>
      <c r="AC48" s="123">
        <f t="shared" si="3"/>
        <v>0</v>
      </c>
      <c r="AD48" s="121" t="str">
        <f t="shared" si="4"/>
        <v>SRSA</v>
      </c>
      <c r="AE48" s="122">
        <f t="shared" si="5"/>
        <v>1</v>
      </c>
      <c r="AF48" s="123">
        <f t="shared" si="6"/>
        <v>0</v>
      </c>
      <c r="AG48" s="123">
        <f t="shared" si="7"/>
        <v>0</v>
      </c>
      <c r="AH48" s="121" t="str">
        <f t="shared" si="8"/>
        <v>-</v>
      </c>
      <c r="AI48" s="122">
        <f t="shared" si="9"/>
        <v>0</v>
      </c>
      <c r="AJ48" s="119">
        <v>3304260</v>
      </c>
    </row>
    <row r="49" spans="1:36" s="119" customFormat="1" ht="12.75" customHeight="1">
      <c r="A49" s="120">
        <v>3304290</v>
      </c>
      <c r="B49" s="121">
        <v>306</v>
      </c>
      <c r="C49" s="122" t="s">
        <v>227</v>
      </c>
      <c r="D49" s="123" t="s">
        <v>87</v>
      </c>
      <c r="E49" s="123" t="s">
        <v>88</v>
      </c>
      <c r="F49" s="124" t="s">
        <v>27</v>
      </c>
      <c r="G49" s="125">
        <v>3561</v>
      </c>
      <c r="H49" s="126">
        <v>4718</v>
      </c>
      <c r="I49" s="127">
        <v>6034443925</v>
      </c>
      <c r="J49" s="128">
        <v>7</v>
      </c>
      <c r="K49" s="129" t="s">
        <v>28</v>
      </c>
      <c r="L49" s="75" t="s">
        <v>371</v>
      </c>
      <c r="M49" s="107">
        <v>407.2</v>
      </c>
      <c r="N49" s="82" t="s">
        <v>370</v>
      </c>
      <c r="O49" s="130">
        <v>6.811989101</v>
      </c>
      <c r="P49" s="129" t="s">
        <v>33</v>
      </c>
      <c r="Q49" s="77">
        <v>27.49</v>
      </c>
      <c r="R49" s="83" t="s">
        <v>28</v>
      </c>
      <c r="S49" s="131" t="s">
        <v>28</v>
      </c>
      <c r="T49" s="99">
        <v>32639.81</v>
      </c>
      <c r="U49" s="78">
        <v>4753.51</v>
      </c>
      <c r="V49" s="78">
        <v>5368.57</v>
      </c>
      <c r="W49" s="117">
        <v>2695.8</v>
      </c>
      <c r="X49" s="101" t="s">
        <v>372</v>
      </c>
      <c r="Y49" s="75" t="s">
        <v>372</v>
      </c>
      <c r="Z49" s="122">
        <f t="shared" si="0"/>
        <v>1</v>
      </c>
      <c r="AA49" s="123">
        <f t="shared" si="1"/>
        <v>1</v>
      </c>
      <c r="AB49" s="123">
        <f t="shared" si="2"/>
        <v>0</v>
      </c>
      <c r="AC49" s="123">
        <f t="shared" si="3"/>
        <v>0</v>
      </c>
      <c r="AD49" s="121" t="str">
        <f t="shared" si="4"/>
        <v>SRSA</v>
      </c>
      <c r="AE49" s="122">
        <f t="shared" si="5"/>
        <v>1</v>
      </c>
      <c r="AF49" s="123">
        <f t="shared" si="6"/>
        <v>1</v>
      </c>
      <c r="AG49" s="123" t="str">
        <f t="shared" si="7"/>
        <v>Initial</v>
      </c>
      <c r="AH49" s="121" t="str">
        <f t="shared" si="8"/>
        <v>-</v>
      </c>
      <c r="AI49" s="122" t="str">
        <f t="shared" si="9"/>
        <v>SRSA</v>
      </c>
      <c r="AJ49" s="119">
        <v>3304290</v>
      </c>
    </row>
    <row r="50" spans="1:36" s="119" customFormat="1" ht="12.75" customHeight="1">
      <c r="A50" s="120">
        <v>3304530</v>
      </c>
      <c r="B50" s="121">
        <v>329</v>
      </c>
      <c r="C50" s="122" t="s">
        <v>238</v>
      </c>
      <c r="D50" s="123" t="s">
        <v>239</v>
      </c>
      <c r="E50" s="123" t="s">
        <v>240</v>
      </c>
      <c r="F50" s="124" t="s">
        <v>27</v>
      </c>
      <c r="G50" s="125">
        <v>3071</v>
      </c>
      <c r="H50" s="126">
        <v>3738</v>
      </c>
      <c r="I50" s="127">
        <v>6038781026</v>
      </c>
      <c r="J50" s="128">
        <v>8</v>
      </c>
      <c r="K50" s="129" t="s">
        <v>28</v>
      </c>
      <c r="L50" s="75" t="s">
        <v>371</v>
      </c>
      <c r="M50" s="107">
        <v>89.8</v>
      </c>
      <c r="N50" s="82" t="s">
        <v>370</v>
      </c>
      <c r="O50" s="130">
        <v>1.554404145</v>
      </c>
      <c r="P50" s="129" t="s">
        <v>33</v>
      </c>
      <c r="Q50" s="77">
        <v>8.26</v>
      </c>
      <c r="R50" s="83" t="s">
        <v>33</v>
      </c>
      <c r="S50" s="131" t="s">
        <v>28</v>
      </c>
      <c r="T50" s="99">
        <v>10759.82</v>
      </c>
      <c r="U50" s="78">
        <v>456.58</v>
      </c>
      <c r="V50" s="78">
        <v>667.33</v>
      </c>
      <c r="W50" s="117">
        <v>874.58</v>
      </c>
      <c r="X50" s="101" t="s">
        <v>372</v>
      </c>
      <c r="Y50" s="75" t="s">
        <v>371</v>
      </c>
      <c r="Z50" s="122">
        <f t="shared" si="0"/>
        <v>1</v>
      </c>
      <c r="AA50" s="123">
        <f t="shared" si="1"/>
        <v>1</v>
      </c>
      <c r="AB50" s="123">
        <f t="shared" si="2"/>
        <v>0</v>
      </c>
      <c r="AC50" s="123">
        <f t="shared" si="3"/>
        <v>0</v>
      </c>
      <c r="AD50" s="121" t="str">
        <f t="shared" si="4"/>
        <v>SRSA</v>
      </c>
      <c r="AE50" s="122">
        <f t="shared" si="5"/>
        <v>1</v>
      </c>
      <c r="AF50" s="123">
        <f t="shared" si="6"/>
        <v>0</v>
      </c>
      <c r="AG50" s="123">
        <f t="shared" si="7"/>
        <v>0</v>
      </c>
      <c r="AH50" s="121" t="str">
        <f t="shared" si="8"/>
        <v>-</v>
      </c>
      <c r="AI50" s="122">
        <f t="shared" si="9"/>
        <v>0</v>
      </c>
      <c r="AJ50" s="119">
        <v>3304530</v>
      </c>
    </row>
    <row r="51" spans="1:36" s="119" customFormat="1" ht="12.75" customHeight="1">
      <c r="A51" s="120">
        <v>3304560</v>
      </c>
      <c r="B51" s="121">
        <v>333</v>
      </c>
      <c r="C51" s="122" t="s">
        <v>241</v>
      </c>
      <c r="D51" s="123" t="s">
        <v>154</v>
      </c>
      <c r="E51" s="123" t="s">
        <v>155</v>
      </c>
      <c r="F51" s="124" t="s">
        <v>27</v>
      </c>
      <c r="G51" s="125">
        <v>3875</v>
      </c>
      <c r="H51" s="126">
        <v>9706</v>
      </c>
      <c r="I51" s="127">
        <v>6035392610</v>
      </c>
      <c r="J51" s="128">
        <v>7</v>
      </c>
      <c r="K51" s="129" t="s">
        <v>28</v>
      </c>
      <c r="L51" s="75" t="s">
        <v>371</v>
      </c>
      <c r="M51" s="107">
        <v>145.5</v>
      </c>
      <c r="N51" s="82" t="s">
        <v>370</v>
      </c>
      <c r="O51" s="130">
        <v>5.384615385</v>
      </c>
      <c r="P51" s="129" t="s">
        <v>33</v>
      </c>
      <c r="Q51" s="77">
        <v>19.14</v>
      </c>
      <c r="R51" s="83" t="s">
        <v>33</v>
      </c>
      <c r="S51" s="131" t="s">
        <v>28</v>
      </c>
      <c r="T51" s="99">
        <v>15320.71</v>
      </c>
      <c r="U51" s="78">
        <v>1905.52</v>
      </c>
      <c r="V51" s="78">
        <v>2216.74</v>
      </c>
      <c r="W51" s="117">
        <v>1394.17</v>
      </c>
      <c r="X51" s="101" t="s">
        <v>372</v>
      </c>
      <c r="Y51" s="75" t="s">
        <v>371</v>
      </c>
      <c r="Z51" s="122">
        <f t="shared" si="0"/>
        <v>1</v>
      </c>
      <c r="AA51" s="123">
        <f t="shared" si="1"/>
        <v>1</v>
      </c>
      <c r="AB51" s="123">
        <f t="shared" si="2"/>
        <v>0</v>
      </c>
      <c r="AC51" s="123">
        <f t="shared" si="3"/>
        <v>0</v>
      </c>
      <c r="AD51" s="121" t="str">
        <f t="shared" si="4"/>
        <v>SRSA</v>
      </c>
      <c r="AE51" s="122">
        <f t="shared" si="5"/>
        <v>1</v>
      </c>
      <c r="AF51" s="123">
        <f t="shared" si="6"/>
        <v>0</v>
      </c>
      <c r="AG51" s="123">
        <f t="shared" si="7"/>
        <v>0</v>
      </c>
      <c r="AH51" s="121" t="str">
        <f t="shared" si="8"/>
        <v>-</v>
      </c>
      <c r="AI51" s="122">
        <f t="shared" si="9"/>
        <v>0</v>
      </c>
      <c r="AJ51" s="119">
        <v>3304560</v>
      </c>
    </row>
    <row r="52" spans="1:36" s="119" customFormat="1" ht="12.75" customHeight="1">
      <c r="A52" s="120">
        <v>3304620</v>
      </c>
      <c r="B52" s="121">
        <v>339</v>
      </c>
      <c r="C52" s="122" t="s">
        <v>245</v>
      </c>
      <c r="D52" s="123" t="s">
        <v>104</v>
      </c>
      <c r="E52" s="123" t="s">
        <v>105</v>
      </c>
      <c r="F52" s="124" t="s">
        <v>27</v>
      </c>
      <c r="G52" s="125">
        <v>3431</v>
      </c>
      <c r="H52" s="126">
        <v>3392</v>
      </c>
      <c r="I52" s="127">
        <v>6033579002</v>
      </c>
      <c r="J52" s="128">
        <v>7</v>
      </c>
      <c r="K52" s="129" t="s">
        <v>28</v>
      </c>
      <c r="L52" s="75" t="s">
        <v>371</v>
      </c>
      <c r="M52" s="107">
        <v>204.7</v>
      </c>
      <c r="N52" s="82" t="s">
        <v>370</v>
      </c>
      <c r="O52" s="130">
        <v>0.613496933</v>
      </c>
      <c r="P52" s="129" t="s">
        <v>33</v>
      </c>
      <c r="Q52" s="77">
        <v>12.66</v>
      </c>
      <c r="R52" s="83" t="s">
        <v>33</v>
      </c>
      <c r="S52" s="131" t="s">
        <v>28</v>
      </c>
      <c r="T52" s="99">
        <v>15423.86</v>
      </c>
      <c r="U52" s="78">
        <v>821.92</v>
      </c>
      <c r="V52" s="78">
        <v>1338.07</v>
      </c>
      <c r="W52" s="117">
        <v>725.58</v>
      </c>
      <c r="X52" s="101" t="s">
        <v>372</v>
      </c>
      <c r="Y52" s="75" t="s">
        <v>371</v>
      </c>
      <c r="Z52" s="122">
        <f t="shared" si="0"/>
        <v>1</v>
      </c>
      <c r="AA52" s="123">
        <f t="shared" si="1"/>
        <v>1</v>
      </c>
      <c r="AB52" s="123">
        <f t="shared" si="2"/>
        <v>0</v>
      </c>
      <c r="AC52" s="123">
        <f t="shared" si="3"/>
        <v>0</v>
      </c>
      <c r="AD52" s="121" t="str">
        <f t="shared" si="4"/>
        <v>SRSA</v>
      </c>
      <c r="AE52" s="122">
        <f t="shared" si="5"/>
        <v>1</v>
      </c>
      <c r="AF52" s="123">
        <f t="shared" si="6"/>
        <v>0</v>
      </c>
      <c r="AG52" s="123">
        <f t="shared" si="7"/>
        <v>0</v>
      </c>
      <c r="AH52" s="121" t="str">
        <f t="shared" si="8"/>
        <v>-</v>
      </c>
      <c r="AI52" s="122">
        <f t="shared" si="9"/>
        <v>0</v>
      </c>
      <c r="AJ52" s="119">
        <v>3304620</v>
      </c>
    </row>
    <row r="53" spans="1:36" s="119" customFormat="1" ht="12.75" customHeight="1">
      <c r="A53" s="120">
        <v>3304650</v>
      </c>
      <c r="B53" s="121">
        <v>341</v>
      </c>
      <c r="C53" s="122" t="s">
        <v>246</v>
      </c>
      <c r="D53" s="123" t="s">
        <v>104</v>
      </c>
      <c r="E53" s="123" t="s">
        <v>105</v>
      </c>
      <c r="F53" s="124" t="s">
        <v>27</v>
      </c>
      <c r="G53" s="125">
        <v>3431</v>
      </c>
      <c r="H53" s="126">
        <v>3392</v>
      </c>
      <c r="I53" s="127">
        <v>6033579002</v>
      </c>
      <c r="J53" s="128">
        <v>7</v>
      </c>
      <c r="K53" s="129" t="s">
        <v>28</v>
      </c>
      <c r="L53" s="75" t="s">
        <v>371</v>
      </c>
      <c r="M53" s="107">
        <v>55.3</v>
      </c>
      <c r="N53" s="82" t="s">
        <v>370</v>
      </c>
      <c r="O53" s="130">
        <v>5.555555556</v>
      </c>
      <c r="P53" s="129" t="s">
        <v>33</v>
      </c>
      <c r="Q53" s="77">
        <v>14.98</v>
      </c>
      <c r="R53" s="83" t="s">
        <v>33</v>
      </c>
      <c r="S53" s="131" t="s">
        <v>28</v>
      </c>
      <c r="T53" s="99">
        <v>9785.68</v>
      </c>
      <c r="U53" s="78">
        <v>95.14</v>
      </c>
      <c r="V53" s="78">
        <v>264.1</v>
      </c>
      <c r="W53" s="117">
        <v>765.39</v>
      </c>
      <c r="X53" s="101" t="s">
        <v>372</v>
      </c>
      <c r="Y53" s="75" t="s">
        <v>371</v>
      </c>
      <c r="Z53" s="122">
        <f t="shared" si="0"/>
        <v>1</v>
      </c>
      <c r="AA53" s="123">
        <f t="shared" si="1"/>
        <v>1</v>
      </c>
      <c r="AB53" s="123">
        <f t="shared" si="2"/>
        <v>0</v>
      </c>
      <c r="AC53" s="123">
        <f t="shared" si="3"/>
        <v>0</v>
      </c>
      <c r="AD53" s="121" t="str">
        <f t="shared" si="4"/>
        <v>SRSA</v>
      </c>
      <c r="AE53" s="122">
        <f t="shared" si="5"/>
        <v>1</v>
      </c>
      <c r="AF53" s="123">
        <f t="shared" si="6"/>
        <v>0</v>
      </c>
      <c r="AG53" s="123">
        <f t="shared" si="7"/>
        <v>0</v>
      </c>
      <c r="AH53" s="121" t="str">
        <f t="shared" si="8"/>
        <v>-</v>
      </c>
      <c r="AI53" s="122">
        <f t="shared" si="9"/>
        <v>0</v>
      </c>
      <c r="AJ53" s="119">
        <v>3304650</v>
      </c>
    </row>
    <row r="54" spans="1:36" s="119" customFormat="1" ht="12.75" customHeight="1">
      <c r="A54" s="120">
        <v>3304800</v>
      </c>
      <c r="B54" s="121">
        <v>355</v>
      </c>
      <c r="C54" s="122" t="s">
        <v>257</v>
      </c>
      <c r="D54" s="123" t="s">
        <v>143</v>
      </c>
      <c r="E54" s="123" t="s">
        <v>40</v>
      </c>
      <c r="F54" s="124" t="s">
        <v>27</v>
      </c>
      <c r="G54" s="125">
        <v>3581</v>
      </c>
      <c r="H54" s="126">
        <v>1686</v>
      </c>
      <c r="I54" s="127">
        <v>6034663632</v>
      </c>
      <c r="J54" s="128">
        <v>7</v>
      </c>
      <c r="K54" s="129" t="s">
        <v>28</v>
      </c>
      <c r="L54" s="75" t="s">
        <v>371</v>
      </c>
      <c r="M54" s="107">
        <v>123.8</v>
      </c>
      <c r="N54" s="82" t="s">
        <v>370</v>
      </c>
      <c r="O54" s="130">
        <v>8.032128514</v>
      </c>
      <c r="P54" s="129" t="s">
        <v>33</v>
      </c>
      <c r="Q54" s="77">
        <v>16.94</v>
      </c>
      <c r="R54" s="83" t="s">
        <v>33</v>
      </c>
      <c r="S54" s="131" t="s">
        <v>28</v>
      </c>
      <c r="T54" s="99">
        <v>27199.92</v>
      </c>
      <c r="U54" s="78">
        <v>2105.49</v>
      </c>
      <c r="V54" s="78">
        <v>2187.51</v>
      </c>
      <c r="W54" s="117">
        <v>1325.54</v>
      </c>
      <c r="X54" s="101" t="s">
        <v>372</v>
      </c>
      <c r="Y54" s="75" t="s">
        <v>372</v>
      </c>
      <c r="Z54" s="122">
        <f t="shared" si="0"/>
        <v>1</v>
      </c>
      <c r="AA54" s="123">
        <f t="shared" si="1"/>
        <v>1</v>
      </c>
      <c r="AB54" s="123">
        <f t="shared" si="2"/>
        <v>0</v>
      </c>
      <c r="AC54" s="123">
        <f t="shared" si="3"/>
        <v>0</v>
      </c>
      <c r="AD54" s="121" t="str">
        <f t="shared" si="4"/>
        <v>SRSA</v>
      </c>
      <c r="AE54" s="122">
        <f t="shared" si="5"/>
        <v>1</v>
      </c>
      <c r="AF54" s="123">
        <f t="shared" si="6"/>
        <v>0</v>
      </c>
      <c r="AG54" s="123">
        <f t="shared" si="7"/>
        <v>0</v>
      </c>
      <c r="AH54" s="121" t="str">
        <f t="shared" si="8"/>
        <v>-</v>
      </c>
      <c r="AI54" s="122">
        <f t="shared" si="9"/>
        <v>0</v>
      </c>
      <c r="AJ54" s="119">
        <v>3304800</v>
      </c>
    </row>
    <row r="55" spans="1:36" s="119" customFormat="1" ht="12.75" customHeight="1">
      <c r="A55" s="120">
        <v>3304920</v>
      </c>
      <c r="B55" s="121">
        <v>365</v>
      </c>
      <c r="C55" s="122" t="s">
        <v>262</v>
      </c>
      <c r="D55" s="123" t="s">
        <v>263</v>
      </c>
      <c r="E55" s="123" t="s">
        <v>264</v>
      </c>
      <c r="F55" s="124" t="s">
        <v>27</v>
      </c>
      <c r="G55" s="125">
        <v>3771</v>
      </c>
      <c r="H55" s="126">
        <v>130</v>
      </c>
      <c r="I55" s="127">
        <v>6036382800</v>
      </c>
      <c r="J55" s="128">
        <v>7</v>
      </c>
      <c r="K55" s="129" t="s">
        <v>28</v>
      </c>
      <c r="L55" s="75" t="s">
        <v>371</v>
      </c>
      <c r="M55" s="107">
        <v>59.5</v>
      </c>
      <c r="N55" s="82" t="s">
        <v>370</v>
      </c>
      <c r="O55" s="130">
        <v>0.71942446</v>
      </c>
      <c r="P55" s="129" t="s">
        <v>33</v>
      </c>
      <c r="Q55" s="77">
        <v>0.35</v>
      </c>
      <c r="R55" s="83" t="s">
        <v>33</v>
      </c>
      <c r="S55" s="131" t="s">
        <v>28</v>
      </c>
      <c r="T55" s="99">
        <v>5107.21</v>
      </c>
      <c r="U55" s="78">
        <v>0</v>
      </c>
      <c r="V55" s="78">
        <v>180.27</v>
      </c>
      <c r="W55" s="117">
        <v>761.87</v>
      </c>
      <c r="X55" s="101" t="s">
        <v>372</v>
      </c>
      <c r="Y55" s="75" t="s">
        <v>371</v>
      </c>
      <c r="Z55" s="122">
        <f t="shared" si="0"/>
        <v>1</v>
      </c>
      <c r="AA55" s="123">
        <f t="shared" si="1"/>
        <v>1</v>
      </c>
      <c r="AB55" s="123">
        <f t="shared" si="2"/>
        <v>0</v>
      </c>
      <c r="AC55" s="123">
        <f t="shared" si="3"/>
        <v>0</v>
      </c>
      <c r="AD55" s="121" t="str">
        <f t="shared" si="4"/>
        <v>SRSA</v>
      </c>
      <c r="AE55" s="122">
        <f t="shared" si="5"/>
        <v>1</v>
      </c>
      <c r="AF55" s="123">
        <f t="shared" si="6"/>
        <v>0</v>
      </c>
      <c r="AG55" s="123">
        <f t="shared" si="7"/>
        <v>0</v>
      </c>
      <c r="AH55" s="121" t="str">
        <f t="shared" si="8"/>
        <v>-</v>
      </c>
      <c r="AI55" s="122">
        <f t="shared" si="9"/>
        <v>0</v>
      </c>
      <c r="AJ55" s="119">
        <v>3304920</v>
      </c>
    </row>
    <row r="56" spans="1:36" s="119" customFormat="1" ht="12.75" customHeight="1">
      <c r="A56" s="120">
        <v>3304950</v>
      </c>
      <c r="B56" s="121">
        <v>367</v>
      </c>
      <c r="C56" s="122" t="s">
        <v>265</v>
      </c>
      <c r="D56" s="123" t="s">
        <v>55</v>
      </c>
      <c r="E56" s="123" t="s">
        <v>56</v>
      </c>
      <c r="F56" s="124" t="s">
        <v>27</v>
      </c>
      <c r="G56" s="125">
        <v>3031</v>
      </c>
      <c r="H56" s="126">
        <v>849</v>
      </c>
      <c r="I56" s="127">
        <v>6036732690</v>
      </c>
      <c r="J56" s="128">
        <v>8</v>
      </c>
      <c r="K56" s="129" t="s">
        <v>28</v>
      </c>
      <c r="L56" s="75" t="s">
        <v>371</v>
      </c>
      <c r="M56" s="107">
        <v>225.6</v>
      </c>
      <c r="N56" s="82" t="s">
        <v>370</v>
      </c>
      <c r="O56" s="130">
        <v>2.156334232</v>
      </c>
      <c r="P56" s="129" t="s">
        <v>33</v>
      </c>
      <c r="Q56" s="77">
        <v>4.75</v>
      </c>
      <c r="R56" s="83" t="s">
        <v>33</v>
      </c>
      <c r="S56" s="131" t="s">
        <v>28</v>
      </c>
      <c r="T56" s="99">
        <v>26081.79</v>
      </c>
      <c r="U56" s="78">
        <v>1882.13</v>
      </c>
      <c r="V56" s="78">
        <v>2336.76</v>
      </c>
      <c r="W56" s="117">
        <v>1151.88</v>
      </c>
      <c r="X56" s="101" t="s">
        <v>372</v>
      </c>
      <c r="Y56" s="75" t="s">
        <v>371</v>
      </c>
      <c r="Z56" s="122">
        <f t="shared" si="0"/>
        <v>1</v>
      </c>
      <c r="AA56" s="123">
        <f t="shared" si="1"/>
        <v>1</v>
      </c>
      <c r="AB56" s="123">
        <f t="shared" si="2"/>
        <v>0</v>
      </c>
      <c r="AC56" s="123">
        <f t="shared" si="3"/>
        <v>0</v>
      </c>
      <c r="AD56" s="121" t="str">
        <f t="shared" si="4"/>
        <v>SRSA</v>
      </c>
      <c r="AE56" s="122">
        <f t="shared" si="5"/>
        <v>1</v>
      </c>
      <c r="AF56" s="123">
        <f t="shared" si="6"/>
        <v>0</v>
      </c>
      <c r="AG56" s="123">
        <f t="shared" si="7"/>
        <v>0</v>
      </c>
      <c r="AH56" s="121" t="str">
        <f t="shared" si="8"/>
        <v>-</v>
      </c>
      <c r="AI56" s="122">
        <f t="shared" si="9"/>
        <v>0</v>
      </c>
      <c r="AJ56" s="119">
        <v>3304950</v>
      </c>
    </row>
    <row r="57" spans="1:36" s="119" customFormat="1" ht="12.75" customHeight="1">
      <c r="A57" s="120">
        <v>3305010</v>
      </c>
      <c r="B57" s="121">
        <v>375</v>
      </c>
      <c r="C57" s="122" t="s">
        <v>272</v>
      </c>
      <c r="D57" s="123" t="s">
        <v>104</v>
      </c>
      <c r="E57" s="123" t="s">
        <v>105</v>
      </c>
      <c r="F57" s="124" t="s">
        <v>27</v>
      </c>
      <c r="G57" s="125">
        <v>3431</v>
      </c>
      <c r="H57" s="126">
        <v>3392</v>
      </c>
      <c r="I57" s="127">
        <v>6033579002</v>
      </c>
      <c r="J57" s="128">
        <v>7</v>
      </c>
      <c r="K57" s="129" t="s">
        <v>28</v>
      </c>
      <c r="L57" s="75" t="s">
        <v>371</v>
      </c>
      <c r="M57" s="107">
        <v>54.6</v>
      </c>
      <c r="N57" s="82" t="s">
        <v>370</v>
      </c>
      <c r="O57" s="130">
        <v>7.5</v>
      </c>
      <c r="P57" s="129" t="s">
        <v>33</v>
      </c>
      <c r="Q57" s="77">
        <v>25.56</v>
      </c>
      <c r="R57" s="83" t="s">
        <v>28</v>
      </c>
      <c r="S57" s="131" t="s">
        <v>28</v>
      </c>
      <c r="T57" s="99">
        <v>6230.14</v>
      </c>
      <c r="U57" s="78">
        <v>763.34</v>
      </c>
      <c r="V57" s="78">
        <v>818.66</v>
      </c>
      <c r="W57" s="117">
        <v>751.3</v>
      </c>
      <c r="X57" s="101" t="s">
        <v>372</v>
      </c>
      <c r="Y57" s="75" t="s">
        <v>372</v>
      </c>
      <c r="Z57" s="122">
        <f t="shared" si="0"/>
        <v>1</v>
      </c>
      <c r="AA57" s="123">
        <f t="shared" si="1"/>
        <v>1</v>
      </c>
      <c r="AB57" s="123">
        <f t="shared" si="2"/>
        <v>0</v>
      </c>
      <c r="AC57" s="123">
        <f t="shared" si="3"/>
        <v>0</v>
      </c>
      <c r="AD57" s="121" t="str">
        <f t="shared" si="4"/>
        <v>SRSA</v>
      </c>
      <c r="AE57" s="122">
        <f t="shared" si="5"/>
        <v>1</v>
      </c>
      <c r="AF57" s="123">
        <f t="shared" si="6"/>
        <v>1</v>
      </c>
      <c r="AG57" s="123" t="str">
        <f t="shared" si="7"/>
        <v>Initial</v>
      </c>
      <c r="AH57" s="121" t="str">
        <f t="shared" si="8"/>
        <v>-</v>
      </c>
      <c r="AI57" s="122" t="str">
        <f t="shared" si="9"/>
        <v>SRSA</v>
      </c>
      <c r="AJ57" s="119">
        <v>3305010</v>
      </c>
    </row>
    <row r="58" spans="1:36" s="119" customFormat="1" ht="12.75" customHeight="1">
      <c r="A58" s="120">
        <v>3305040</v>
      </c>
      <c r="B58" s="121">
        <v>377</v>
      </c>
      <c r="C58" s="122" t="s">
        <v>273</v>
      </c>
      <c r="D58" s="123" t="s">
        <v>137</v>
      </c>
      <c r="E58" s="123" t="s">
        <v>138</v>
      </c>
      <c r="F58" s="124" t="s">
        <v>27</v>
      </c>
      <c r="G58" s="125">
        <v>3045</v>
      </c>
      <c r="H58" s="126">
        <v>1908</v>
      </c>
      <c r="I58" s="127">
        <v>6034974818</v>
      </c>
      <c r="J58" s="128">
        <v>8</v>
      </c>
      <c r="K58" s="129" t="s">
        <v>28</v>
      </c>
      <c r="L58" s="75" t="s">
        <v>371</v>
      </c>
      <c r="M58" s="107">
        <v>471.3</v>
      </c>
      <c r="N58" s="82" t="s">
        <v>370</v>
      </c>
      <c r="O58" s="130">
        <v>5.54973822</v>
      </c>
      <c r="P58" s="129" t="s">
        <v>33</v>
      </c>
      <c r="Q58" s="77">
        <v>5.09</v>
      </c>
      <c r="R58" s="83" t="s">
        <v>33</v>
      </c>
      <c r="S58" s="131" t="s">
        <v>28</v>
      </c>
      <c r="T58" s="99">
        <v>38283.2</v>
      </c>
      <c r="U58" s="78">
        <v>4118.18</v>
      </c>
      <c r="V58" s="78">
        <v>5011.12</v>
      </c>
      <c r="W58" s="117">
        <v>2346.03</v>
      </c>
      <c r="X58" s="101" t="s">
        <v>372</v>
      </c>
      <c r="Y58" s="75" t="s">
        <v>372</v>
      </c>
      <c r="Z58" s="122">
        <f t="shared" si="0"/>
        <v>1</v>
      </c>
      <c r="AA58" s="123">
        <f t="shared" si="1"/>
        <v>1</v>
      </c>
      <c r="AB58" s="123">
        <f t="shared" si="2"/>
        <v>0</v>
      </c>
      <c r="AC58" s="123">
        <f t="shared" si="3"/>
        <v>0</v>
      </c>
      <c r="AD58" s="121" t="str">
        <f t="shared" si="4"/>
        <v>SRSA</v>
      </c>
      <c r="AE58" s="122">
        <f t="shared" si="5"/>
        <v>1</v>
      </c>
      <c r="AF58" s="123">
        <f t="shared" si="6"/>
        <v>0</v>
      </c>
      <c r="AG58" s="123">
        <f t="shared" si="7"/>
        <v>0</v>
      </c>
      <c r="AH58" s="121" t="str">
        <f t="shared" si="8"/>
        <v>-</v>
      </c>
      <c r="AI58" s="122">
        <f t="shared" si="9"/>
        <v>0</v>
      </c>
      <c r="AJ58" s="119">
        <v>3305040</v>
      </c>
    </row>
    <row r="59" spans="1:36" s="119" customFormat="1" ht="12.75" customHeight="1">
      <c r="A59" s="120">
        <v>3305250</v>
      </c>
      <c r="B59" s="121">
        <v>391</v>
      </c>
      <c r="C59" s="122" t="s">
        <v>279</v>
      </c>
      <c r="D59" s="123" t="s">
        <v>176</v>
      </c>
      <c r="E59" s="123" t="s">
        <v>177</v>
      </c>
      <c r="F59" s="124" t="s">
        <v>27</v>
      </c>
      <c r="G59" s="125">
        <v>3840</v>
      </c>
      <c r="H59" s="126">
        <v>2313</v>
      </c>
      <c r="I59" s="127">
        <v>6034229572</v>
      </c>
      <c r="J59" s="128">
        <v>8</v>
      </c>
      <c r="K59" s="129" t="s">
        <v>28</v>
      </c>
      <c r="L59" s="75" t="s">
        <v>371</v>
      </c>
      <c r="M59" s="107">
        <v>39.9</v>
      </c>
      <c r="N59" s="82" t="s">
        <v>370</v>
      </c>
      <c r="O59" s="130">
        <v>4.195804196</v>
      </c>
      <c r="P59" s="129" t="s">
        <v>33</v>
      </c>
      <c r="Q59" s="77">
        <v>11.15</v>
      </c>
      <c r="R59" s="83" t="s">
        <v>33</v>
      </c>
      <c r="S59" s="131" t="s">
        <v>28</v>
      </c>
      <c r="T59" s="99">
        <v>3982.57</v>
      </c>
      <c r="U59" s="78">
        <v>0</v>
      </c>
      <c r="V59" s="78">
        <v>133.65</v>
      </c>
      <c r="W59" s="117">
        <v>709.03</v>
      </c>
      <c r="X59" s="101" t="s">
        <v>372</v>
      </c>
      <c r="Y59" s="75" t="s">
        <v>371</v>
      </c>
      <c r="Z59" s="122">
        <f t="shared" si="0"/>
        <v>1</v>
      </c>
      <c r="AA59" s="123">
        <f t="shared" si="1"/>
        <v>1</v>
      </c>
      <c r="AB59" s="123">
        <f t="shared" si="2"/>
        <v>0</v>
      </c>
      <c r="AC59" s="123">
        <f t="shared" si="3"/>
        <v>0</v>
      </c>
      <c r="AD59" s="121" t="str">
        <f t="shared" si="4"/>
        <v>SRSA</v>
      </c>
      <c r="AE59" s="122">
        <f t="shared" si="5"/>
        <v>1</v>
      </c>
      <c r="AF59" s="123">
        <f t="shared" si="6"/>
        <v>0</v>
      </c>
      <c r="AG59" s="123">
        <f t="shared" si="7"/>
        <v>0</v>
      </c>
      <c r="AH59" s="121" t="str">
        <f t="shared" si="8"/>
        <v>-</v>
      </c>
      <c r="AI59" s="122">
        <f t="shared" si="9"/>
        <v>0</v>
      </c>
      <c r="AJ59" s="119">
        <v>3305250</v>
      </c>
    </row>
    <row r="60" spans="1:36" s="119" customFormat="1" ht="12.75" customHeight="1">
      <c r="A60" s="120">
        <v>3305370</v>
      </c>
      <c r="B60" s="121">
        <v>405</v>
      </c>
      <c r="C60" s="122" t="s">
        <v>284</v>
      </c>
      <c r="D60" s="123" t="s">
        <v>182</v>
      </c>
      <c r="E60" s="123" t="s">
        <v>183</v>
      </c>
      <c r="F60" s="124" t="s">
        <v>27</v>
      </c>
      <c r="G60" s="125">
        <v>3842</v>
      </c>
      <c r="H60" s="126">
        <v>2284</v>
      </c>
      <c r="I60" s="127">
        <v>6039268992</v>
      </c>
      <c r="J60" s="128">
        <v>8</v>
      </c>
      <c r="K60" s="129" t="s">
        <v>28</v>
      </c>
      <c r="L60" s="75" t="s">
        <v>371</v>
      </c>
      <c r="M60" s="107">
        <v>451.9</v>
      </c>
      <c r="N60" s="82" t="s">
        <v>370</v>
      </c>
      <c r="O60" s="130">
        <v>0.322580645</v>
      </c>
      <c r="P60" s="129" t="s">
        <v>33</v>
      </c>
      <c r="Q60" s="77">
        <v>4.89</v>
      </c>
      <c r="R60" s="83" t="s">
        <v>33</v>
      </c>
      <c r="S60" s="131" t="s">
        <v>28</v>
      </c>
      <c r="T60" s="99">
        <v>25763.76</v>
      </c>
      <c r="U60" s="78">
        <v>865.61</v>
      </c>
      <c r="V60" s="78">
        <v>2142.82</v>
      </c>
      <c r="W60" s="117">
        <v>1752.36</v>
      </c>
      <c r="X60" s="101" t="s">
        <v>372</v>
      </c>
      <c r="Y60" s="75" t="s">
        <v>372</v>
      </c>
      <c r="Z60" s="122">
        <f t="shared" si="0"/>
        <v>1</v>
      </c>
      <c r="AA60" s="123">
        <f t="shared" si="1"/>
        <v>1</v>
      </c>
      <c r="AB60" s="123">
        <f t="shared" si="2"/>
        <v>0</v>
      </c>
      <c r="AC60" s="123">
        <f t="shared" si="3"/>
        <v>0</v>
      </c>
      <c r="AD60" s="121" t="str">
        <f t="shared" si="4"/>
        <v>SRSA</v>
      </c>
      <c r="AE60" s="122">
        <f t="shared" si="5"/>
        <v>1</v>
      </c>
      <c r="AF60" s="123">
        <f t="shared" si="6"/>
        <v>0</v>
      </c>
      <c r="AG60" s="123">
        <f t="shared" si="7"/>
        <v>0</v>
      </c>
      <c r="AH60" s="121" t="str">
        <f t="shared" si="8"/>
        <v>-</v>
      </c>
      <c r="AI60" s="122">
        <f t="shared" si="9"/>
        <v>0</v>
      </c>
      <c r="AJ60" s="119">
        <v>3305370</v>
      </c>
    </row>
    <row r="61" spans="1:36" s="119" customFormat="1" ht="12.75" customHeight="1">
      <c r="A61" s="120">
        <v>3305400</v>
      </c>
      <c r="B61" s="121">
        <v>407</v>
      </c>
      <c r="C61" s="122" t="s">
        <v>285</v>
      </c>
      <c r="D61" s="123" t="s">
        <v>286</v>
      </c>
      <c r="E61" s="123" t="s">
        <v>287</v>
      </c>
      <c r="F61" s="124" t="s">
        <v>27</v>
      </c>
      <c r="G61" s="125">
        <v>3582</v>
      </c>
      <c r="H61" s="126">
        <v>1408</v>
      </c>
      <c r="I61" s="127">
        <v>6036361437</v>
      </c>
      <c r="J61" s="128">
        <v>7</v>
      </c>
      <c r="K61" s="129" t="s">
        <v>28</v>
      </c>
      <c r="L61" s="75" t="s">
        <v>371</v>
      </c>
      <c r="M61" s="107">
        <v>468.7</v>
      </c>
      <c r="N61" s="82" t="s">
        <v>370</v>
      </c>
      <c r="O61" s="130">
        <v>12.68498943</v>
      </c>
      <c r="P61" s="129" t="s">
        <v>33</v>
      </c>
      <c r="Q61" s="77">
        <v>29.89</v>
      </c>
      <c r="R61" s="83" t="s">
        <v>28</v>
      </c>
      <c r="S61" s="131" t="s">
        <v>28</v>
      </c>
      <c r="T61" s="99">
        <v>45959.74</v>
      </c>
      <c r="U61" s="78">
        <v>6152.53</v>
      </c>
      <c r="V61" s="78">
        <v>6746.85</v>
      </c>
      <c r="W61" s="117">
        <v>2670.2</v>
      </c>
      <c r="X61" s="101" t="s">
        <v>372</v>
      </c>
      <c r="Y61" s="75" t="s">
        <v>372</v>
      </c>
      <c r="Z61" s="122">
        <f t="shared" si="0"/>
        <v>1</v>
      </c>
      <c r="AA61" s="123">
        <f t="shared" si="1"/>
        <v>1</v>
      </c>
      <c r="AB61" s="123">
        <f t="shared" si="2"/>
        <v>0</v>
      </c>
      <c r="AC61" s="123">
        <f t="shared" si="3"/>
        <v>0</v>
      </c>
      <c r="AD61" s="121" t="str">
        <f t="shared" si="4"/>
        <v>SRSA</v>
      </c>
      <c r="AE61" s="122">
        <f t="shared" si="5"/>
        <v>1</v>
      </c>
      <c r="AF61" s="123">
        <f t="shared" si="6"/>
        <v>1</v>
      </c>
      <c r="AG61" s="123" t="str">
        <f t="shared" si="7"/>
        <v>Initial</v>
      </c>
      <c r="AH61" s="121" t="str">
        <f t="shared" si="8"/>
        <v>-</v>
      </c>
      <c r="AI61" s="122" t="str">
        <f t="shared" si="9"/>
        <v>SRSA</v>
      </c>
      <c r="AJ61" s="119">
        <v>3305400</v>
      </c>
    </row>
    <row r="62" spans="1:36" s="119" customFormat="1" ht="12.75" customHeight="1">
      <c r="A62" s="120">
        <v>3305430</v>
      </c>
      <c r="B62" s="121">
        <v>411</v>
      </c>
      <c r="C62" s="122" t="s">
        <v>288</v>
      </c>
      <c r="D62" s="123" t="s">
        <v>289</v>
      </c>
      <c r="E62" s="123" t="s">
        <v>290</v>
      </c>
      <c r="F62" s="124" t="s">
        <v>27</v>
      </c>
      <c r="G62" s="125">
        <v>3261</v>
      </c>
      <c r="H62" s="126">
        <v>9702</v>
      </c>
      <c r="I62" s="127">
        <v>6039421290</v>
      </c>
      <c r="J62" s="128">
        <v>8</v>
      </c>
      <c r="K62" s="129" t="s">
        <v>28</v>
      </c>
      <c r="L62" s="75" t="s">
        <v>371</v>
      </c>
      <c r="M62" s="107">
        <v>471.5</v>
      </c>
      <c r="N62" s="82" t="s">
        <v>370</v>
      </c>
      <c r="O62" s="130">
        <v>1.5625</v>
      </c>
      <c r="P62" s="129" t="s">
        <v>33</v>
      </c>
      <c r="Q62" s="77">
        <v>12.84</v>
      </c>
      <c r="R62" s="83" t="s">
        <v>33</v>
      </c>
      <c r="S62" s="131" t="s">
        <v>28</v>
      </c>
      <c r="T62" s="99">
        <v>34761.81</v>
      </c>
      <c r="U62" s="78">
        <v>1843.4</v>
      </c>
      <c r="V62" s="78">
        <v>5150.95</v>
      </c>
      <c r="W62" s="117">
        <v>4378.24</v>
      </c>
      <c r="X62" s="101" t="s">
        <v>372</v>
      </c>
      <c r="Y62" s="75" t="s">
        <v>371</v>
      </c>
      <c r="Z62" s="122">
        <f t="shared" si="0"/>
        <v>1</v>
      </c>
      <c r="AA62" s="123">
        <f t="shared" si="1"/>
        <v>1</v>
      </c>
      <c r="AB62" s="123">
        <f t="shared" si="2"/>
        <v>0</v>
      </c>
      <c r="AC62" s="123">
        <f t="shared" si="3"/>
        <v>0</v>
      </c>
      <c r="AD62" s="121" t="str">
        <f t="shared" si="4"/>
        <v>SRSA</v>
      </c>
      <c r="AE62" s="122">
        <f t="shared" si="5"/>
        <v>1</v>
      </c>
      <c r="AF62" s="123">
        <f t="shared" si="6"/>
        <v>0</v>
      </c>
      <c r="AG62" s="123">
        <f t="shared" si="7"/>
        <v>0</v>
      </c>
      <c r="AH62" s="121" t="str">
        <f t="shared" si="8"/>
        <v>-</v>
      </c>
      <c r="AI62" s="122">
        <f t="shared" si="9"/>
        <v>0</v>
      </c>
      <c r="AJ62" s="119">
        <v>3305430</v>
      </c>
    </row>
    <row r="63" spans="1:36" s="119" customFormat="1" ht="12.75" customHeight="1">
      <c r="A63" s="120">
        <v>3305460</v>
      </c>
      <c r="B63" s="121">
        <v>413</v>
      </c>
      <c r="C63" s="122" t="s">
        <v>291</v>
      </c>
      <c r="D63" s="123" t="s">
        <v>289</v>
      </c>
      <c r="E63" s="123" t="s">
        <v>290</v>
      </c>
      <c r="F63" s="124" t="s">
        <v>27</v>
      </c>
      <c r="G63" s="125">
        <v>3261</v>
      </c>
      <c r="H63" s="126">
        <v>9702</v>
      </c>
      <c r="I63" s="127">
        <v>6039421290</v>
      </c>
      <c r="J63" s="128">
        <v>8</v>
      </c>
      <c r="K63" s="129" t="s">
        <v>28</v>
      </c>
      <c r="L63" s="75" t="s">
        <v>371</v>
      </c>
      <c r="M63" s="107">
        <v>476.2</v>
      </c>
      <c r="N63" s="82" t="s">
        <v>370</v>
      </c>
      <c r="O63" s="130">
        <v>1.265822785</v>
      </c>
      <c r="P63" s="129" t="s">
        <v>33</v>
      </c>
      <c r="Q63" s="77">
        <v>6.78</v>
      </c>
      <c r="R63" s="83" t="s">
        <v>33</v>
      </c>
      <c r="S63" s="131" t="s">
        <v>28</v>
      </c>
      <c r="T63" s="99">
        <v>30001.93</v>
      </c>
      <c r="U63" s="78">
        <v>1783.08</v>
      </c>
      <c r="V63" s="78">
        <v>3039.11</v>
      </c>
      <c r="W63" s="117">
        <v>2199.8</v>
      </c>
      <c r="X63" s="101" t="s">
        <v>372</v>
      </c>
      <c r="Y63" s="75" t="s">
        <v>371</v>
      </c>
      <c r="Z63" s="122">
        <f t="shared" si="0"/>
        <v>1</v>
      </c>
      <c r="AA63" s="123">
        <f t="shared" si="1"/>
        <v>1</v>
      </c>
      <c r="AB63" s="123">
        <f t="shared" si="2"/>
        <v>0</v>
      </c>
      <c r="AC63" s="123">
        <f t="shared" si="3"/>
        <v>0</v>
      </c>
      <c r="AD63" s="121" t="str">
        <f t="shared" si="4"/>
        <v>SRSA</v>
      </c>
      <c r="AE63" s="122">
        <f t="shared" si="5"/>
        <v>1</v>
      </c>
      <c r="AF63" s="123">
        <f t="shared" si="6"/>
        <v>0</v>
      </c>
      <c r="AG63" s="123">
        <f t="shared" si="7"/>
        <v>0</v>
      </c>
      <c r="AH63" s="121" t="str">
        <f t="shared" si="8"/>
        <v>-</v>
      </c>
      <c r="AI63" s="122">
        <f t="shared" si="9"/>
        <v>0</v>
      </c>
      <c r="AJ63" s="119">
        <v>3305460</v>
      </c>
    </row>
    <row r="64" spans="1:36" s="119" customFormat="1" ht="12.75" customHeight="1">
      <c r="A64" s="120">
        <v>3305670</v>
      </c>
      <c r="B64" s="121">
        <v>435</v>
      </c>
      <c r="C64" s="122" t="s">
        <v>299</v>
      </c>
      <c r="D64" s="123" t="s">
        <v>76</v>
      </c>
      <c r="E64" s="123" t="s">
        <v>77</v>
      </c>
      <c r="F64" s="124" t="s">
        <v>27</v>
      </c>
      <c r="G64" s="125">
        <v>3774</v>
      </c>
      <c r="H64" s="126">
        <v>4535</v>
      </c>
      <c r="I64" s="127">
        <v>6037872113</v>
      </c>
      <c r="J64" s="128">
        <v>7</v>
      </c>
      <c r="K64" s="129" t="s">
        <v>28</v>
      </c>
      <c r="L64" s="75" t="s">
        <v>371</v>
      </c>
      <c r="M64" s="107">
        <v>79.3</v>
      </c>
      <c r="N64" s="82" t="s">
        <v>370</v>
      </c>
      <c r="O64" s="130">
        <v>0.862068966</v>
      </c>
      <c r="P64" s="129" t="s">
        <v>33</v>
      </c>
      <c r="Q64" s="77">
        <v>22.29</v>
      </c>
      <c r="R64" s="83" t="s">
        <v>28</v>
      </c>
      <c r="S64" s="131" t="s">
        <v>28</v>
      </c>
      <c r="T64" s="99">
        <v>6805.58</v>
      </c>
      <c r="U64" s="78">
        <v>561.93</v>
      </c>
      <c r="V64" s="78">
        <v>735.01</v>
      </c>
      <c r="W64" s="117">
        <v>849.92</v>
      </c>
      <c r="X64" s="101" t="s">
        <v>372</v>
      </c>
      <c r="Y64" s="75" t="s">
        <v>372</v>
      </c>
      <c r="Z64" s="122">
        <f t="shared" si="0"/>
        <v>1</v>
      </c>
      <c r="AA64" s="123">
        <f t="shared" si="1"/>
        <v>1</v>
      </c>
      <c r="AB64" s="123">
        <f t="shared" si="2"/>
        <v>0</v>
      </c>
      <c r="AC64" s="123">
        <f t="shared" si="3"/>
        <v>0</v>
      </c>
      <c r="AD64" s="121" t="str">
        <f t="shared" si="4"/>
        <v>SRSA</v>
      </c>
      <c r="AE64" s="122">
        <f t="shared" si="5"/>
        <v>1</v>
      </c>
      <c r="AF64" s="123">
        <f t="shared" si="6"/>
        <v>1</v>
      </c>
      <c r="AG64" s="123" t="str">
        <f t="shared" si="7"/>
        <v>Initial</v>
      </c>
      <c r="AH64" s="121" t="str">
        <f t="shared" si="8"/>
        <v>-</v>
      </c>
      <c r="AI64" s="122" t="str">
        <f t="shared" si="9"/>
        <v>SRSA</v>
      </c>
      <c r="AJ64" s="119">
        <v>3305670</v>
      </c>
    </row>
    <row r="65" spans="1:36" s="119" customFormat="1" ht="12.75" customHeight="1">
      <c r="A65" s="120">
        <v>3305700</v>
      </c>
      <c r="B65" s="121">
        <v>437</v>
      </c>
      <c r="C65" s="122" t="s">
        <v>300</v>
      </c>
      <c r="D65" s="123" t="s">
        <v>111</v>
      </c>
      <c r="E65" s="123" t="s">
        <v>112</v>
      </c>
      <c r="F65" s="124" t="s">
        <v>27</v>
      </c>
      <c r="G65" s="125">
        <v>3576</v>
      </c>
      <c r="H65" s="126">
        <v>1101</v>
      </c>
      <c r="I65" s="127">
        <v>6032375571</v>
      </c>
      <c r="J65" s="128">
        <v>7</v>
      </c>
      <c r="K65" s="129" t="s">
        <v>28</v>
      </c>
      <c r="L65" s="75" t="s">
        <v>371</v>
      </c>
      <c r="M65" s="107">
        <v>169.3</v>
      </c>
      <c r="N65" s="82" t="s">
        <v>370</v>
      </c>
      <c r="O65" s="130">
        <v>11.01694915</v>
      </c>
      <c r="P65" s="129" t="s">
        <v>33</v>
      </c>
      <c r="Q65" s="77">
        <v>32.39</v>
      </c>
      <c r="R65" s="83" t="s">
        <v>28</v>
      </c>
      <c r="S65" s="131" t="s">
        <v>28</v>
      </c>
      <c r="T65" s="99">
        <v>14423.79</v>
      </c>
      <c r="U65" s="78">
        <v>1391.56</v>
      </c>
      <c r="V65" s="78">
        <v>1709.69</v>
      </c>
      <c r="W65" s="117">
        <v>1156.36</v>
      </c>
      <c r="X65" s="101" t="s">
        <v>372</v>
      </c>
      <c r="Y65" s="75" t="s">
        <v>371</v>
      </c>
      <c r="Z65" s="122">
        <f t="shared" si="0"/>
        <v>1</v>
      </c>
      <c r="AA65" s="123">
        <f t="shared" si="1"/>
        <v>1</v>
      </c>
      <c r="AB65" s="123">
        <f t="shared" si="2"/>
        <v>0</v>
      </c>
      <c r="AC65" s="123">
        <f t="shared" si="3"/>
        <v>0</v>
      </c>
      <c r="AD65" s="121" t="str">
        <f t="shared" si="4"/>
        <v>SRSA</v>
      </c>
      <c r="AE65" s="122">
        <f t="shared" si="5"/>
        <v>1</v>
      </c>
      <c r="AF65" s="123">
        <f t="shared" si="6"/>
        <v>1</v>
      </c>
      <c r="AG65" s="123" t="str">
        <f t="shared" si="7"/>
        <v>Initial</v>
      </c>
      <c r="AH65" s="121" t="str">
        <f t="shared" si="8"/>
        <v>-</v>
      </c>
      <c r="AI65" s="122" t="str">
        <f t="shared" si="9"/>
        <v>SRSA</v>
      </c>
      <c r="AJ65" s="119">
        <v>3305700</v>
      </c>
    </row>
    <row r="66" spans="1:36" s="119" customFormat="1" ht="12.75" customHeight="1">
      <c r="A66" s="120">
        <v>3305760</v>
      </c>
      <c r="B66" s="121">
        <v>441</v>
      </c>
      <c r="C66" s="122" t="s">
        <v>302</v>
      </c>
      <c r="D66" s="123" t="s">
        <v>303</v>
      </c>
      <c r="E66" s="123" t="s">
        <v>304</v>
      </c>
      <c r="F66" s="124" t="s">
        <v>27</v>
      </c>
      <c r="G66" s="125">
        <v>3770</v>
      </c>
      <c r="H66" s="126">
        <v>5151</v>
      </c>
      <c r="I66" s="127">
        <v>6034693442</v>
      </c>
      <c r="J66" s="128">
        <v>7</v>
      </c>
      <c r="K66" s="129" t="s">
        <v>28</v>
      </c>
      <c r="L66" s="75" t="s">
        <v>371</v>
      </c>
      <c r="M66" s="107">
        <v>281.3</v>
      </c>
      <c r="N66" s="82" t="s">
        <v>370</v>
      </c>
      <c r="O66" s="130">
        <v>1.662707838</v>
      </c>
      <c r="P66" s="129" t="s">
        <v>33</v>
      </c>
      <c r="Q66" s="77">
        <v>3.23</v>
      </c>
      <c r="R66" s="83" t="s">
        <v>33</v>
      </c>
      <c r="S66" s="131" t="s">
        <v>28</v>
      </c>
      <c r="T66" s="99">
        <v>6504.49</v>
      </c>
      <c r="U66" s="78">
        <v>527.53</v>
      </c>
      <c r="V66" s="78">
        <v>2511.63</v>
      </c>
      <c r="W66" s="117">
        <v>2338.76</v>
      </c>
      <c r="X66" s="101" t="s">
        <v>372</v>
      </c>
      <c r="Y66" s="75" t="s">
        <v>371</v>
      </c>
      <c r="Z66" s="122">
        <f t="shared" si="0"/>
        <v>1</v>
      </c>
      <c r="AA66" s="123">
        <f t="shared" si="1"/>
        <v>1</v>
      </c>
      <c r="AB66" s="123">
        <f t="shared" si="2"/>
        <v>0</v>
      </c>
      <c r="AC66" s="123">
        <f t="shared" si="3"/>
        <v>0</v>
      </c>
      <c r="AD66" s="121" t="str">
        <f t="shared" si="4"/>
        <v>SRSA</v>
      </c>
      <c r="AE66" s="122">
        <f t="shared" si="5"/>
        <v>1</v>
      </c>
      <c r="AF66" s="123">
        <f t="shared" si="6"/>
        <v>0</v>
      </c>
      <c r="AG66" s="123">
        <f t="shared" si="7"/>
        <v>0</v>
      </c>
      <c r="AH66" s="121" t="str">
        <f t="shared" si="8"/>
        <v>-</v>
      </c>
      <c r="AI66" s="122">
        <f t="shared" si="9"/>
        <v>0</v>
      </c>
      <c r="AJ66" s="119">
        <v>3305760</v>
      </c>
    </row>
    <row r="67" spans="1:36" s="119" customFormat="1" ht="12.75" customHeight="1">
      <c r="A67" s="120">
        <v>3305830</v>
      </c>
      <c r="B67" s="121">
        <v>450</v>
      </c>
      <c r="C67" s="122" t="s">
        <v>309</v>
      </c>
      <c r="D67" s="123" t="s">
        <v>87</v>
      </c>
      <c r="E67" s="123" t="s">
        <v>88</v>
      </c>
      <c r="F67" s="124" t="s">
        <v>27</v>
      </c>
      <c r="G67" s="125">
        <v>3561</v>
      </c>
      <c r="H67" s="126">
        <v>4718</v>
      </c>
      <c r="I67" s="127">
        <v>6034443925</v>
      </c>
      <c r="J67" s="128">
        <v>7</v>
      </c>
      <c r="K67" s="129" t="s">
        <v>28</v>
      </c>
      <c r="L67" s="75" t="s">
        <v>371</v>
      </c>
      <c r="M67" s="107">
        <v>328.8</v>
      </c>
      <c r="N67" s="82" t="s">
        <v>370</v>
      </c>
      <c r="O67" s="130">
        <v>11.51315789</v>
      </c>
      <c r="P67" s="129" t="s">
        <v>33</v>
      </c>
      <c r="Q67" s="77">
        <v>24.06</v>
      </c>
      <c r="R67" s="83" t="s">
        <v>28</v>
      </c>
      <c r="S67" s="131" t="s">
        <v>28</v>
      </c>
      <c r="T67" s="99">
        <v>15370.98</v>
      </c>
      <c r="U67" s="78">
        <v>3574.32</v>
      </c>
      <c r="V67" s="78">
        <v>4064.78</v>
      </c>
      <c r="W67" s="117">
        <v>2981.34</v>
      </c>
      <c r="X67" s="101" t="s">
        <v>372</v>
      </c>
      <c r="Y67" s="75" t="s">
        <v>372</v>
      </c>
      <c r="Z67" s="122">
        <f t="shared" si="0"/>
        <v>1</v>
      </c>
      <c r="AA67" s="123">
        <f t="shared" si="1"/>
        <v>1</v>
      </c>
      <c r="AB67" s="123">
        <f t="shared" si="2"/>
        <v>0</v>
      </c>
      <c r="AC67" s="123">
        <f t="shared" si="3"/>
        <v>0</v>
      </c>
      <c r="AD67" s="121" t="str">
        <f t="shared" si="4"/>
        <v>SRSA</v>
      </c>
      <c r="AE67" s="122">
        <f t="shared" si="5"/>
        <v>1</v>
      </c>
      <c r="AF67" s="123">
        <f t="shared" si="6"/>
        <v>1</v>
      </c>
      <c r="AG67" s="123" t="str">
        <f t="shared" si="7"/>
        <v>Initial</v>
      </c>
      <c r="AH67" s="121" t="str">
        <f t="shared" si="8"/>
        <v>-</v>
      </c>
      <c r="AI67" s="122" t="str">
        <f t="shared" si="9"/>
        <v>SRSA</v>
      </c>
      <c r="AJ67" s="119">
        <v>3305830</v>
      </c>
    </row>
    <row r="68" spans="1:36" s="119" customFormat="1" ht="12.75" customHeight="1">
      <c r="A68" s="120">
        <v>3306000</v>
      </c>
      <c r="B68" s="121">
        <v>467</v>
      </c>
      <c r="C68" s="122" t="s">
        <v>319</v>
      </c>
      <c r="D68" s="123" t="s">
        <v>97</v>
      </c>
      <c r="E68" s="123" t="s">
        <v>98</v>
      </c>
      <c r="F68" s="124" t="s">
        <v>27</v>
      </c>
      <c r="G68" s="125">
        <v>3264</v>
      </c>
      <c r="H68" s="126">
        <v>1296</v>
      </c>
      <c r="I68" s="127">
        <v>6035361254</v>
      </c>
      <c r="J68" s="128">
        <v>7</v>
      </c>
      <c r="K68" s="129" t="s">
        <v>28</v>
      </c>
      <c r="L68" s="75" t="s">
        <v>371</v>
      </c>
      <c r="M68" s="107">
        <v>141.9</v>
      </c>
      <c r="N68" s="82" t="s">
        <v>370</v>
      </c>
      <c r="O68" s="130">
        <v>13.23529412</v>
      </c>
      <c r="P68" s="129" t="s">
        <v>33</v>
      </c>
      <c r="Q68" s="77">
        <v>52</v>
      </c>
      <c r="R68" s="83" t="s">
        <v>28</v>
      </c>
      <c r="S68" s="131" t="s">
        <v>28</v>
      </c>
      <c r="T68" s="99">
        <v>23907.26</v>
      </c>
      <c r="U68" s="78">
        <v>4941.76</v>
      </c>
      <c r="V68" s="78">
        <v>4818.1</v>
      </c>
      <c r="W68" s="117">
        <v>4871.88</v>
      </c>
      <c r="X68" s="101" t="s">
        <v>372</v>
      </c>
      <c r="Y68" s="75" t="s">
        <v>372</v>
      </c>
      <c r="Z68" s="122">
        <f t="shared" si="0"/>
        <v>1</v>
      </c>
      <c r="AA68" s="123">
        <f t="shared" si="1"/>
        <v>1</v>
      </c>
      <c r="AB68" s="123">
        <f t="shared" si="2"/>
        <v>0</v>
      </c>
      <c r="AC68" s="123">
        <f t="shared" si="3"/>
        <v>0</v>
      </c>
      <c r="AD68" s="121" t="str">
        <f t="shared" si="4"/>
        <v>SRSA</v>
      </c>
      <c r="AE68" s="122">
        <f t="shared" si="5"/>
        <v>1</v>
      </c>
      <c r="AF68" s="123">
        <f t="shared" si="6"/>
        <v>1</v>
      </c>
      <c r="AG68" s="123" t="str">
        <f t="shared" si="7"/>
        <v>Initial</v>
      </c>
      <c r="AH68" s="121" t="str">
        <f t="shared" si="8"/>
        <v>-</v>
      </c>
      <c r="AI68" s="122" t="str">
        <f t="shared" si="9"/>
        <v>SRSA</v>
      </c>
      <c r="AJ68" s="119">
        <v>3306000</v>
      </c>
    </row>
    <row r="69" spans="1:36" s="119" customFormat="1" ht="12.75" customHeight="1">
      <c r="A69" s="120">
        <v>3306270</v>
      </c>
      <c r="B69" s="121">
        <v>495</v>
      </c>
      <c r="C69" s="122" t="s">
        <v>333</v>
      </c>
      <c r="D69" s="123" t="s">
        <v>182</v>
      </c>
      <c r="E69" s="123" t="s">
        <v>183</v>
      </c>
      <c r="F69" s="124" t="s">
        <v>27</v>
      </c>
      <c r="G69" s="125">
        <v>3842</v>
      </c>
      <c r="H69" s="126">
        <v>2284</v>
      </c>
      <c r="I69" s="127">
        <v>6039268992</v>
      </c>
      <c r="J69" s="128">
        <v>8</v>
      </c>
      <c r="K69" s="129" t="s">
        <v>28</v>
      </c>
      <c r="L69" s="75" t="s">
        <v>371</v>
      </c>
      <c r="M69" s="107">
        <v>93.4</v>
      </c>
      <c r="N69" s="82" t="s">
        <v>370</v>
      </c>
      <c r="O69" s="130">
        <v>3.03030303</v>
      </c>
      <c r="P69" s="129" t="s">
        <v>33</v>
      </c>
      <c r="Q69" s="77">
        <v>1.29</v>
      </c>
      <c r="R69" s="83" t="s">
        <v>33</v>
      </c>
      <c r="S69" s="131" t="s">
        <v>28</v>
      </c>
      <c r="T69" s="99">
        <v>4326.63</v>
      </c>
      <c r="U69" s="78">
        <v>0</v>
      </c>
      <c r="V69" s="78">
        <v>304.59</v>
      </c>
      <c r="W69" s="117">
        <v>345.18</v>
      </c>
      <c r="X69" s="101" t="s">
        <v>372</v>
      </c>
      <c r="Y69" s="75" t="s">
        <v>371</v>
      </c>
      <c r="Z69" s="122">
        <f t="shared" si="0"/>
        <v>1</v>
      </c>
      <c r="AA69" s="123">
        <f t="shared" si="1"/>
        <v>1</v>
      </c>
      <c r="AB69" s="123">
        <f t="shared" si="2"/>
        <v>0</v>
      </c>
      <c r="AC69" s="123">
        <f t="shared" si="3"/>
        <v>0</v>
      </c>
      <c r="AD69" s="121" t="str">
        <f t="shared" si="4"/>
        <v>SRSA</v>
      </c>
      <c r="AE69" s="122">
        <f t="shared" si="5"/>
        <v>1</v>
      </c>
      <c r="AF69" s="123">
        <f t="shared" si="6"/>
        <v>0</v>
      </c>
      <c r="AG69" s="123">
        <f t="shared" si="7"/>
        <v>0</v>
      </c>
      <c r="AH69" s="121" t="str">
        <f t="shared" si="8"/>
        <v>-</v>
      </c>
      <c r="AI69" s="122">
        <f t="shared" si="9"/>
        <v>0</v>
      </c>
      <c r="AJ69" s="119">
        <v>3306270</v>
      </c>
    </row>
    <row r="70" spans="1:36" s="119" customFormat="1" ht="12.75" customHeight="1">
      <c r="A70" s="120">
        <v>3306330</v>
      </c>
      <c r="B70" s="121">
        <v>499</v>
      </c>
      <c r="C70" s="122" t="s">
        <v>334</v>
      </c>
      <c r="D70" s="123" t="s">
        <v>286</v>
      </c>
      <c r="E70" s="123" t="s">
        <v>287</v>
      </c>
      <c r="F70" s="124" t="s">
        <v>27</v>
      </c>
      <c r="G70" s="125">
        <v>3582</v>
      </c>
      <c r="H70" s="126">
        <v>1408</v>
      </c>
      <c r="I70" s="127">
        <v>6036361437</v>
      </c>
      <c r="J70" s="128">
        <v>7</v>
      </c>
      <c r="K70" s="129" t="s">
        <v>28</v>
      </c>
      <c r="L70" s="75" t="s">
        <v>371</v>
      </c>
      <c r="M70" s="107">
        <v>32.3</v>
      </c>
      <c r="N70" s="82" t="s">
        <v>370</v>
      </c>
      <c r="O70" s="130">
        <v>2</v>
      </c>
      <c r="P70" s="129" t="s">
        <v>33</v>
      </c>
      <c r="Q70" s="77">
        <v>26.74</v>
      </c>
      <c r="R70" s="83" t="s">
        <v>28</v>
      </c>
      <c r="S70" s="131" t="s">
        <v>28</v>
      </c>
      <c r="T70" s="99">
        <v>9174.9</v>
      </c>
      <c r="U70" s="78">
        <v>100.73</v>
      </c>
      <c r="V70" s="78">
        <v>184.93</v>
      </c>
      <c r="W70" s="117">
        <v>670.29</v>
      </c>
      <c r="X70" s="101" t="s">
        <v>372</v>
      </c>
      <c r="Y70" s="75" t="s">
        <v>372</v>
      </c>
      <c r="Z70" s="122">
        <f t="shared" si="0"/>
        <v>1</v>
      </c>
      <c r="AA70" s="123">
        <f t="shared" si="1"/>
        <v>1</v>
      </c>
      <c r="AB70" s="123">
        <f t="shared" si="2"/>
        <v>0</v>
      </c>
      <c r="AC70" s="123">
        <f t="shared" si="3"/>
        <v>0</v>
      </c>
      <c r="AD70" s="121" t="str">
        <f t="shared" si="4"/>
        <v>SRSA</v>
      </c>
      <c r="AE70" s="122">
        <f t="shared" si="5"/>
        <v>1</v>
      </c>
      <c r="AF70" s="123">
        <f t="shared" si="6"/>
        <v>1</v>
      </c>
      <c r="AG70" s="123" t="str">
        <f t="shared" si="7"/>
        <v>Initial</v>
      </c>
      <c r="AH70" s="121" t="str">
        <f t="shared" si="8"/>
        <v>-</v>
      </c>
      <c r="AI70" s="122" t="str">
        <f t="shared" si="9"/>
        <v>SRSA</v>
      </c>
      <c r="AJ70" s="119">
        <v>3306330</v>
      </c>
    </row>
    <row r="71" spans="1:36" s="119" customFormat="1" ht="12.75" customHeight="1">
      <c r="A71" s="120">
        <v>3306360</v>
      </c>
      <c r="B71" s="121">
        <v>501</v>
      </c>
      <c r="C71" s="122" t="s">
        <v>335</v>
      </c>
      <c r="D71" s="123" t="s">
        <v>111</v>
      </c>
      <c r="E71" s="123" t="s">
        <v>112</v>
      </c>
      <c r="F71" s="124" t="s">
        <v>27</v>
      </c>
      <c r="G71" s="125">
        <v>3576</v>
      </c>
      <c r="H71" s="126">
        <v>1101</v>
      </c>
      <c r="I71" s="127">
        <v>6032375571</v>
      </c>
      <c r="J71" s="128">
        <v>7</v>
      </c>
      <c r="K71" s="129" t="s">
        <v>28</v>
      </c>
      <c r="L71" s="75" t="s">
        <v>371</v>
      </c>
      <c r="M71" s="107">
        <v>88.6</v>
      </c>
      <c r="N71" s="82" t="s">
        <v>370</v>
      </c>
      <c r="O71" s="130">
        <v>6.748466258</v>
      </c>
      <c r="P71" s="129" t="s">
        <v>33</v>
      </c>
      <c r="Q71" s="77">
        <v>66.5</v>
      </c>
      <c r="R71" s="83" t="s">
        <v>28</v>
      </c>
      <c r="S71" s="131" t="s">
        <v>28</v>
      </c>
      <c r="T71" s="99">
        <v>31008.18</v>
      </c>
      <c r="U71" s="78">
        <v>7568.93</v>
      </c>
      <c r="V71" s="78">
        <v>6823.37</v>
      </c>
      <c r="W71" s="117">
        <v>6186.26</v>
      </c>
      <c r="X71" s="101" t="s">
        <v>372</v>
      </c>
      <c r="Y71" s="75" t="s">
        <v>371</v>
      </c>
      <c r="Z71" s="122">
        <f t="shared" si="0"/>
        <v>1</v>
      </c>
      <c r="AA71" s="123">
        <f t="shared" si="1"/>
        <v>1</v>
      </c>
      <c r="AB71" s="123">
        <f t="shared" si="2"/>
        <v>0</v>
      </c>
      <c r="AC71" s="123">
        <f t="shared" si="3"/>
        <v>0</v>
      </c>
      <c r="AD71" s="121" t="str">
        <f t="shared" si="4"/>
        <v>SRSA</v>
      </c>
      <c r="AE71" s="122">
        <f t="shared" si="5"/>
        <v>1</v>
      </c>
      <c r="AF71" s="123">
        <f t="shared" si="6"/>
        <v>1</v>
      </c>
      <c r="AG71" s="123" t="str">
        <f t="shared" si="7"/>
        <v>Initial</v>
      </c>
      <c r="AH71" s="121" t="str">
        <f t="shared" si="8"/>
        <v>-</v>
      </c>
      <c r="AI71" s="122" t="str">
        <f t="shared" si="9"/>
        <v>SRSA</v>
      </c>
      <c r="AJ71" s="119">
        <v>3306360</v>
      </c>
    </row>
    <row r="72" spans="1:36" s="119" customFormat="1" ht="12.75" customHeight="1">
      <c r="A72" s="120">
        <v>3306390</v>
      </c>
      <c r="B72" s="121">
        <v>503</v>
      </c>
      <c r="C72" s="122" t="s">
        <v>336</v>
      </c>
      <c r="D72" s="123" t="s">
        <v>25</v>
      </c>
      <c r="E72" s="123" t="s">
        <v>26</v>
      </c>
      <c r="F72" s="124" t="s">
        <v>27</v>
      </c>
      <c r="G72" s="125">
        <v>3242</v>
      </c>
      <c r="H72" s="126">
        <v>2417</v>
      </c>
      <c r="I72" s="127">
        <v>6034283269</v>
      </c>
      <c r="J72" s="128">
        <v>7</v>
      </c>
      <c r="K72" s="129" t="s">
        <v>28</v>
      </c>
      <c r="L72" s="75" t="s">
        <v>371</v>
      </c>
      <c r="M72" s="107">
        <v>43.2</v>
      </c>
      <c r="N72" s="82" t="s">
        <v>370</v>
      </c>
      <c r="O72" s="130">
        <v>8.633093525</v>
      </c>
      <c r="P72" s="129" t="s">
        <v>33</v>
      </c>
      <c r="Q72" s="77">
        <v>13.28</v>
      </c>
      <c r="R72" s="83" t="s">
        <v>33</v>
      </c>
      <c r="S72" s="131" t="s">
        <v>28</v>
      </c>
      <c r="T72" s="99">
        <v>6292.35</v>
      </c>
      <c r="U72" s="78">
        <v>0</v>
      </c>
      <c r="V72" s="78">
        <v>142.97</v>
      </c>
      <c r="W72" s="117">
        <v>719.6</v>
      </c>
      <c r="X72" s="101" t="s">
        <v>372</v>
      </c>
      <c r="Y72" s="75" t="s">
        <v>372</v>
      </c>
      <c r="Z72" s="122">
        <f t="shared" si="0"/>
        <v>1</v>
      </c>
      <c r="AA72" s="123">
        <f t="shared" si="1"/>
        <v>1</v>
      </c>
      <c r="AB72" s="123">
        <f t="shared" si="2"/>
        <v>0</v>
      </c>
      <c r="AC72" s="123">
        <f t="shared" si="3"/>
        <v>0</v>
      </c>
      <c r="AD72" s="121" t="str">
        <f t="shared" si="4"/>
        <v>SRSA</v>
      </c>
      <c r="AE72" s="122">
        <f t="shared" si="5"/>
        <v>1</v>
      </c>
      <c r="AF72" s="123">
        <f t="shared" si="6"/>
        <v>0</v>
      </c>
      <c r="AG72" s="123">
        <f t="shared" si="7"/>
        <v>0</v>
      </c>
      <c r="AH72" s="121" t="str">
        <f t="shared" si="8"/>
        <v>-</v>
      </c>
      <c r="AI72" s="122">
        <f t="shared" si="9"/>
        <v>0</v>
      </c>
      <c r="AJ72" s="119">
        <v>3306390</v>
      </c>
    </row>
    <row r="73" spans="1:36" s="119" customFormat="1" ht="12.75" customHeight="1">
      <c r="A73" s="120">
        <v>3306420</v>
      </c>
      <c r="B73" s="121">
        <v>507</v>
      </c>
      <c r="C73" s="122" t="s">
        <v>337</v>
      </c>
      <c r="D73" s="123" t="s">
        <v>289</v>
      </c>
      <c r="E73" s="123" t="s">
        <v>290</v>
      </c>
      <c r="F73" s="124" t="s">
        <v>27</v>
      </c>
      <c r="G73" s="125">
        <v>3261</v>
      </c>
      <c r="H73" s="126">
        <v>9702</v>
      </c>
      <c r="I73" s="127">
        <v>6039421290</v>
      </c>
      <c r="J73" s="128">
        <v>8</v>
      </c>
      <c r="K73" s="129" t="s">
        <v>28</v>
      </c>
      <c r="L73" s="75" t="s">
        <v>371</v>
      </c>
      <c r="M73" s="107">
        <v>490.3</v>
      </c>
      <c r="N73" s="82" t="s">
        <v>370</v>
      </c>
      <c r="O73" s="130">
        <v>0.91954023</v>
      </c>
      <c r="P73" s="129" t="s">
        <v>33</v>
      </c>
      <c r="Q73" s="77">
        <v>6.01</v>
      </c>
      <c r="R73" s="83" t="s">
        <v>33</v>
      </c>
      <c r="S73" s="131" t="s">
        <v>28</v>
      </c>
      <c r="T73" s="99">
        <v>28623.43</v>
      </c>
      <c r="U73" s="78">
        <v>1005.82</v>
      </c>
      <c r="V73" s="78">
        <v>2411.08</v>
      </c>
      <c r="W73" s="117">
        <v>2078.23</v>
      </c>
      <c r="X73" s="101" t="s">
        <v>372</v>
      </c>
      <c r="Y73" s="75" t="s">
        <v>371</v>
      </c>
      <c r="Z73" s="122">
        <f t="shared" si="0"/>
        <v>1</v>
      </c>
      <c r="AA73" s="123">
        <f t="shared" si="1"/>
        <v>1</v>
      </c>
      <c r="AB73" s="123">
        <f t="shared" si="2"/>
        <v>0</v>
      </c>
      <c r="AC73" s="123">
        <f t="shared" si="3"/>
        <v>0</v>
      </c>
      <c r="AD73" s="121" t="str">
        <f t="shared" si="4"/>
        <v>SRSA</v>
      </c>
      <c r="AE73" s="122">
        <f t="shared" si="5"/>
        <v>1</v>
      </c>
      <c r="AF73" s="123">
        <f t="shared" si="6"/>
        <v>0</v>
      </c>
      <c r="AG73" s="123">
        <f t="shared" si="7"/>
        <v>0</v>
      </c>
      <c r="AH73" s="121" t="str">
        <f t="shared" si="8"/>
        <v>-</v>
      </c>
      <c r="AI73" s="122">
        <f t="shared" si="9"/>
        <v>0</v>
      </c>
      <c r="AJ73" s="119">
        <v>3306420</v>
      </c>
    </row>
    <row r="74" spans="1:36" s="119" customFormat="1" ht="12.75" customHeight="1">
      <c r="A74" s="120">
        <v>3306450</v>
      </c>
      <c r="B74" s="121">
        <v>509</v>
      </c>
      <c r="C74" s="122" t="s">
        <v>338</v>
      </c>
      <c r="D74" s="123" t="s">
        <v>286</v>
      </c>
      <c r="E74" s="123" t="s">
        <v>287</v>
      </c>
      <c r="F74" s="124" t="s">
        <v>27</v>
      </c>
      <c r="G74" s="125">
        <v>3582</v>
      </c>
      <c r="H74" s="126">
        <v>1408</v>
      </c>
      <c r="I74" s="127">
        <v>6036361437</v>
      </c>
      <c r="J74" s="128">
        <v>7</v>
      </c>
      <c r="K74" s="129" t="s">
        <v>28</v>
      </c>
      <c r="L74" s="75" t="s">
        <v>371</v>
      </c>
      <c r="M74" s="107">
        <v>166.4</v>
      </c>
      <c r="N74" s="82" t="s">
        <v>370</v>
      </c>
      <c r="O74" s="130">
        <v>18.35443038</v>
      </c>
      <c r="P74" s="129" t="s">
        <v>33</v>
      </c>
      <c r="Q74" s="77">
        <v>46.92</v>
      </c>
      <c r="R74" s="83" t="s">
        <v>28</v>
      </c>
      <c r="S74" s="131" t="s">
        <v>28</v>
      </c>
      <c r="T74" s="99">
        <v>28698.87</v>
      </c>
      <c r="U74" s="78">
        <v>4533.94</v>
      </c>
      <c r="V74" s="78">
        <v>4363.26</v>
      </c>
      <c r="W74" s="117">
        <v>1612.66</v>
      </c>
      <c r="X74" s="101" t="s">
        <v>372</v>
      </c>
      <c r="Y74" s="75" t="s">
        <v>371</v>
      </c>
      <c r="Z74" s="122">
        <f t="shared" si="0"/>
        <v>1</v>
      </c>
      <c r="AA74" s="123">
        <f t="shared" si="1"/>
        <v>1</v>
      </c>
      <c r="AB74" s="123">
        <f t="shared" si="2"/>
        <v>0</v>
      </c>
      <c r="AC74" s="123">
        <f t="shared" si="3"/>
        <v>0</v>
      </c>
      <c r="AD74" s="121" t="str">
        <f t="shared" si="4"/>
        <v>SRSA</v>
      </c>
      <c r="AE74" s="122">
        <f t="shared" si="5"/>
        <v>1</v>
      </c>
      <c r="AF74" s="123">
        <f t="shared" si="6"/>
        <v>1</v>
      </c>
      <c r="AG74" s="123" t="str">
        <f t="shared" si="7"/>
        <v>Initial</v>
      </c>
      <c r="AH74" s="121" t="str">
        <f t="shared" si="8"/>
        <v>-</v>
      </c>
      <c r="AI74" s="122" t="str">
        <f t="shared" si="9"/>
        <v>SRSA</v>
      </c>
      <c r="AJ74" s="119">
        <v>3306450</v>
      </c>
    </row>
    <row r="75" spans="1:36" s="119" customFormat="1" ht="12.75" customHeight="1">
      <c r="A75" s="153">
        <v>3306540</v>
      </c>
      <c r="B75" s="154">
        <v>515</v>
      </c>
      <c r="C75" s="155" t="s">
        <v>340</v>
      </c>
      <c r="D75" s="156" t="s">
        <v>124</v>
      </c>
      <c r="E75" s="156" t="s">
        <v>125</v>
      </c>
      <c r="F75" s="157" t="s">
        <v>27</v>
      </c>
      <c r="G75" s="158">
        <v>3773</v>
      </c>
      <c r="H75" s="159">
        <v>1533</v>
      </c>
      <c r="I75" s="160">
        <v>6038633540</v>
      </c>
      <c r="J75" s="161">
        <v>7</v>
      </c>
      <c r="K75" s="162" t="s">
        <v>28</v>
      </c>
      <c r="L75" s="163" t="s">
        <v>371</v>
      </c>
      <c r="M75" s="164">
        <v>540.7</v>
      </c>
      <c r="N75" s="165" t="s">
        <v>370</v>
      </c>
      <c r="O75" s="166">
        <v>4.873646209</v>
      </c>
      <c r="P75" s="162" t="s">
        <v>33</v>
      </c>
      <c r="Q75" s="167">
        <v>14.62</v>
      </c>
      <c r="R75" s="168" t="s">
        <v>33</v>
      </c>
      <c r="S75" s="169" t="s">
        <v>28</v>
      </c>
      <c r="T75" s="170">
        <v>44059.23</v>
      </c>
      <c r="U75" s="171">
        <v>3517.4</v>
      </c>
      <c r="V75" s="171">
        <v>4933.37</v>
      </c>
      <c r="W75" s="172">
        <v>2208.43</v>
      </c>
      <c r="X75" s="173" t="s">
        <v>372</v>
      </c>
      <c r="Y75" s="163" t="s">
        <v>371</v>
      </c>
      <c r="Z75" s="155">
        <f aca="true" t="shared" si="10" ref="Z75:Z87">IF(OR(K75="YES",L75="YES"),1,0)</f>
        <v>1</v>
      </c>
      <c r="AA75" s="156">
        <f aca="true" t="shared" si="11" ref="AA75:AA87">IF(OR(AND(ISNUMBER(M75),AND(M75&gt;0,M75&lt;600)),AND(ISNUMBER(M75),AND(M75&gt;0,N75="YES"))),1,0)</f>
        <v>1</v>
      </c>
      <c r="AB75" s="156">
        <f aca="true" t="shared" si="12" ref="AB75:AB87">IF(AND(OR(K75="YES",L75="YES"),(Z75=0)),"Trouble",0)</f>
        <v>0</v>
      </c>
      <c r="AC75" s="156">
        <f aca="true" t="shared" si="13" ref="AC75:AC87">IF(AND(OR(AND(ISNUMBER(M75),AND(M75&gt;0,M75&lt;600)),AND(ISNUMBER(M75),AND(M75&gt;0,N75="YES"))),(AA75=0)),"Trouble",0)</f>
        <v>0</v>
      </c>
      <c r="AD75" s="154" t="str">
        <f aca="true" t="shared" si="14" ref="AD75:AD87">IF(AND(Z75=1,AA75=1),"SRSA","-")</f>
        <v>SRSA</v>
      </c>
      <c r="AE75" s="155">
        <f aca="true" t="shared" si="15" ref="AE75:AE87">IF(S75="YES",1,0)</f>
        <v>1</v>
      </c>
      <c r="AF75" s="156">
        <f aca="true" t="shared" si="16" ref="AF75:AF87">IF(OR(AND(ISNUMBER(Q75),Q75&gt;=20),(AND(ISNUMBER(Q75)=FALSE,AND(ISNUMBER(O75),O75&gt;=20)))),1,0)</f>
        <v>0</v>
      </c>
      <c r="AG75" s="156">
        <f aca="true" t="shared" si="17" ref="AG75:AG87">IF(AND(AE75=1,AF75=1),"Initial",0)</f>
        <v>0</v>
      </c>
      <c r="AH75" s="154" t="str">
        <f aca="true" t="shared" si="18" ref="AH75:AH87">IF(AND(AND(AG75="Initial",AI75=0),AND(ISNUMBER(M75),M75&gt;0)),"RLIS","-")</f>
        <v>-</v>
      </c>
      <c r="AI75" s="155">
        <f aca="true" t="shared" si="19" ref="AI75:AI87">IF(AND(AD75="SRSA",AG75="Initial"),"SRSA",0)</f>
        <v>0</v>
      </c>
      <c r="AJ75" s="119" t="e">
        <v>#N/A</v>
      </c>
    </row>
    <row r="76" spans="1:36" s="119" customFormat="1" ht="12.75" customHeight="1">
      <c r="A76" s="120">
        <v>3306600</v>
      </c>
      <c r="B76" s="121">
        <v>525</v>
      </c>
      <c r="C76" s="122" t="s">
        <v>341</v>
      </c>
      <c r="D76" s="123" t="s">
        <v>154</v>
      </c>
      <c r="E76" s="123" t="s">
        <v>155</v>
      </c>
      <c r="F76" s="124" t="s">
        <v>27</v>
      </c>
      <c r="G76" s="125">
        <v>3875</v>
      </c>
      <c r="H76" s="126">
        <v>9706</v>
      </c>
      <c r="I76" s="127">
        <v>6035392610</v>
      </c>
      <c r="J76" s="128">
        <v>7</v>
      </c>
      <c r="K76" s="129" t="s">
        <v>28</v>
      </c>
      <c r="L76" s="75" t="s">
        <v>371</v>
      </c>
      <c r="M76" s="107">
        <v>233.9</v>
      </c>
      <c r="N76" s="82" t="s">
        <v>370</v>
      </c>
      <c r="O76" s="130">
        <v>4.751131222</v>
      </c>
      <c r="P76" s="129" t="s">
        <v>33</v>
      </c>
      <c r="Q76" s="77">
        <v>16.83</v>
      </c>
      <c r="R76" s="83" t="s">
        <v>33</v>
      </c>
      <c r="S76" s="131" t="s">
        <v>28</v>
      </c>
      <c r="T76" s="99">
        <v>27958.57</v>
      </c>
      <c r="U76" s="78">
        <v>2407.51</v>
      </c>
      <c r="V76" s="78">
        <v>2993.9</v>
      </c>
      <c r="W76" s="117">
        <v>1792.18</v>
      </c>
      <c r="X76" s="101" t="s">
        <v>372</v>
      </c>
      <c r="Y76" s="75" t="s">
        <v>372</v>
      </c>
      <c r="Z76" s="122">
        <f t="shared" si="10"/>
        <v>1</v>
      </c>
      <c r="AA76" s="123">
        <f t="shared" si="11"/>
        <v>1</v>
      </c>
      <c r="AB76" s="123">
        <f t="shared" si="12"/>
        <v>0</v>
      </c>
      <c r="AC76" s="123">
        <f t="shared" si="13"/>
        <v>0</v>
      </c>
      <c r="AD76" s="121" t="str">
        <f t="shared" si="14"/>
        <v>SRSA</v>
      </c>
      <c r="AE76" s="122">
        <f t="shared" si="15"/>
        <v>1</v>
      </c>
      <c r="AF76" s="123">
        <f t="shared" si="16"/>
        <v>0</v>
      </c>
      <c r="AG76" s="123">
        <f t="shared" si="17"/>
        <v>0</v>
      </c>
      <c r="AH76" s="121" t="str">
        <f t="shared" si="18"/>
        <v>-</v>
      </c>
      <c r="AI76" s="122">
        <f t="shared" si="19"/>
        <v>0</v>
      </c>
      <c r="AJ76" s="119">
        <v>3306600</v>
      </c>
    </row>
    <row r="77" spans="1:36" s="119" customFormat="1" ht="12.75" customHeight="1">
      <c r="A77" s="120">
        <v>3306660</v>
      </c>
      <c r="B77" s="121">
        <v>531</v>
      </c>
      <c r="C77" s="122" t="s">
        <v>342</v>
      </c>
      <c r="D77" s="123" t="s">
        <v>97</v>
      </c>
      <c r="E77" s="123" t="s">
        <v>98</v>
      </c>
      <c r="F77" s="124" t="s">
        <v>27</v>
      </c>
      <c r="G77" s="125">
        <v>3264</v>
      </c>
      <c r="H77" s="126">
        <v>1296</v>
      </c>
      <c r="I77" s="127">
        <v>6035361254</v>
      </c>
      <c r="J77" s="128">
        <v>7</v>
      </c>
      <c r="K77" s="129" t="s">
        <v>28</v>
      </c>
      <c r="L77" s="75" t="s">
        <v>371</v>
      </c>
      <c r="M77" s="107">
        <v>171.8</v>
      </c>
      <c r="N77" s="82" t="s">
        <v>370</v>
      </c>
      <c r="O77" s="130">
        <v>8.219178082</v>
      </c>
      <c r="P77" s="129" t="s">
        <v>33</v>
      </c>
      <c r="Q77" s="77">
        <v>21.85</v>
      </c>
      <c r="R77" s="83" t="s">
        <v>28</v>
      </c>
      <c r="S77" s="131" t="s">
        <v>28</v>
      </c>
      <c r="T77" s="99">
        <v>9835.05</v>
      </c>
      <c r="U77" s="78">
        <v>1531.21</v>
      </c>
      <c r="V77" s="78">
        <v>1877.37</v>
      </c>
      <c r="W77" s="117">
        <v>1212.71</v>
      </c>
      <c r="X77" s="101" t="s">
        <v>372</v>
      </c>
      <c r="Y77" s="75" t="s">
        <v>371</v>
      </c>
      <c r="Z77" s="122">
        <f t="shared" si="10"/>
        <v>1</v>
      </c>
      <c r="AA77" s="123">
        <f t="shared" si="11"/>
        <v>1</v>
      </c>
      <c r="AB77" s="123">
        <f t="shared" si="12"/>
        <v>0</v>
      </c>
      <c r="AC77" s="123">
        <f t="shared" si="13"/>
        <v>0</v>
      </c>
      <c r="AD77" s="121" t="str">
        <f t="shared" si="14"/>
        <v>SRSA</v>
      </c>
      <c r="AE77" s="122">
        <f t="shared" si="15"/>
        <v>1</v>
      </c>
      <c r="AF77" s="123">
        <f t="shared" si="16"/>
        <v>1</v>
      </c>
      <c r="AG77" s="123" t="str">
        <f t="shared" si="17"/>
        <v>Initial</v>
      </c>
      <c r="AH77" s="121" t="str">
        <f t="shared" si="18"/>
        <v>-</v>
      </c>
      <c r="AI77" s="122" t="str">
        <f t="shared" si="19"/>
        <v>SRSA</v>
      </c>
      <c r="AJ77" s="119">
        <v>3306660</v>
      </c>
    </row>
    <row r="78" spans="1:36" s="119" customFormat="1" ht="12.75" customHeight="1">
      <c r="A78" s="120">
        <v>3306750</v>
      </c>
      <c r="B78" s="121">
        <v>539</v>
      </c>
      <c r="C78" s="122" t="s">
        <v>344</v>
      </c>
      <c r="D78" s="123" t="s">
        <v>108</v>
      </c>
      <c r="E78" s="123" t="s">
        <v>109</v>
      </c>
      <c r="F78" s="124" t="s">
        <v>27</v>
      </c>
      <c r="G78" s="125">
        <v>3743</v>
      </c>
      <c r="H78" s="126">
        <v>2624</v>
      </c>
      <c r="I78" s="127">
        <v>6035434200</v>
      </c>
      <c r="J78" s="128" t="s">
        <v>375</v>
      </c>
      <c r="K78" s="129" t="s">
        <v>28</v>
      </c>
      <c r="L78" s="75" t="s">
        <v>371</v>
      </c>
      <c r="M78" s="107">
        <v>113.7</v>
      </c>
      <c r="N78" s="82" t="s">
        <v>370</v>
      </c>
      <c r="O78" s="130">
        <v>12.61261261</v>
      </c>
      <c r="P78" s="129" t="s">
        <v>33</v>
      </c>
      <c r="Q78" s="77">
        <v>17.66</v>
      </c>
      <c r="R78" s="83" t="s">
        <v>33</v>
      </c>
      <c r="S78" s="131" t="s">
        <v>28</v>
      </c>
      <c r="T78" s="99">
        <v>18274.82</v>
      </c>
      <c r="U78" s="78">
        <v>1983.94</v>
      </c>
      <c r="V78" s="78">
        <v>2043.96</v>
      </c>
      <c r="W78" s="117">
        <v>966.16</v>
      </c>
      <c r="X78" s="101" t="s">
        <v>372</v>
      </c>
      <c r="Y78" s="75" t="s">
        <v>371</v>
      </c>
      <c r="Z78" s="122">
        <f t="shared" si="10"/>
        <v>1</v>
      </c>
      <c r="AA78" s="123">
        <f t="shared" si="11"/>
        <v>1</v>
      </c>
      <c r="AB78" s="123">
        <f t="shared" si="12"/>
        <v>0</v>
      </c>
      <c r="AC78" s="123">
        <f t="shared" si="13"/>
        <v>0</v>
      </c>
      <c r="AD78" s="121" t="str">
        <f t="shared" si="14"/>
        <v>SRSA</v>
      </c>
      <c r="AE78" s="122">
        <f t="shared" si="15"/>
        <v>1</v>
      </c>
      <c r="AF78" s="123">
        <f t="shared" si="16"/>
        <v>0</v>
      </c>
      <c r="AG78" s="123">
        <f t="shared" si="17"/>
        <v>0</v>
      </c>
      <c r="AH78" s="121" t="str">
        <f t="shared" si="18"/>
        <v>-</v>
      </c>
      <c r="AI78" s="122">
        <f t="shared" si="19"/>
        <v>0</v>
      </c>
      <c r="AJ78" s="119">
        <v>3306750</v>
      </c>
    </row>
    <row r="79" spans="1:36" s="119" customFormat="1" ht="12.75" customHeight="1">
      <c r="A79" s="153">
        <v>3306780</v>
      </c>
      <c r="B79" s="154">
        <v>543</v>
      </c>
      <c r="C79" s="155" t="s">
        <v>345</v>
      </c>
      <c r="D79" s="156" t="s">
        <v>47</v>
      </c>
      <c r="E79" s="156" t="s">
        <v>48</v>
      </c>
      <c r="F79" s="157" t="s">
        <v>27</v>
      </c>
      <c r="G79" s="158">
        <v>3887</v>
      </c>
      <c r="H79" s="159">
        <v>9708</v>
      </c>
      <c r="I79" s="160">
        <v>6034732326</v>
      </c>
      <c r="J79" s="161">
        <v>7</v>
      </c>
      <c r="K79" s="162" t="s">
        <v>28</v>
      </c>
      <c r="L79" s="163" t="s">
        <v>371</v>
      </c>
      <c r="M79" s="164">
        <v>513.8</v>
      </c>
      <c r="N79" s="165" t="s">
        <v>370</v>
      </c>
      <c r="O79" s="166">
        <v>7.607361963</v>
      </c>
      <c r="P79" s="162" t="s">
        <v>33</v>
      </c>
      <c r="Q79" s="167">
        <v>23.74</v>
      </c>
      <c r="R79" s="168" t="s">
        <v>28</v>
      </c>
      <c r="S79" s="169" t="s">
        <v>28</v>
      </c>
      <c r="T79" s="170">
        <v>76826.56</v>
      </c>
      <c r="U79" s="171">
        <v>7266.47</v>
      </c>
      <c r="V79" s="171">
        <v>7881.44</v>
      </c>
      <c r="W79" s="172">
        <v>2101.06</v>
      </c>
      <c r="X79" s="173" t="s">
        <v>372</v>
      </c>
      <c r="Y79" s="163" t="s">
        <v>371</v>
      </c>
      <c r="Z79" s="155">
        <f t="shared" si="10"/>
        <v>1</v>
      </c>
      <c r="AA79" s="156">
        <f t="shared" si="11"/>
        <v>1</v>
      </c>
      <c r="AB79" s="156">
        <f t="shared" si="12"/>
        <v>0</v>
      </c>
      <c r="AC79" s="156">
        <f t="shared" si="13"/>
        <v>0</v>
      </c>
      <c r="AD79" s="154" t="str">
        <f t="shared" si="14"/>
        <v>SRSA</v>
      </c>
      <c r="AE79" s="155">
        <f t="shared" si="15"/>
        <v>1</v>
      </c>
      <c r="AF79" s="156">
        <f t="shared" si="16"/>
        <v>1</v>
      </c>
      <c r="AG79" s="156" t="str">
        <f t="shared" si="17"/>
        <v>Initial</v>
      </c>
      <c r="AH79" s="154" t="str">
        <f t="shared" si="18"/>
        <v>-</v>
      </c>
      <c r="AI79" s="155" t="str">
        <f t="shared" si="19"/>
        <v>SRSA</v>
      </c>
      <c r="AJ79" s="119" t="e">
        <v>#N/A</v>
      </c>
    </row>
    <row r="80" spans="1:36" s="119" customFormat="1" ht="12.75" customHeight="1">
      <c r="A80" s="120">
        <v>3306870</v>
      </c>
      <c r="B80" s="121">
        <v>549</v>
      </c>
      <c r="C80" s="122" t="s">
        <v>346</v>
      </c>
      <c r="D80" s="123" t="s">
        <v>76</v>
      </c>
      <c r="E80" s="123" t="s">
        <v>77</v>
      </c>
      <c r="F80" s="124" t="s">
        <v>27</v>
      </c>
      <c r="G80" s="125">
        <v>3774</v>
      </c>
      <c r="H80" s="126">
        <v>4535</v>
      </c>
      <c r="I80" s="127">
        <v>6037872113</v>
      </c>
      <c r="J80" s="128">
        <v>7</v>
      </c>
      <c r="K80" s="129" t="s">
        <v>28</v>
      </c>
      <c r="L80" s="75" t="s">
        <v>371</v>
      </c>
      <c r="M80" s="107">
        <v>76.5</v>
      </c>
      <c r="N80" s="82" t="s">
        <v>370</v>
      </c>
      <c r="O80" s="130">
        <v>10.6918239</v>
      </c>
      <c r="P80" s="129" t="s">
        <v>33</v>
      </c>
      <c r="Q80" s="77">
        <v>29.63</v>
      </c>
      <c r="R80" s="83" t="s">
        <v>28</v>
      </c>
      <c r="S80" s="131" t="s">
        <v>28</v>
      </c>
      <c r="T80" s="99">
        <v>13838.16</v>
      </c>
      <c r="U80" s="78">
        <v>1629.89</v>
      </c>
      <c r="V80" s="78">
        <v>1616.11</v>
      </c>
      <c r="W80" s="117">
        <v>1292.14</v>
      </c>
      <c r="X80" s="101" t="s">
        <v>372</v>
      </c>
      <c r="Y80" s="75" t="s">
        <v>371</v>
      </c>
      <c r="Z80" s="122">
        <f t="shared" si="10"/>
        <v>1</v>
      </c>
      <c r="AA80" s="123">
        <f t="shared" si="11"/>
        <v>1</v>
      </c>
      <c r="AB80" s="123">
        <f t="shared" si="12"/>
        <v>0</v>
      </c>
      <c r="AC80" s="123">
        <f t="shared" si="13"/>
        <v>0</v>
      </c>
      <c r="AD80" s="121" t="str">
        <f t="shared" si="14"/>
        <v>SRSA</v>
      </c>
      <c r="AE80" s="122">
        <f t="shared" si="15"/>
        <v>1</v>
      </c>
      <c r="AF80" s="123">
        <f t="shared" si="16"/>
        <v>1</v>
      </c>
      <c r="AG80" s="123" t="str">
        <f t="shared" si="17"/>
        <v>Initial</v>
      </c>
      <c r="AH80" s="121" t="str">
        <f t="shared" si="18"/>
        <v>-</v>
      </c>
      <c r="AI80" s="122" t="str">
        <f t="shared" si="19"/>
        <v>SRSA</v>
      </c>
      <c r="AJ80" s="119">
        <v>3306870</v>
      </c>
    </row>
    <row r="81" spans="1:36" s="119" customFormat="1" ht="12.75" customHeight="1">
      <c r="A81" s="120">
        <v>3306900</v>
      </c>
      <c r="B81" s="121">
        <v>551</v>
      </c>
      <c r="C81" s="122" t="s">
        <v>347</v>
      </c>
      <c r="D81" s="123" t="s">
        <v>191</v>
      </c>
      <c r="E81" s="123" t="s">
        <v>192</v>
      </c>
      <c r="F81" s="124" t="s">
        <v>27</v>
      </c>
      <c r="G81" s="125">
        <v>3244</v>
      </c>
      <c r="H81" s="126">
        <v>2190</v>
      </c>
      <c r="I81" s="127">
        <v>6034644466</v>
      </c>
      <c r="J81" s="128">
        <v>7</v>
      </c>
      <c r="K81" s="129" t="s">
        <v>28</v>
      </c>
      <c r="L81" s="75" t="s">
        <v>371</v>
      </c>
      <c r="M81" s="107">
        <v>68.7</v>
      </c>
      <c r="N81" s="82" t="s">
        <v>370</v>
      </c>
      <c r="O81" s="130">
        <v>6.081081081</v>
      </c>
      <c r="P81" s="129" t="s">
        <v>33</v>
      </c>
      <c r="Q81" s="77">
        <v>21.18</v>
      </c>
      <c r="R81" s="83" t="s">
        <v>28</v>
      </c>
      <c r="S81" s="131" t="s">
        <v>28</v>
      </c>
      <c r="T81" s="99">
        <v>10927.32</v>
      </c>
      <c r="U81" s="78">
        <v>946.83</v>
      </c>
      <c r="V81" s="78">
        <v>1027.19</v>
      </c>
      <c r="W81" s="117">
        <v>811.18</v>
      </c>
      <c r="X81" s="101" t="s">
        <v>372</v>
      </c>
      <c r="Y81" s="75" t="s">
        <v>372</v>
      </c>
      <c r="Z81" s="122">
        <f t="shared" si="10"/>
        <v>1</v>
      </c>
      <c r="AA81" s="123">
        <f t="shared" si="11"/>
        <v>1</v>
      </c>
      <c r="AB81" s="123">
        <f t="shared" si="12"/>
        <v>0</v>
      </c>
      <c r="AC81" s="123">
        <f t="shared" si="13"/>
        <v>0</v>
      </c>
      <c r="AD81" s="121" t="str">
        <f t="shared" si="14"/>
        <v>SRSA</v>
      </c>
      <c r="AE81" s="122">
        <f t="shared" si="15"/>
        <v>1</v>
      </c>
      <c r="AF81" s="123">
        <f t="shared" si="16"/>
        <v>1</v>
      </c>
      <c r="AG81" s="123" t="str">
        <f t="shared" si="17"/>
        <v>Initial</v>
      </c>
      <c r="AH81" s="121" t="str">
        <f t="shared" si="18"/>
        <v>-</v>
      </c>
      <c r="AI81" s="122" t="str">
        <f t="shared" si="19"/>
        <v>SRSA</v>
      </c>
      <c r="AJ81" s="119">
        <v>3306900</v>
      </c>
    </row>
    <row r="82" spans="1:36" s="119" customFormat="1" ht="12.75" customHeight="1">
      <c r="A82" s="120">
        <v>3306910</v>
      </c>
      <c r="B82" s="121">
        <v>553</v>
      </c>
      <c r="C82" s="122" t="s">
        <v>348</v>
      </c>
      <c r="D82" s="123" t="s">
        <v>97</v>
      </c>
      <c r="E82" s="123" t="s">
        <v>98</v>
      </c>
      <c r="F82" s="124" t="s">
        <v>27</v>
      </c>
      <c r="G82" s="125">
        <v>3264</v>
      </c>
      <c r="H82" s="126">
        <v>1296</v>
      </c>
      <c r="I82" s="127">
        <v>6035361254</v>
      </c>
      <c r="J82" s="128">
        <v>7</v>
      </c>
      <c r="K82" s="129" t="s">
        <v>28</v>
      </c>
      <c r="L82" s="75" t="s">
        <v>371</v>
      </c>
      <c r="M82" s="107">
        <v>29.3</v>
      </c>
      <c r="N82" s="82" t="s">
        <v>370</v>
      </c>
      <c r="O82" s="130">
        <v>7.317073171</v>
      </c>
      <c r="P82" s="129" t="s">
        <v>33</v>
      </c>
      <c r="Q82" s="77">
        <v>4.92</v>
      </c>
      <c r="R82" s="83" t="s">
        <v>33</v>
      </c>
      <c r="S82" s="131" t="s">
        <v>28</v>
      </c>
      <c r="T82" s="99">
        <v>1555.48</v>
      </c>
      <c r="U82" s="78">
        <v>0</v>
      </c>
      <c r="V82" s="78">
        <v>96.35</v>
      </c>
      <c r="W82" s="117">
        <v>666.77</v>
      </c>
      <c r="X82" s="101" t="s">
        <v>372</v>
      </c>
      <c r="Y82" s="75" t="s">
        <v>371</v>
      </c>
      <c r="Z82" s="122">
        <f t="shared" si="10"/>
        <v>1</v>
      </c>
      <c r="AA82" s="123">
        <f t="shared" si="11"/>
        <v>1</v>
      </c>
      <c r="AB82" s="123">
        <f t="shared" si="12"/>
        <v>0</v>
      </c>
      <c r="AC82" s="123">
        <f t="shared" si="13"/>
        <v>0</v>
      </c>
      <c r="AD82" s="121" t="str">
        <f t="shared" si="14"/>
        <v>SRSA</v>
      </c>
      <c r="AE82" s="122">
        <f t="shared" si="15"/>
        <v>1</v>
      </c>
      <c r="AF82" s="123">
        <f t="shared" si="16"/>
        <v>0</v>
      </c>
      <c r="AG82" s="123">
        <f t="shared" si="17"/>
        <v>0</v>
      </c>
      <c r="AH82" s="121" t="str">
        <f t="shared" si="18"/>
        <v>-</v>
      </c>
      <c r="AI82" s="122">
        <f t="shared" si="19"/>
        <v>0</v>
      </c>
      <c r="AJ82" s="119">
        <v>3306910</v>
      </c>
    </row>
    <row r="83" spans="1:36" s="119" customFormat="1" ht="12.75" customHeight="1">
      <c r="A83" s="120">
        <v>3306990</v>
      </c>
      <c r="B83" s="121">
        <v>559</v>
      </c>
      <c r="C83" s="122" t="s">
        <v>350</v>
      </c>
      <c r="D83" s="123" t="s">
        <v>97</v>
      </c>
      <c r="E83" s="123" t="s">
        <v>98</v>
      </c>
      <c r="F83" s="124" t="s">
        <v>27</v>
      </c>
      <c r="G83" s="125">
        <v>3264</v>
      </c>
      <c r="H83" s="126">
        <v>1296</v>
      </c>
      <c r="I83" s="127">
        <v>6035361254</v>
      </c>
      <c r="J83" s="128">
        <v>7</v>
      </c>
      <c r="K83" s="129" t="s">
        <v>28</v>
      </c>
      <c r="L83" s="75" t="s">
        <v>371</v>
      </c>
      <c r="M83" s="107">
        <v>76.9</v>
      </c>
      <c r="N83" s="82" t="s">
        <v>370</v>
      </c>
      <c r="O83" s="130">
        <v>9.166666667</v>
      </c>
      <c r="P83" s="129" t="s">
        <v>33</v>
      </c>
      <c r="Q83" s="77">
        <v>21.18</v>
      </c>
      <c r="R83" s="83" t="s">
        <v>28</v>
      </c>
      <c r="S83" s="131" t="s">
        <v>28</v>
      </c>
      <c r="T83" s="99">
        <v>12132.43</v>
      </c>
      <c r="U83" s="78">
        <v>1069.86</v>
      </c>
      <c r="V83" s="78">
        <v>1156.45</v>
      </c>
      <c r="W83" s="117">
        <v>839.36</v>
      </c>
      <c r="X83" s="101" t="s">
        <v>372</v>
      </c>
      <c r="Y83" s="75" t="s">
        <v>372</v>
      </c>
      <c r="Z83" s="122">
        <f t="shared" si="10"/>
        <v>1</v>
      </c>
      <c r="AA83" s="123">
        <f t="shared" si="11"/>
        <v>1</v>
      </c>
      <c r="AB83" s="123">
        <f t="shared" si="12"/>
        <v>0</v>
      </c>
      <c r="AC83" s="123">
        <f t="shared" si="13"/>
        <v>0</v>
      </c>
      <c r="AD83" s="121" t="str">
        <f t="shared" si="14"/>
        <v>SRSA</v>
      </c>
      <c r="AE83" s="122">
        <f t="shared" si="15"/>
        <v>1</v>
      </c>
      <c r="AF83" s="123">
        <f t="shared" si="16"/>
        <v>1</v>
      </c>
      <c r="AG83" s="123" t="str">
        <f t="shared" si="17"/>
        <v>Initial</v>
      </c>
      <c r="AH83" s="121" t="str">
        <f t="shared" si="18"/>
        <v>-</v>
      </c>
      <c r="AI83" s="122" t="str">
        <f t="shared" si="19"/>
        <v>SRSA</v>
      </c>
      <c r="AJ83" s="119">
        <v>3306990</v>
      </c>
    </row>
    <row r="84" spans="1:36" s="119" customFormat="1" ht="12.75" customHeight="1">
      <c r="A84" s="120">
        <v>3307020</v>
      </c>
      <c r="B84" s="121">
        <v>563</v>
      </c>
      <c r="C84" s="122" t="s">
        <v>351</v>
      </c>
      <c r="D84" s="123" t="s">
        <v>104</v>
      </c>
      <c r="E84" s="123" t="s">
        <v>105</v>
      </c>
      <c r="F84" s="124" t="s">
        <v>27</v>
      </c>
      <c r="G84" s="125">
        <v>3431</v>
      </c>
      <c r="H84" s="126">
        <v>3392</v>
      </c>
      <c r="I84" s="127">
        <v>6033579002</v>
      </c>
      <c r="J84" s="128">
        <v>7</v>
      </c>
      <c r="K84" s="129" t="s">
        <v>28</v>
      </c>
      <c r="L84" s="75" t="s">
        <v>371</v>
      </c>
      <c r="M84" s="107">
        <v>129.3</v>
      </c>
      <c r="N84" s="82" t="s">
        <v>370</v>
      </c>
      <c r="O84" s="130">
        <v>0.757575758</v>
      </c>
      <c r="P84" s="129" t="s">
        <v>33</v>
      </c>
      <c r="Q84" s="77">
        <v>6.89</v>
      </c>
      <c r="R84" s="83" t="s">
        <v>33</v>
      </c>
      <c r="S84" s="131" t="s">
        <v>28</v>
      </c>
      <c r="T84" s="99">
        <v>11388.34</v>
      </c>
      <c r="U84" s="78">
        <v>351.68</v>
      </c>
      <c r="V84" s="78">
        <v>739.93</v>
      </c>
      <c r="W84" s="117">
        <v>1057.73</v>
      </c>
      <c r="X84" s="101" t="s">
        <v>372</v>
      </c>
      <c r="Y84" s="75" t="s">
        <v>371</v>
      </c>
      <c r="Z84" s="122">
        <f t="shared" si="10"/>
        <v>1</v>
      </c>
      <c r="AA84" s="123">
        <f t="shared" si="11"/>
        <v>1</v>
      </c>
      <c r="AB84" s="123">
        <f t="shared" si="12"/>
        <v>0</v>
      </c>
      <c r="AC84" s="123">
        <f t="shared" si="13"/>
        <v>0</v>
      </c>
      <c r="AD84" s="121" t="str">
        <f t="shared" si="14"/>
        <v>SRSA</v>
      </c>
      <c r="AE84" s="122">
        <f t="shared" si="15"/>
        <v>1</v>
      </c>
      <c r="AF84" s="123">
        <f t="shared" si="16"/>
        <v>0</v>
      </c>
      <c r="AG84" s="123">
        <f t="shared" si="17"/>
        <v>0</v>
      </c>
      <c r="AH84" s="121" t="str">
        <f t="shared" si="18"/>
        <v>-</v>
      </c>
      <c r="AI84" s="122">
        <f t="shared" si="19"/>
        <v>0</v>
      </c>
      <c r="AJ84" s="119">
        <v>3307020</v>
      </c>
    </row>
    <row r="85" spans="1:36" s="119" customFormat="1" ht="12.75" customHeight="1">
      <c r="A85" s="120">
        <v>3307110</v>
      </c>
      <c r="B85" s="121">
        <v>571</v>
      </c>
      <c r="C85" s="122" t="s">
        <v>355</v>
      </c>
      <c r="D85" s="123" t="s">
        <v>239</v>
      </c>
      <c r="E85" s="123" t="s">
        <v>240</v>
      </c>
      <c r="F85" s="124" t="s">
        <v>27</v>
      </c>
      <c r="G85" s="125">
        <v>3071</v>
      </c>
      <c r="H85" s="126">
        <v>3738</v>
      </c>
      <c r="I85" s="127">
        <v>6038781026</v>
      </c>
      <c r="J85" s="128">
        <v>8</v>
      </c>
      <c r="K85" s="129" t="s">
        <v>28</v>
      </c>
      <c r="L85" s="75" t="s">
        <v>371</v>
      </c>
      <c r="M85" s="107">
        <v>301.2</v>
      </c>
      <c r="N85" s="82" t="s">
        <v>370</v>
      </c>
      <c r="O85" s="130">
        <v>4.246284501</v>
      </c>
      <c r="P85" s="129" t="s">
        <v>33</v>
      </c>
      <c r="Q85" s="77">
        <v>7.96</v>
      </c>
      <c r="R85" s="83" t="s">
        <v>33</v>
      </c>
      <c r="S85" s="131" t="s">
        <v>28</v>
      </c>
      <c r="T85" s="99">
        <v>24782.77</v>
      </c>
      <c r="U85" s="78">
        <v>1516.62</v>
      </c>
      <c r="V85" s="78">
        <v>2884.49</v>
      </c>
      <c r="W85" s="117">
        <v>1810.42</v>
      </c>
      <c r="X85" s="101" t="s">
        <v>372</v>
      </c>
      <c r="Y85" s="118" t="s">
        <v>371</v>
      </c>
      <c r="Z85" s="122">
        <f t="shared" si="10"/>
        <v>1</v>
      </c>
      <c r="AA85" s="123">
        <f t="shared" si="11"/>
        <v>1</v>
      </c>
      <c r="AB85" s="123">
        <f t="shared" si="12"/>
        <v>0</v>
      </c>
      <c r="AC85" s="123">
        <f t="shared" si="13"/>
        <v>0</v>
      </c>
      <c r="AD85" s="121" t="str">
        <f t="shared" si="14"/>
        <v>SRSA</v>
      </c>
      <c r="AE85" s="122">
        <f t="shared" si="15"/>
        <v>1</v>
      </c>
      <c r="AF85" s="123">
        <f t="shared" si="16"/>
        <v>0</v>
      </c>
      <c r="AG85" s="123">
        <f t="shared" si="17"/>
        <v>0</v>
      </c>
      <c r="AH85" s="121" t="str">
        <f t="shared" si="18"/>
        <v>-</v>
      </c>
      <c r="AI85" s="122">
        <f t="shared" si="19"/>
        <v>0</v>
      </c>
      <c r="AJ85" s="119">
        <v>3307110</v>
      </c>
    </row>
    <row r="86" spans="1:36" s="119" customFormat="1" ht="12.75" customHeight="1">
      <c r="A86" s="120">
        <v>3307115</v>
      </c>
      <c r="B86" s="121">
        <v>572</v>
      </c>
      <c r="C86" s="122" t="s">
        <v>356</v>
      </c>
      <c r="D86" s="123" t="s">
        <v>239</v>
      </c>
      <c r="E86" s="123" t="s">
        <v>240</v>
      </c>
      <c r="F86" s="124" t="s">
        <v>27</v>
      </c>
      <c r="G86" s="125">
        <v>3071</v>
      </c>
      <c r="H86" s="126">
        <v>3738</v>
      </c>
      <c r="I86" s="127">
        <v>6038781026</v>
      </c>
      <c r="J86" s="128" t="s">
        <v>374</v>
      </c>
      <c r="K86" s="129" t="s">
        <v>28</v>
      </c>
      <c r="L86" s="75" t="s">
        <v>371</v>
      </c>
      <c r="M86" s="107">
        <v>385.9</v>
      </c>
      <c r="N86" s="82" t="s">
        <v>370</v>
      </c>
      <c r="O86" s="130">
        <v>2.908277405</v>
      </c>
      <c r="P86" s="129" t="s">
        <v>33</v>
      </c>
      <c r="Q86" s="77">
        <v>8.73</v>
      </c>
      <c r="R86" s="83" t="s">
        <v>33</v>
      </c>
      <c r="S86" s="131" t="s">
        <v>33</v>
      </c>
      <c r="T86" s="99">
        <v>20343.5</v>
      </c>
      <c r="U86" s="78">
        <v>1061.19</v>
      </c>
      <c r="V86" s="78">
        <v>2463.84</v>
      </c>
      <c r="W86" s="117">
        <v>2329.26</v>
      </c>
      <c r="X86" s="101" t="s">
        <v>372</v>
      </c>
      <c r="Y86" s="118" t="s">
        <v>371</v>
      </c>
      <c r="Z86" s="122">
        <f t="shared" si="10"/>
        <v>1</v>
      </c>
      <c r="AA86" s="123">
        <f t="shared" si="11"/>
        <v>1</v>
      </c>
      <c r="AB86" s="123">
        <f t="shared" si="12"/>
        <v>0</v>
      </c>
      <c r="AC86" s="123">
        <f t="shared" si="13"/>
        <v>0</v>
      </c>
      <c r="AD86" s="121" t="str">
        <f t="shared" si="14"/>
        <v>SRSA</v>
      </c>
      <c r="AE86" s="122">
        <f t="shared" si="15"/>
        <v>0</v>
      </c>
      <c r="AF86" s="123">
        <f t="shared" si="16"/>
        <v>0</v>
      </c>
      <c r="AG86" s="123">
        <f t="shared" si="17"/>
        <v>0</v>
      </c>
      <c r="AH86" s="121" t="str">
        <f t="shared" si="18"/>
        <v>-</v>
      </c>
      <c r="AI86" s="122">
        <f t="shared" si="19"/>
        <v>0</v>
      </c>
      <c r="AJ86" s="119">
        <v>3307115</v>
      </c>
    </row>
    <row r="87" spans="1:36" s="119" customFormat="1" ht="12.75" customHeight="1">
      <c r="A87" s="153">
        <v>3307140</v>
      </c>
      <c r="B87" s="154">
        <v>573</v>
      </c>
      <c r="C87" s="155" t="s">
        <v>357</v>
      </c>
      <c r="D87" s="156" t="s">
        <v>194</v>
      </c>
      <c r="E87" s="156" t="s">
        <v>195</v>
      </c>
      <c r="F87" s="157" t="s">
        <v>27</v>
      </c>
      <c r="G87" s="158">
        <v>3446</v>
      </c>
      <c r="H87" s="159">
        <v>2310</v>
      </c>
      <c r="I87" s="160">
        <v>6033526955</v>
      </c>
      <c r="J87" s="161">
        <v>7</v>
      </c>
      <c r="K87" s="162" t="s">
        <v>28</v>
      </c>
      <c r="L87" s="163" t="s">
        <v>371</v>
      </c>
      <c r="M87" s="164">
        <v>479.5</v>
      </c>
      <c r="N87" s="165" t="s">
        <v>370</v>
      </c>
      <c r="O87" s="166">
        <v>12.38348868</v>
      </c>
      <c r="P87" s="162" t="s">
        <v>33</v>
      </c>
      <c r="Q87" s="167">
        <v>34.44</v>
      </c>
      <c r="R87" s="168" t="s">
        <v>28</v>
      </c>
      <c r="S87" s="169" t="s">
        <v>28</v>
      </c>
      <c r="T87" s="170">
        <v>83911.63</v>
      </c>
      <c r="U87" s="171">
        <v>9204.73</v>
      </c>
      <c r="V87" s="171">
        <v>9246.38</v>
      </c>
      <c r="W87" s="172">
        <v>2184.85</v>
      </c>
      <c r="X87" s="173" t="s">
        <v>372</v>
      </c>
      <c r="Y87" s="174" t="s">
        <v>372</v>
      </c>
      <c r="Z87" s="155">
        <f t="shared" si="10"/>
        <v>1</v>
      </c>
      <c r="AA87" s="156">
        <f t="shared" si="11"/>
        <v>1</v>
      </c>
      <c r="AB87" s="156">
        <f t="shared" si="12"/>
        <v>0</v>
      </c>
      <c r="AC87" s="156">
        <f t="shared" si="13"/>
        <v>0</v>
      </c>
      <c r="AD87" s="154" t="str">
        <f t="shared" si="14"/>
        <v>SRSA</v>
      </c>
      <c r="AE87" s="155">
        <f t="shared" si="15"/>
        <v>1</v>
      </c>
      <c r="AF87" s="156">
        <f t="shared" si="16"/>
        <v>1</v>
      </c>
      <c r="AG87" s="156" t="str">
        <f t="shared" si="17"/>
        <v>Initial</v>
      </c>
      <c r="AH87" s="154" t="str">
        <f t="shared" si="18"/>
        <v>-</v>
      </c>
      <c r="AI87" s="155" t="str">
        <f t="shared" si="19"/>
        <v>SRSA</v>
      </c>
      <c r="AJ87" s="119" t="e">
        <v>#N/A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7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6.421875" style="12" customWidth="1"/>
    <col min="2" max="2" width="9.421875" style="14" bestFit="1" customWidth="1"/>
    <col min="3" max="3" width="53.140625" style="6" bestFit="1" customWidth="1"/>
    <col min="4" max="4" width="32.421875" style="6" bestFit="1" customWidth="1"/>
    <col min="5" max="5" width="20.00390625" style="6" bestFit="1" customWidth="1"/>
    <col min="6" max="6" width="6.8515625" style="10" hidden="1" customWidth="1"/>
    <col min="7" max="7" width="6.8515625" style="6" customWidth="1"/>
    <col min="8" max="8" width="5.8515625" style="10" hidden="1" customWidth="1"/>
    <col min="9" max="9" width="13.57421875" style="6" bestFit="1" customWidth="1"/>
    <col min="10" max="10" width="6.57421875" style="14" bestFit="1" customWidth="1"/>
    <col min="11" max="11" width="6.57421875" style="6" bestFit="1" customWidth="1"/>
    <col min="12" max="12" width="6.57421875" style="14" bestFit="1" customWidth="1"/>
    <col min="13" max="13" width="9.140625" style="14" bestFit="1" customWidth="1"/>
    <col min="14" max="16" width="6.57421875" style="6" bestFit="1" customWidth="1"/>
    <col min="17" max="17" width="6.57421875" style="10" hidden="1" customWidth="1"/>
    <col min="18" max="18" width="0" style="10" hidden="1" customWidth="1"/>
    <col min="19" max="19" width="6.57421875" style="6" bestFit="1" customWidth="1"/>
    <col min="20" max="20" width="10.28125" style="15" bestFit="1" customWidth="1"/>
    <col min="21" max="22" width="8.57421875" style="15" bestFit="1" customWidth="1"/>
    <col min="23" max="23" width="7.57421875" style="15" bestFit="1" customWidth="1"/>
    <col min="24" max="24" width="6.57421875" style="14" customWidth="1"/>
    <col min="25" max="25" width="6.57421875" style="14" bestFit="1" customWidth="1"/>
    <col min="26" max="29" width="4.00390625" style="6" hidden="1" customWidth="1"/>
    <col min="30" max="30" width="6.421875" style="6" customWidth="1"/>
    <col min="31" max="32" width="4.00390625" style="6" hidden="1" customWidth="1"/>
    <col min="33" max="33" width="5.28125" style="6" hidden="1" customWidth="1"/>
    <col min="34" max="34" width="6.421875" style="6" customWidth="1"/>
    <col min="35" max="35" width="6.28125" style="6" hidden="1" customWidth="1"/>
    <col min="36" max="16384" width="9.140625" style="6" customWidth="1"/>
  </cols>
  <sheetData>
    <row r="1" spans="1:25" ht="21" customHeight="1">
      <c r="A1" s="11" t="s">
        <v>0</v>
      </c>
      <c r="B1" s="13"/>
      <c r="C1" s="1"/>
      <c r="D1" s="1"/>
      <c r="E1" s="1"/>
      <c r="F1" s="2"/>
      <c r="G1" s="1"/>
      <c r="H1" s="3"/>
      <c r="I1" s="1"/>
      <c r="J1" s="4"/>
      <c r="K1" s="4"/>
      <c r="L1" s="4"/>
      <c r="M1" s="17"/>
      <c r="N1" s="1"/>
      <c r="O1" s="1"/>
      <c r="Q1" s="3"/>
      <c r="R1" s="3"/>
      <c r="S1" s="7"/>
      <c r="T1" s="5"/>
      <c r="U1" s="5"/>
      <c r="V1" s="5"/>
      <c r="W1" s="5"/>
      <c r="X1" s="16"/>
      <c r="Y1" s="16"/>
    </row>
    <row r="2" spans="1:25" ht="15.75">
      <c r="A2" s="11" t="s">
        <v>369</v>
      </c>
      <c r="B2" s="13"/>
      <c r="C2" s="1"/>
      <c r="D2" s="1"/>
      <c r="E2" s="1"/>
      <c r="F2" s="2"/>
      <c r="G2" s="1"/>
      <c r="H2" s="3"/>
      <c r="I2" s="1"/>
      <c r="J2" s="4"/>
      <c r="K2" s="4"/>
      <c r="L2" s="4"/>
      <c r="M2" s="17"/>
      <c r="N2" s="1"/>
      <c r="O2" s="1"/>
      <c r="P2" s="8"/>
      <c r="Q2" s="3"/>
      <c r="R2" s="3"/>
      <c r="S2" s="9"/>
      <c r="T2" s="5"/>
      <c r="U2" s="5"/>
      <c r="V2" s="5"/>
      <c r="W2" s="5"/>
      <c r="X2" s="16"/>
      <c r="Y2" s="16"/>
    </row>
    <row r="3" spans="1:35" ht="159.75" customHeight="1" thickBot="1">
      <c r="A3" s="18" t="s">
        <v>1</v>
      </c>
      <c r="B3" s="19" t="s">
        <v>2</v>
      </c>
      <c r="C3" s="20" t="s">
        <v>3</v>
      </c>
      <c r="D3" s="20" t="s">
        <v>4</v>
      </c>
      <c r="E3" s="20" t="s">
        <v>5</v>
      </c>
      <c r="F3" s="21" t="s">
        <v>6</v>
      </c>
      <c r="G3" s="22" t="s">
        <v>7</v>
      </c>
      <c r="H3" s="21" t="s">
        <v>8</v>
      </c>
      <c r="I3" s="20" t="s">
        <v>9</v>
      </c>
      <c r="J3" s="23" t="s">
        <v>10</v>
      </c>
      <c r="K3" s="24" t="s">
        <v>11</v>
      </c>
      <c r="L3" s="25" t="s">
        <v>12</v>
      </c>
      <c r="M3" s="26" t="s">
        <v>13</v>
      </c>
      <c r="N3" s="27" t="s">
        <v>14</v>
      </c>
      <c r="O3" s="28" t="s">
        <v>15</v>
      </c>
      <c r="P3" s="29" t="s">
        <v>16</v>
      </c>
      <c r="Q3" s="30" t="s">
        <v>17</v>
      </c>
      <c r="R3" s="31" t="s">
        <v>18</v>
      </c>
      <c r="S3" s="112" t="s">
        <v>19</v>
      </c>
      <c r="T3" s="32" t="s">
        <v>376</v>
      </c>
      <c r="U3" s="33" t="s">
        <v>377</v>
      </c>
      <c r="V3" s="33" t="s">
        <v>378</v>
      </c>
      <c r="W3" s="34" t="s">
        <v>379</v>
      </c>
      <c r="X3" s="88" t="s">
        <v>20</v>
      </c>
      <c r="Y3" s="89" t="s">
        <v>21</v>
      </c>
      <c r="Z3" s="35" t="s">
        <v>380</v>
      </c>
      <c r="AA3" s="36" t="s">
        <v>381</v>
      </c>
      <c r="AB3" s="36" t="s">
        <v>382</v>
      </c>
      <c r="AC3" s="37" t="s">
        <v>383</v>
      </c>
      <c r="AD3" s="38" t="s">
        <v>384</v>
      </c>
      <c r="AE3" s="35" t="s">
        <v>385</v>
      </c>
      <c r="AF3" s="36" t="s">
        <v>386</v>
      </c>
      <c r="AG3" s="37" t="s">
        <v>387</v>
      </c>
      <c r="AH3" s="39" t="s">
        <v>388</v>
      </c>
      <c r="AI3" s="40" t="s">
        <v>389</v>
      </c>
    </row>
    <row r="4" spans="1:35" s="79" customFormat="1" ht="13.5" thickBot="1">
      <c r="A4" s="41">
        <v>1</v>
      </c>
      <c r="B4" s="41">
        <v>2</v>
      </c>
      <c r="C4" s="42">
        <v>3</v>
      </c>
      <c r="D4" s="43">
        <v>4</v>
      </c>
      <c r="E4" s="43">
        <v>5</v>
      </c>
      <c r="F4" s="44"/>
      <c r="G4" s="103">
        <v>6</v>
      </c>
      <c r="H4" s="45"/>
      <c r="I4" s="46">
        <v>7</v>
      </c>
      <c r="J4" s="47">
        <v>8</v>
      </c>
      <c r="K4" s="43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22</v>
      </c>
      <c r="R4" s="54" t="s">
        <v>23</v>
      </c>
      <c r="S4" s="113">
        <v>15</v>
      </c>
      <c r="T4" s="55">
        <v>16</v>
      </c>
      <c r="U4" s="56">
        <v>17</v>
      </c>
      <c r="V4" s="56">
        <v>18</v>
      </c>
      <c r="W4" s="57">
        <v>19</v>
      </c>
      <c r="X4" s="94">
        <v>20</v>
      </c>
      <c r="Y4" s="95">
        <v>21</v>
      </c>
      <c r="Z4" s="42"/>
      <c r="AA4" s="43"/>
      <c r="AB4" s="43"/>
      <c r="AC4" s="46"/>
      <c r="AD4" s="58">
        <v>22</v>
      </c>
      <c r="AE4" s="59"/>
      <c r="AF4" s="60"/>
      <c r="AG4" s="61"/>
      <c r="AH4" s="58">
        <v>23</v>
      </c>
      <c r="AI4" s="42" t="s">
        <v>390</v>
      </c>
    </row>
    <row r="5" spans="1:35" ht="12.75" customHeight="1">
      <c r="A5" s="109">
        <v>3301380</v>
      </c>
      <c r="B5" s="64">
        <v>9</v>
      </c>
      <c r="C5" s="62" t="s">
        <v>49</v>
      </c>
      <c r="D5" s="63" t="s">
        <v>50</v>
      </c>
      <c r="E5" s="63" t="s">
        <v>51</v>
      </c>
      <c r="F5" s="110" t="s">
        <v>27</v>
      </c>
      <c r="G5" s="104">
        <v>3275</v>
      </c>
      <c r="H5" s="90">
        <v>1343</v>
      </c>
      <c r="I5" s="91">
        <v>6034855188</v>
      </c>
      <c r="J5" s="96">
        <v>6</v>
      </c>
      <c r="K5" s="84" t="s">
        <v>33</v>
      </c>
      <c r="L5" s="111" t="s">
        <v>371</v>
      </c>
      <c r="M5" s="106">
        <v>483.1</v>
      </c>
      <c r="N5" s="87" t="s">
        <v>370</v>
      </c>
      <c r="O5" s="97">
        <v>4.195804196</v>
      </c>
      <c r="P5" s="84" t="s">
        <v>33</v>
      </c>
      <c r="Q5" s="92">
        <v>23.84</v>
      </c>
      <c r="R5" s="93" t="s">
        <v>28</v>
      </c>
      <c r="S5" s="114" t="s">
        <v>28</v>
      </c>
      <c r="T5" s="98">
        <v>40344.15</v>
      </c>
      <c r="U5" s="86">
        <v>4770.69</v>
      </c>
      <c r="V5" s="86">
        <v>5704.65</v>
      </c>
      <c r="W5" s="116">
        <v>5170.09</v>
      </c>
      <c r="X5" s="100" t="s">
        <v>372</v>
      </c>
      <c r="Y5" s="111" t="s">
        <v>371</v>
      </c>
      <c r="Z5" s="62">
        <f>IF(OR(K5="YES",L5="YES"),1,0)</f>
        <v>0</v>
      </c>
      <c r="AA5" s="63">
        <f>IF(OR(AND(ISNUMBER(M5),AND(M5&gt;0,M5&lt;600)),AND(ISNUMBER(M5),AND(M5&gt;0,N5="YES"))),1,0)</f>
        <v>1</v>
      </c>
      <c r="AB5" s="63">
        <f>IF(AND(OR(K5="YES",L5="YES"),(Z5=0)),"Trouble",0)</f>
        <v>0</v>
      </c>
      <c r="AC5" s="63">
        <f>IF(AND(OR(AND(ISNUMBER(M5),AND(M5&gt;0,M5&lt;600)),AND(ISNUMBER(M5),AND(M5&gt;0,N5="YES"))),(AA5=0)),"Trouble",0)</f>
        <v>0</v>
      </c>
      <c r="AD5" s="64" t="str">
        <f>IF(AND(Z5=1,AA5=1),"SRSA","-")</f>
        <v>-</v>
      </c>
      <c r="AE5" s="62">
        <f>IF(S5="YES",1,0)</f>
        <v>1</v>
      </c>
      <c r="AF5" s="63">
        <f>IF(OR(AND(ISNUMBER(Q5),Q5&gt;=20),(AND(ISNUMBER(Q5)=FALSE,AND(ISNUMBER(O5),O5&gt;=20)))),1,0)</f>
        <v>1</v>
      </c>
      <c r="AG5" s="63" t="str">
        <f>IF(AND(AE5=1,AF5=1),"Initial",0)</f>
        <v>Initial</v>
      </c>
      <c r="AH5" s="64" t="str">
        <f>IF(AND(AND(AG5="Initial",AI5=0),AND(ISNUMBER(M5),M5&gt;0)),"RLIS","-")</f>
        <v>RLIS</v>
      </c>
      <c r="AI5" s="62">
        <f>IF(AND(AD5="SRSA",AG5="Initial"),"SRSA",0)</f>
        <v>0</v>
      </c>
    </row>
    <row r="6" spans="1:35" ht="12.75" customHeight="1">
      <c r="A6" s="65">
        <v>3301440</v>
      </c>
      <c r="B6" s="66">
        <v>15</v>
      </c>
      <c r="C6" s="80" t="s">
        <v>52</v>
      </c>
      <c r="D6" s="67" t="s">
        <v>44</v>
      </c>
      <c r="E6" s="67" t="s">
        <v>45</v>
      </c>
      <c r="F6" s="68" t="s">
        <v>27</v>
      </c>
      <c r="G6" s="105">
        <v>3809</v>
      </c>
      <c r="H6" s="69">
        <v>120</v>
      </c>
      <c r="I6" s="81">
        <v>6038757890</v>
      </c>
      <c r="J6" s="70" t="s">
        <v>53</v>
      </c>
      <c r="K6" s="71" t="s">
        <v>28</v>
      </c>
      <c r="L6" s="75" t="s">
        <v>371</v>
      </c>
      <c r="M6" s="107">
        <v>536.3</v>
      </c>
      <c r="N6" s="82" t="s">
        <v>370</v>
      </c>
      <c r="O6" s="72">
        <v>9.113924051</v>
      </c>
      <c r="P6" s="71" t="s">
        <v>33</v>
      </c>
      <c r="Q6" s="77">
        <v>15.82</v>
      </c>
      <c r="R6" s="83" t="s">
        <v>33</v>
      </c>
      <c r="S6" s="115" t="s">
        <v>28</v>
      </c>
      <c r="T6" s="99">
        <v>34215.97</v>
      </c>
      <c r="U6" s="78">
        <v>4638.17</v>
      </c>
      <c r="V6" s="78">
        <v>6384.77</v>
      </c>
      <c r="W6" s="117">
        <v>3089.11</v>
      </c>
      <c r="X6" s="101" t="s">
        <v>372</v>
      </c>
      <c r="Y6" s="75" t="s">
        <v>371</v>
      </c>
      <c r="Z6" s="80">
        <f aca="true" t="shared" si="0" ref="Z6:Z69">IF(OR(K6="YES",L6="YES"),1,0)</f>
        <v>1</v>
      </c>
      <c r="AA6" s="67">
        <f aca="true" t="shared" si="1" ref="AA6:AA69">IF(OR(AND(ISNUMBER(M6),AND(M6&gt;0,M6&lt;600)),AND(ISNUMBER(M6),AND(M6&gt;0,N6="YES"))),1,0)</f>
        <v>1</v>
      </c>
      <c r="AB6" s="67">
        <f aca="true" t="shared" si="2" ref="AB6:AB69">IF(AND(OR(K6="YES",L6="YES"),(Z6=0)),"Trouble",0)</f>
        <v>0</v>
      </c>
      <c r="AC6" s="67">
        <f aca="true" t="shared" si="3" ref="AC6:AC69">IF(AND(OR(AND(ISNUMBER(M6),AND(M6&gt;0,M6&lt;600)),AND(ISNUMBER(M6),AND(M6&gt;0,N6="YES"))),(AA6=0)),"Trouble",0)</f>
        <v>0</v>
      </c>
      <c r="AD6" s="66" t="str">
        <f aca="true" t="shared" si="4" ref="AD6:AD69">IF(AND(Z6=1,AA6=1),"SRSA","-")</f>
        <v>SRSA</v>
      </c>
      <c r="AE6" s="80">
        <f aca="true" t="shared" si="5" ref="AE6:AE69">IF(S6="YES",1,0)</f>
        <v>1</v>
      </c>
      <c r="AF6" s="67">
        <f aca="true" t="shared" si="6" ref="AF6:AF69">IF(OR(AND(ISNUMBER(Q6),Q6&gt;=20),(AND(ISNUMBER(Q6)=FALSE,AND(ISNUMBER(O6),O6&gt;=20)))),1,0)</f>
        <v>0</v>
      </c>
      <c r="AG6" s="67">
        <f aca="true" t="shared" si="7" ref="AG6:AG69">IF(AND(AE6=1,AF6=1),"Initial",0)</f>
        <v>0</v>
      </c>
      <c r="AH6" s="66" t="str">
        <f aca="true" t="shared" si="8" ref="AH6:AH69">IF(AND(AND(AG6="Initial",AI6=0),AND(ISNUMBER(M6),M6&gt;0)),"RLIS","-")</f>
        <v>-</v>
      </c>
      <c r="AI6" s="80">
        <f aca="true" t="shared" si="9" ref="AI6:AI69">IF(AND(AD6="SRSA",AG6="Initial"),"SRSA",0)</f>
        <v>0</v>
      </c>
    </row>
    <row r="7" spans="1:35" ht="12.75" customHeight="1">
      <c r="A7" s="65">
        <v>3301470</v>
      </c>
      <c r="B7" s="66">
        <v>17</v>
      </c>
      <c r="C7" s="80" t="s">
        <v>54</v>
      </c>
      <c r="D7" s="67" t="s">
        <v>55</v>
      </c>
      <c r="E7" s="67" t="s">
        <v>56</v>
      </c>
      <c r="F7" s="68" t="s">
        <v>27</v>
      </c>
      <c r="G7" s="105">
        <v>3031</v>
      </c>
      <c r="H7" s="69">
        <v>849</v>
      </c>
      <c r="I7" s="81">
        <v>6036732690</v>
      </c>
      <c r="J7" s="70">
        <v>3</v>
      </c>
      <c r="K7" s="71" t="s">
        <v>33</v>
      </c>
      <c r="L7" s="75" t="s">
        <v>371</v>
      </c>
      <c r="M7" s="107">
        <v>1637.2</v>
      </c>
      <c r="N7" s="82" t="s">
        <v>370</v>
      </c>
      <c r="O7" s="72">
        <v>1.221995927</v>
      </c>
      <c r="P7" s="71" t="s">
        <v>33</v>
      </c>
      <c r="Q7" s="77">
        <v>1.65</v>
      </c>
      <c r="R7" s="83" t="s">
        <v>33</v>
      </c>
      <c r="S7" s="115" t="s">
        <v>33</v>
      </c>
      <c r="T7" s="99">
        <v>58388.76</v>
      </c>
      <c r="U7" s="78">
        <v>947.69</v>
      </c>
      <c r="V7" s="78">
        <v>6315.46</v>
      </c>
      <c r="W7" s="117">
        <v>6401.7</v>
      </c>
      <c r="X7" s="101" t="s">
        <v>372</v>
      </c>
      <c r="Y7" s="75" t="s">
        <v>371</v>
      </c>
      <c r="Z7" s="80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66" t="str">
        <f t="shared" si="4"/>
        <v>-</v>
      </c>
      <c r="AE7" s="80">
        <f t="shared" si="5"/>
        <v>0</v>
      </c>
      <c r="AF7" s="67">
        <f t="shared" si="6"/>
        <v>0</v>
      </c>
      <c r="AG7" s="67">
        <f t="shared" si="7"/>
        <v>0</v>
      </c>
      <c r="AH7" s="66" t="str">
        <f t="shared" si="8"/>
        <v>-</v>
      </c>
      <c r="AI7" s="80">
        <f t="shared" si="9"/>
        <v>0</v>
      </c>
    </row>
    <row r="8" spans="1:35" ht="12.75" customHeight="1">
      <c r="A8" s="65">
        <v>3301500</v>
      </c>
      <c r="B8" s="66">
        <v>19</v>
      </c>
      <c r="C8" s="80" t="s">
        <v>57</v>
      </c>
      <c r="D8" s="67" t="s">
        <v>58</v>
      </c>
      <c r="E8" s="67" t="s">
        <v>59</v>
      </c>
      <c r="F8" s="68" t="s">
        <v>27</v>
      </c>
      <c r="G8" s="105">
        <v>3303</v>
      </c>
      <c r="H8" s="69">
        <v>1625</v>
      </c>
      <c r="I8" s="81">
        <v>6037536561</v>
      </c>
      <c r="J8" s="70">
        <v>7</v>
      </c>
      <c r="K8" s="71" t="s">
        <v>28</v>
      </c>
      <c r="L8" s="75" t="s">
        <v>371</v>
      </c>
      <c r="M8" s="107">
        <v>244.7</v>
      </c>
      <c r="N8" s="82" t="s">
        <v>370</v>
      </c>
      <c r="O8" s="72">
        <v>8.923884514</v>
      </c>
      <c r="P8" s="71" t="s">
        <v>33</v>
      </c>
      <c r="Q8" s="77">
        <v>13.53</v>
      </c>
      <c r="R8" s="83" t="s">
        <v>33</v>
      </c>
      <c r="S8" s="115" t="s">
        <v>28</v>
      </c>
      <c r="T8" s="99">
        <v>32666.02</v>
      </c>
      <c r="U8" s="78">
        <v>2480.6</v>
      </c>
      <c r="V8" s="78">
        <v>3979.02</v>
      </c>
      <c r="W8" s="117">
        <v>2123.9</v>
      </c>
      <c r="X8" s="101" t="s">
        <v>372</v>
      </c>
      <c r="Y8" s="75" t="s">
        <v>371</v>
      </c>
      <c r="Z8" s="80">
        <f t="shared" si="0"/>
        <v>1</v>
      </c>
      <c r="AA8" s="67">
        <f t="shared" si="1"/>
        <v>1</v>
      </c>
      <c r="AB8" s="67">
        <f t="shared" si="2"/>
        <v>0</v>
      </c>
      <c r="AC8" s="67">
        <f t="shared" si="3"/>
        <v>0</v>
      </c>
      <c r="AD8" s="66" t="str">
        <f t="shared" si="4"/>
        <v>SRSA</v>
      </c>
      <c r="AE8" s="80">
        <f t="shared" si="5"/>
        <v>1</v>
      </c>
      <c r="AF8" s="67">
        <f t="shared" si="6"/>
        <v>0</v>
      </c>
      <c r="AG8" s="67">
        <f t="shared" si="7"/>
        <v>0</v>
      </c>
      <c r="AH8" s="66" t="str">
        <f t="shared" si="8"/>
        <v>-</v>
      </c>
      <c r="AI8" s="80">
        <f t="shared" si="9"/>
        <v>0</v>
      </c>
    </row>
    <row r="9" spans="1:35" ht="12.75" customHeight="1">
      <c r="A9" s="65">
        <v>3301560</v>
      </c>
      <c r="B9" s="66">
        <v>23</v>
      </c>
      <c r="C9" s="80" t="s">
        <v>60</v>
      </c>
      <c r="D9" s="67" t="s">
        <v>61</v>
      </c>
      <c r="E9" s="67" t="s">
        <v>62</v>
      </c>
      <c r="F9" s="68" t="s">
        <v>27</v>
      </c>
      <c r="G9" s="105">
        <v>3253</v>
      </c>
      <c r="H9" s="69">
        <v>5857</v>
      </c>
      <c r="I9" s="81">
        <v>6032797947</v>
      </c>
      <c r="J9" s="70">
        <v>7</v>
      </c>
      <c r="K9" s="71" t="s">
        <v>28</v>
      </c>
      <c r="L9" s="75" t="s">
        <v>371</v>
      </c>
      <c r="M9" s="107">
        <v>161.2</v>
      </c>
      <c r="N9" s="82" t="s">
        <v>370</v>
      </c>
      <c r="O9" s="72">
        <v>7.441860465</v>
      </c>
      <c r="P9" s="71" t="s">
        <v>33</v>
      </c>
      <c r="Q9" s="77">
        <v>24.62</v>
      </c>
      <c r="R9" s="83" t="s">
        <v>28</v>
      </c>
      <c r="S9" s="115" t="s">
        <v>28</v>
      </c>
      <c r="T9" s="99">
        <v>22588.29</v>
      </c>
      <c r="U9" s="78">
        <v>2143.58</v>
      </c>
      <c r="V9" s="78">
        <v>2362.8</v>
      </c>
      <c r="W9" s="117">
        <v>773.19</v>
      </c>
      <c r="X9" s="101" t="s">
        <v>372</v>
      </c>
      <c r="Y9" s="75" t="s">
        <v>372</v>
      </c>
      <c r="Z9" s="80">
        <f t="shared" si="0"/>
        <v>1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66" t="str">
        <f t="shared" si="4"/>
        <v>SRSA</v>
      </c>
      <c r="AE9" s="80">
        <f t="shared" si="5"/>
        <v>1</v>
      </c>
      <c r="AF9" s="67">
        <f t="shared" si="6"/>
        <v>1</v>
      </c>
      <c r="AG9" s="67" t="str">
        <f t="shared" si="7"/>
        <v>Initial</v>
      </c>
      <c r="AH9" s="66" t="str">
        <f t="shared" si="8"/>
        <v>-</v>
      </c>
      <c r="AI9" s="80" t="str">
        <f t="shared" si="9"/>
        <v>SRSA</v>
      </c>
    </row>
    <row r="10" spans="1:35" ht="12.75" customHeight="1">
      <c r="A10" s="65">
        <v>3301590</v>
      </c>
      <c r="B10" s="66">
        <v>29</v>
      </c>
      <c r="C10" s="80" t="s">
        <v>63</v>
      </c>
      <c r="D10" s="67" t="s">
        <v>64</v>
      </c>
      <c r="E10" s="67" t="s">
        <v>65</v>
      </c>
      <c r="F10" s="68" t="s">
        <v>27</v>
      </c>
      <c r="G10" s="105">
        <v>3106</v>
      </c>
      <c r="H10" s="69">
        <v>2125</v>
      </c>
      <c r="I10" s="81">
        <v>6036223731</v>
      </c>
      <c r="J10" s="70">
        <v>8</v>
      </c>
      <c r="K10" s="71" t="s">
        <v>28</v>
      </c>
      <c r="L10" s="75" t="s">
        <v>371</v>
      </c>
      <c r="M10" s="107">
        <v>602.2</v>
      </c>
      <c r="N10" s="82" t="s">
        <v>370</v>
      </c>
      <c r="O10" s="72">
        <v>0.482625483</v>
      </c>
      <c r="P10" s="71" t="s">
        <v>33</v>
      </c>
      <c r="Q10" s="77">
        <v>4.77</v>
      </c>
      <c r="R10" s="83" t="s">
        <v>33</v>
      </c>
      <c r="S10" s="115" t="s">
        <v>28</v>
      </c>
      <c r="T10" s="99">
        <v>25057.69</v>
      </c>
      <c r="U10" s="78">
        <v>1202.76</v>
      </c>
      <c r="V10" s="78">
        <v>2889.1</v>
      </c>
      <c r="W10" s="117">
        <v>2273.65</v>
      </c>
      <c r="X10" s="101" t="s">
        <v>372</v>
      </c>
      <c r="Y10" s="75" t="s">
        <v>371</v>
      </c>
      <c r="Z10" s="80">
        <f t="shared" si="0"/>
        <v>1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66" t="str">
        <f t="shared" si="4"/>
        <v>-</v>
      </c>
      <c r="AE10" s="80">
        <f t="shared" si="5"/>
        <v>1</v>
      </c>
      <c r="AF10" s="67">
        <f t="shared" si="6"/>
        <v>0</v>
      </c>
      <c r="AG10" s="67">
        <f t="shared" si="7"/>
        <v>0</v>
      </c>
      <c r="AH10" s="66" t="str">
        <f t="shared" si="8"/>
        <v>-</v>
      </c>
      <c r="AI10" s="80">
        <f t="shared" si="9"/>
        <v>0</v>
      </c>
    </row>
    <row r="11" spans="1:35" ht="12.75" customHeight="1">
      <c r="A11" s="65">
        <v>3301620</v>
      </c>
      <c r="B11" s="66">
        <v>31</v>
      </c>
      <c r="C11" s="80" t="s">
        <v>66</v>
      </c>
      <c r="D11" s="67" t="s">
        <v>67</v>
      </c>
      <c r="E11" s="67" t="s">
        <v>68</v>
      </c>
      <c r="F11" s="68" t="s">
        <v>27</v>
      </c>
      <c r="G11" s="105">
        <v>3263</v>
      </c>
      <c r="H11" s="69">
        <v>3102</v>
      </c>
      <c r="I11" s="81">
        <v>6034355526</v>
      </c>
      <c r="J11" s="70">
        <v>7</v>
      </c>
      <c r="K11" s="71" t="s">
        <v>28</v>
      </c>
      <c r="L11" s="75" t="s">
        <v>371</v>
      </c>
      <c r="M11" s="107">
        <v>539.1</v>
      </c>
      <c r="N11" s="82" t="s">
        <v>370</v>
      </c>
      <c r="O11" s="72">
        <v>8.527131783</v>
      </c>
      <c r="P11" s="71" t="s">
        <v>33</v>
      </c>
      <c r="Q11" s="77">
        <v>18.59</v>
      </c>
      <c r="R11" s="83" t="s">
        <v>33</v>
      </c>
      <c r="S11" s="115" t="s">
        <v>28</v>
      </c>
      <c r="T11" s="99">
        <v>55235.08</v>
      </c>
      <c r="U11" s="78">
        <v>5777.36</v>
      </c>
      <c r="V11" s="78">
        <v>7354.51</v>
      </c>
      <c r="W11" s="117">
        <v>4190.21</v>
      </c>
      <c r="X11" s="101" t="s">
        <v>372</v>
      </c>
      <c r="Y11" s="75" t="s">
        <v>371</v>
      </c>
      <c r="Z11" s="80">
        <f t="shared" si="0"/>
        <v>1</v>
      </c>
      <c r="AA11" s="67">
        <f t="shared" si="1"/>
        <v>1</v>
      </c>
      <c r="AB11" s="67">
        <f t="shared" si="2"/>
        <v>0</v>
      </c>
      <c r="AC11" s="67">
        <f t="shared" si="3"/>
        <v>0</v>
      </c>
      <c r="AD11" s="66" t="str">
        <f t="shared" si="4"/>
        <v>SRSA</v>
      </c>
      <c r="AE11" s="80">
        <f t="shared" si="5"/>
        <v>1</v>
      </c>
      <c r="AF11" s="67">
        <f t="shared" si="6"/>
        <v>0</v>
      </c>
      <c r="AG11" s="67">
        <f t="shared" si="7"/>
        <v>0</v>
      </c>
      <c r="AH11" s="66" t="str">
        <f t="shared" si="8"/>
        <v>-</v>
      </c>
      <c r="AI11" s="80">
        <f t="shared" si="9"/>
        <v>0</v>
      </c>
    </row>
    <row r="12" spans="1:35" ht="12.75" customHeight="1">
      <c r="A12" s="65">
        <v>3301650</v>
      </c>
      <c r="B12" s="66">
        <v>33</v>
      </c>
      <c r="C12" s="80" t="s">
        <v>69</v>
      </c>
      <c r="D12" s="67" t="s">
        <v>70</v>
      </c>
      <c r="E12" s="67" t="s">
        <v>71</v>
      </c>
      <c r="F12" s="68" t="s">
        <v>27</v>
      </c>
      <c r="G12" s="105">
        <v>3825</v>
      </c>
      <c r="H12" s="69">
        <v>3937</v>
      </c>
      <c r="I12" s="81">
        <v>6036642715</v>
      </c>
      <c r="J12" s="70">
        <v>8</v>
      </c>
      <c r="K12" s="71" t="s">
        <v>28</v>
      </c>
      <c r="L12" s="75" t="s">
        <v>371</v>
      </c>
      <c r="M12" s="107">
        <v>872.3</v>
      </c>
      <c r="N12" s="82" t="s">
        <v>370</v>
      </c>
      <c r="O12" s="72">
        <v>7.765754297</v>
      </c>
      <c r="P12" s="71" t="s">
        <v>33</v>
      </c>
      <c r="Q12" s="77">
        <v>12.48</v>
      </c>
      <c r="R12" s="83" t="s">
        <v>33</v>
      </c>
      <c r="S12" s="115" t="s">
        <v>28</v>
      </c>
      <c r="T12" s="99">
        <v>118081.68</v>
      </c>
      <c r="U12" s="78">
        <v>9878.49</v>
      </c>
      <c r="V12" s="78">
        <v>11648.74</v>
      </c>
      <c r="W12" s="117">
        <v>3701.86</v>
      </c>
      <c r="X12" s="101" t="s">
        <v>372</v>
      </c>
      <c r="Y12" s="75" t="s">
        <v>371</v>
      </c>
      <c r="Z12" s="80">
        <f t="shared" si="0"/>
        <v>1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66" t="str">
        <f t="shared" si="4"/>
        <v>-</v>
      </c>
      <c r="AE12" s="80">
        <f t="shared" si="5"/>
        <v>1</v>
      </c>
      <c r="AF12" s="67">
        <f t="shared" si="6"/>
        <v>0</v>
      </c>
      <c r="AG12" s="67">
        <f t="shared" si="7"/>
        <v>0</v>
      </c>
      <c r="AH12" s="66" t="str">
        <f t="shared" si="8"/>
        <v>-</v>
      </c>
      <c r="AI12" s="80">
        <f t="shared" si="9"/>
        <v>0</v>
      </c>
    </row>
    <row r="13" spans="1:35" ht="12.75" customHeight="1">
      <c r="A13" s="65">
        <v>3301680</v>
      </c>
      <c r="B13" s="66">
        <v>35</v>
      </c>
      <c r="C13" s="80" t="s">
        <v>72</v>
      </c>
      <c r="D13" s="67" t="s">
        <v>73</v>
      </c>
      <c r="E13" s="67" t="s">
        <v>74</v>
      </c>
      <c r="F13" s="68" t="s">
        <v>27</v>
      </c>
      <c r="G13" s="105">
        <v>3860</v>
      </c>
      <c r="H13" s="69">
        <v>5556</v>
      </c>
      <c r="I13" s="81">
        <v>6033565534</v>
      </c>
      <c r="J13" s="70">
        <v>7</v>
      </c>
      <c r="K13" s="71" t="s">
        <v>28</v>
      </c>
      <c r="L13" s="75" t="s">
        <v>371</v>
      </c>
      <c r="M13" s="107">
        <v>307.1</v>
      </c>
      <c r="N13" s="82" t="s">
        <v>370</v>
      </c>
      <c r="O13" s="72">
        <v>9.90990991</v>
      </c>
      <c r="P13" s="71" t="s">
        <v>33</v>
      </c>
      <c r="Q13" s="77">
        <v>15.69</v>
      </c>
      <c r="R13" s="83" t="s">
        <v>33</v>
      </c>
      <c r="S13" s="115" t="s">
        <v>28</v>
      </c>
      <c r="T13" s="99">
        <v>37532.94</v>
      </c>
      <c r="U13" s="78">
        <v>4090.45</v>
      </c>
      <c r="V13" s="78">
        <v>4446.78</v>
      </c>
      <c r="W13" s="117">
        <v>1663.56</v>
      </c>
      <c r="X13" s="101" t="s">
        <v>372</v>
      </c>
      <c r="Y13" s="75" t="s">
        <v>372</v>
      </c>
      <c r="Z13" s="80">
        <f t="shared" si="0"/>
        <v>1</v>
      </c>
      <c r="AA13" s="67">
        <f t="shared" si="1"/>
        <v>1</v>
      </c>
      <c r="AB13" s="67">
        <f t="shared" si="2"/>
        <v>0</v>
      </c>
      <c r="AC13" s="67">
        <f t="shared" si="3"/>
        <v>0</v>
      </c>
      <c r="AD13" s="66" t="str">
        <f t="shared" si="4"/>
        <v>SRSA</v>
      </c>
      <c r="AE13" s="80">
        <f t="shared" si="5"/>
        <v>1</v>
      </c>
      <c r="AF13" s="67">
        <f t="shared" si="6"/>
        <v>0</v>
      </c>
      <c r="AG13" s="67">
        <f t="shared" si="7"/>
        <v>0</v>
      </c>
      <c r="AH13" s="66" t="str">
        <f t="shared" si="8"/>
        <v>-</v>
      </c>
      <c r="AI13" s="80">
        <f t="shared" si="9"/>
        <v>0</v>
      </c>
    </row>
    <row r="14" spans="1:35" ht="12.75" customHeight="1">
      <c r="A14" s="65">
        <v>3301710</v>
      </c>
      <c r="B14" s="66">
        <v>39</v>
      </c>
      <c r="C14" s="80" t="s">
        <v>75</v>
      </c>
      <c r="D14" s="67" t="s">
        <v>76</v>
      </c>
      <c r="E14" s="67" t="s">
        <v>77</v>
      </c>
      <c r="F14" s="68" t="s">
        <v>27</v>
      </c>
      <c r="G14" s="105">
        <v>3774</v>
      </c>
      <c r="H14" s="69">
        <v>4435</v>
      </c>
      <c r="I14" s="81">
        <v>6037872113</v>
      </c>
      <c r="J14" s="70">
        <v>7</v>
      </c>
      <c r="K14" s="71" t="s">
        <v>28</v>
      </c>
      <c r="L14" s="75" t="s">
        <v>371</v>
      </c>
      <c r="M14" s="107">
        <v>65.3</v>
      </c>
      <c r="N14" s="82" t="s">
        <v>370</v>
      </c>
      <c r="O14" s="72">
        <v>1.176470588</v>
      </c>
      <c r="P14" s="71" t="s">
        <v>33</v>
      </c>
      <c r="Q14" s="77">
        <v>18.18</v>
      </c>
      <c r="R14" s="83" t="s">
        <v>33</v>
      </c>
      <c r="S14" s="115" t="s">
        <v>28</v>
      </c>
      <c r="T14" s="99">
        <v>16445.73</v>
      </c>
      <c r="U14" s="78">
        <v>798.22</v>
      </c>
      <c r="V14" s="78">
        <v>876.52</v>
      </c>
      <c r="W14" s="117">
        <v>783</v>
      </c>
      <c r="X14" s="101" t="s">
        <v>372</v>
      </c>
      <c r="Y14" s="75" t="s">
        <v>371</v>
      </c>
      <c r="Z14" s="80">
        <f t="shared" si="0"/>
        <v>1</v>
      </c>
      <c r="AA14" s="67">
        <f t="shared" si="1"/>
        <v>1</v>
      </c>
      <c r="AB14" s="67">
        <f t="shared" si="2"/>
        <v>0</v>
      </c>
      <c r="AC14" s="67">
        <f t="shared" si="3"/>
        <v>0</v>
      </c>
      <c r="AD14" s="66" t="str">
        <f t="shared" si="4"/>
        <v>SRSA</v>
      </c>
      <c r="AE14" s="80">
        <f t="shared" si="5"/>
        <v>1</v>
      </c>
      <c r="AF14" s="67">
        <f t="shared" si="6"/>
        <v>0</v>
      </c>
      <c r="AG14" s="67">
        <f t="shared" si="7"/>
        <v>0</v>
      </c>
      <c r="AH14" s="66" t="str">
        <f t="shared" si="8"/>
        <v>-</v>
      </c>
      <c r="AI14" s="80">
        <f t="shared" si="9"/>
        <v>0</v>
      </c>
    </row>
    <row r="15" spans="1:35" ht="12.75" customHeight="1">
      <c r="A15" s="65">
        <v>3301740</v>
      </c>
      <c r="B15" s="66">
        <v>41</v>
      </c>
      <c r="C15" s="80" t="s">
        <v>78</v>
      </c>
      <c r="D15" s="67" t="s">
        <v>79</v>
      </c>
      <c r="E15" s="67" t="s">
        <v>80</v>
      </c>
      <c r="F15" s="68" t="s">
        <v>27</v>
      </c>
      <c r="G15" s="105">
        <v>3110</v>
      </c>
      <c r="H15" s="69">
        <v>6202</v>
      </c>
      <c r="I15" s="81">
        <v>6034723755</v>
      </c>
      <c r="J15" s="70" t="s">
        <v>81</v>
      </c>
      <c r="K15" s="71" t="s">
        <v>33</v>
      </c>
      <c r="L15" s="75" t="s">
        <v>371</v>
      </c>
      <c r="M15" s="107">
        <v>2749.4</v>
      </c>
      <c r="N15" s="82" t="s">
        <v>370</v>
      </c>
      <c r="O15" s="72">
        <v>2.103395844</v>
      </c>
      <c r="P15" s="71" t="s">
        <v>33</v>
      </c>
      <c r="Q15" s="77">
        <v>2.63</v>
      </c>
      <c r="R15" s="83" t="s">
        <v>33</v>
      </c>
      <c r="S15" s="115" t="s">
        <v>33</v>
      </c>
      <c r="T15" s="99">
        <v>92937.1</v>
      </c>
      <c r="U15" s="78">
        <v>3663.42</v>
      </c>
      <c r="V15" s="78">
        <v>12457.59</v>
      </c>
      <c r="W15" s="117">
        <v>11378.84</v>
      </c>
      <c r="X15" s="101" t="s">
        <v>372</v>
      </c>
      <c r="Y15" s="75" t="s">
        <v>371</v>
      </c>
      <c r="Z15" s="80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66" t="str">
        <f t="shared" si="4"/>
        <v>-</v>
      </c>
      <c r="AE15" s="80">
        <f t="shared" si="5"/>
        <v>0</v>
      </c>
      <c r="AF15" s="67">
        <f t="shared" si="6"/>
        <v>0</v>
      </c>
      <c r="AG15" s="67">
        <f t="shared" si="7"/>
        <v>0</v>
      </c>
      <c r="AH15" s="66" t="str">
        <f t="shared" si="8"/>
        <v>-</v>
      </c>
      <c r="AI15" s="80">
        <f t="shared" si="9"/>
        <v>0</v>
      </c>
    </row>
    <row r="16" spans="1:35" ht="12.75" customHeight="1">
      <c r="A16" s="65">
        <v>3301860</v>
      </c>
      <c r="B16" s="66">
        <v>51</v>
      </c>
      <c r="C16" s="80" t="s">
        <v>82</v>
      </c>
      <c r="D16" s="67" t="s">
        <v>83</v>
      </c>
      <c r="E16" s="67" t="s">
        <v>84</v>
      </c>
      <c r="F16" s="68" t="s">
        <v>27</v>
      </c>
      <c r="G16" s="105">
        <v>3570</v>
      </c>
      <c r="H16" s="69">
        <v>1899</v>
      </c>
      <c r="I16" s="81">
        <v>6037526500</v>
      </c>
      <c r="J16" s="70" t="s">
        <v>85</v>
      </c>
      <c r="K16" s="71" t="s">
        <v>33</v>
      </c>
      <c r="L16" s="75" t="s">
        <v>371</v>
      </c>
      <c r="M16" s="107">
        <v>1548.5</v>
      </c>
      <c r="N16" s="82" t="s">
        <v>370</v>
      </c>
      <c r="O16" s="72">
        <v>11.47540984</v>
      </c>
      <c r="P16" s="71" t="s">
        <v>33</v>
      </c>
      <c r="Q16" s="77">
        <v>33.1</v>
      </c>
      <c r="R16" s="83" t="s">
        <v>28</v>
      </c>
      <c r="S16" s="115" t="s">
        <v>28</v>
      </c>
      <c r="T16" s="99">
        <v>181406.79</v>
      </c>
      <c r="U16" s="78">
        <v>17473.6</v>
      </c>
      <c r="V16" s="78">
        <v>20076.92</v>
      </c>
      <c r="W16" s="117">
        <v>6733.02</v>
      </c>
      <c r="X16" s="101" t="s">
        <v>372</v>
      </c>
      <c r="Y16" s="75" t="s">
        <v>371</v>
      </c>
      <c r="Z16" s="80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66" t="str">
        <f t="shared" si="4"/>
        <v>-</v>
      </c>
      <c r="AE16" s="80">
        <f t="shared" si="5"/>
        <v>1</v>
      </c>
      <c r="AF16" s="67">
        <f t="shared" si="6"/>
        <v>1</v>
      </c>
      <c r="AG16" s="67" t="str">
        <f t="shared" si="7"/>
        <v>Initial</v>
      </c>
      <c r="AH16" s="66" t="str">
        <f t="shared" si="8"/>
        <v>RLIS</v>
      </c>
      <c r="AI16" s="80">
        <f t="shared" si="9"/>
        <v>0</v>
      </c>
    </row>
    <row r="17" spans="1:35" ht="12.75" customHeight="1">
      <c r="A17" s="65">
        <v>3301890</v>
      </c>
      <c r="B17" s="66">
        <v>53</v>
      </c>
      <c r="C17" s="80" t="s">
        <v>86</v>
      </c>
      <c r="D17" s="67" t="s">
        <v>87</v>
      </c>
      <c r="E17" s="67" t="s">
        <v>88</v>
      </c>
      <c r="F17" s="68" t="s">
        <v>27</v>
      </c>
      <c r="G17" s="105">
        <v>3561</v>
      </c>
      <c r="H17" s="69">
        <v>4718</v>
      </c>
      <c r="I17" s="81">
        <v>6034443925</v>
      </c>
      <c r="J17" s="70">
        <v>7</v>
      </c>
      <c r="K17" s="71" t="s">
        <v>28</v>
      </c>
      <c r="L17" s="75" t="s">
        <v>371</v>
      </c>
      <c r="M17" s="107">
        <v>174.1</v>
      </c>
      <c r="N17" s="82" t="s">
        <v>370</v>
      </c>
      <c r="O17" s="72">
        <v>13.22751323</v>
      </c>
      <c r="P17" s="71" t="s">
        <v>33</v>
      </c>
      <c r="Q17" s="77">
        <v>25.25</v>
      </c>
      <c r="R17" s="83" t="s">
        <v>28</v>
      </c>
      <c r="S17" s="115" t="s">
        <v>28</v>
      </c>
      <c r="T17" s="99">
        <v>16526.8</v>
      </c>
      <c r="U17" s="78">
        <v>2229.22</v>
      </c>
      <c r="V17" s="78">
        <v>2851.95</v>
      </c>
      <c r="W17" s="117">
        <v>1645.95</v>
      </c>
      <c r="X17" s="101" t="s">
        <v>372</v>
      </c>
      <c r="Y17" s="75" t="s">
        <v>372</v>
      </c>
      <c r="Z17" s="80">
        <f t="shared" si="0"/>
        <v>1</v>
      </c>
      <c r="AA17" s="67">
        <f t="shared" si="1"/>
        <v>1</v>
      </c>
      <c r="AB17" s="67">
        <f t="shared" si="2"/>
        <v>0</v>
      </c>
      <c r="AC17" s="67">
        <f t="shared" si="3"/>
        <v>0</v>
      </c>
      <c r="AD17" s="66" t="str">
        <f t="shared" si="4"/>
        <v>SRSA</v>
      </c>
      <c r="AE17" s="80">
        <f t="shared" si="5"/>
        <v>1</v>
      </c>
      <c r="AF17" s="67">
        <f t="shared" si="6"/>
        <v>1</v>
      </c>
      <c r="AG17" s="67" t="str">
        <f t="shared" si="7"/>
        <v>Initial</v>
      </c>
      <c r="AH17" s="66" t="str">
        <f t="shared" si="8"/>
        <v>-</v>
      </c>
      <c r="AI17" s="80" t="str">
        <f t="shared" si="9"/>
        <v>SRSA</v>
      </c>
    </row>
    <row r="18" spans="1:35" ht="12.75" customHeight="1">
      <c r="A18" s="65">
        <v>3301950</v>
      </c>
      <c r="B18" s="66">
        <v>57</v>
      </c>
      <c r="C18" s="80" t="s">
        <v>89</v>
      </c>
      <c r="D18" s="67" t="s">
        <v>90</v>
      </c>
      <c r="E18" s="67" t="s">
        <v>91</v>
      </c>
      <c r="F18" s="68" t="s">
        <v>27</v>
      </c>
      <c r="G18" s="105">
        <v>3304</v>
      </c>
      <c r="H18" s="69">
        <v>4219</v>
      </c>
      <c r="I18" s="81">
        <v>6032244728</v>
      </c>
      <c r="J18" s="70" t="s">
        <v>85</v>
      </c>
      <c r="K18" s="71" t="s">
        <v>33</v>
      </c>
      <c r="L18" s="75" t="s">
        <v>371</v>
      </c>
      <c r="M18" s="107">
        <v>1737.9</v>
      </c>
      <c r="N18" s="82" t="s">
        <v>370</v>
      </c>
      <c r="O18" s="72">
        <v>0.374732334</v>
      </c>
      <c r="P18" s="71" t="s">
        <v>33</v>
      </c>
      <c r="Q18" s="77">
        <v>1.97</v>
      </c>
      <c r="R18" s="83" t="s">
        <v>33</v>
      </c>
      <c r="S18" s="115" t="s">
        <v>28</v>
      </c>
      <c r="T18" s="99">
        <v>36240.16</v>
      </c>
      <c r="U18" s="78">
        <v>0</v>
      </c>
      <c r="V18" s="78">
        <v>5529.26</v>
      </c>
      <c r="W18" s="117">
        <v>6266.04</v>
      </c>
      <c r="X18" s="101" t="s">
        <v>372</v>
      </c>
      <c r="Y18" s="75" t="s">
        <v>371</v>
      </c>
      <c r="Z18" s="80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66" t="str">
        <f t="shared" si="4"/>
        <v>-</v>
      </c>
      <c r="AE18" s="80">
        <f t="shared" si="5"/>
        <v>1</v>
      </c>
      <c r="AF18" s="67">
        <f t="shared" si="6"/>
        <v>0</v>
      </c>
      <c r="AG18" s="67">
        <f t="shared" si="7"/>
        <v>0</v>
      </c>
      <c r="AH18" s="66" t="str">
        <f t="shared" si="8"/>
        <v>-</v>
      </c>
      <c r="AI18" s="80">
        <f t="shared" si="9"/>
        <v>0</v>
      </c>
    </row>
    <row r="19" spans="1:35" ht="12.75" customHeight="1">
      <c r="A19" s="65">
        <v>3302010</v>
      </c>
      <c r="B19" s="66">
        <v>63</v>
      </c>
      <c r="C19" s="80" t="s">
        <v>92</v>
      </c>
      <c r="D19" s="67" t="s">
        <v>30</v>
      </c>
      <c r="E19" s="67" t="s">
        <v>31</v>
      </c>
      <c r="F19" s="68" t="s">
        <v>27</v>
      </c>
      <c r="G19" s="105">
        <v>3833</v>
      </c>
      <c r="H19" s="69">
        <v>2744</v>
      </c>
      <c r="I19" s="81">
        <v>6037758653</v>
      </c>
      <c r="J19" s="70">
        <v>8</v>
      </c>
      <c r="K19" s="71" t="s">
        <v>28</v>
      </c>
      <c r="L19" s="75" t="s">
        <v>371</v>
      </c>
      <c r="M19" s="107">
        <v>344.7</v>
      </c>
      <c r="N19" s="82" t="s">
        <v>370</v>
      </c>
      <c r="O19" s="72">
        <v>3.472222222</v>
      </c>
      <c r="P19" s="71" t="s">
        <v>33</v>
      </c>
      <c r="Q19" s="77">
        <v>4.61</v>
      </c>
      <c r="R19" s="83" t="s">
        <v>33</v>
      </c>
      <c r="S19" s="115" t="s">
        <v>28</v>
      </c>
      <c r="T19" s="99">
        <v>13028.48</v>
      </c>
      <c r="U19" s="78">
        <v>760.43</v>
      </c>
      <c r="V19" s="78">
        <v>2165.09</v>
      </c>
      <c r="W19" s="117">
        <v>2035.96</v>
      </c>
      <c r="X19" s="101" t="s">
        <v>372</v>
      </c>
      <c r="Y19" s="75" t="s">
        <v>372</v>
      </c>
      <c r="Z19" s="80">
        <f t="shared" si="0"/>
        <v>1</v>
      </c>
      <c r="AA19" s="67">
        <f t="shared" si="1"/>
        <v>1</v>
      </c>
      <c r="AB19" s="67">
        <f t="shared" si="2"/>
        <v>0</v>
      </c>
      <c r="AC19" s="67">
        <f t="shared" si="3"/>
        <v>0</v>
      </c>
      <c r="AD19" s="66" t="str">
        <f t="shared" si="4"/>
        <v>SRSA</v>
      </c>
      <c r="AE19" s="80">
        <f t="shared" si="5"/>
        <v>1</v>
      </c>
      <c r="AF19" s="67">
        <f t="shared" si="6"/>
        <v>0</v>
      </c>
      <c r="AG19" s="67">
        <f t="shared" si="7"/>
        <v>0</v>
      </c>
      <c r="AH19" s="66" t="str">
        <f t="shared" si="8"/>
        <v>-</v>
      </c>
      <c r="AI19" s="80">
        <f t="shared" si="9"/>
        <v>0</v>
      </c>
    </row>
    <row r="20" spans="1:35" ht="12.75" customHeight="1">
      <c r="A20" s="65">
        <v>3302070</v>
      </c>
      <c r="B20" s="66">
        <v>71</v>
      </c>
      <c r="C20" s="80" t="s">
        <v>93</v>
      </c>
      <c r="D20" s="67" t="s">
        <v>94</v>
      </c>
      <c r="E20" s="67" t="s">
        <v>95</v>
      </c>
      <c r="F20" s="68" t="s">
        <v>27</v>
      </c>
      <c r="G20" s="105">
        <v>3049</v>
      </c>
      <c r="H20" s="69">
        <v>1588</v>
      </c>
      <c r="I20" s="81">
        <v>6034657118</v>
      </c>
      <c r="J20" s="70">
        <v>8</v>
      </c>
      <c r="K20" s="71" t="s">
        <v>28</v>
      </c>
      <c r="L20" s="75" t="s">
        <v>371</v>
      </c>
      <c r="M20" s="107">
        <v>563.2</v>
      </c>
      <c r="N20" s="82" t="s">
        <v>370</v>
      </c>
      <c r="O20" s="72">
        <v>0.762195122</v>
      </c>
      <c r="P20" s="71" t="s">
        <v>33</v>
      </c>
      <c r="Q20" s="77">
        <v>3.95</v>
      </c>
      <c r="R20" s="83" t="s">
        <v>33</v>
      </c>
      <c r="S20" s="115" t="s">
        <v>28</v>
      </c>
      <c r="T20" s="99">
        <v>9877.93</v>
      </c>
      <c r="U20" s="78">
        <v>383.49</v>
      </c>
      <c r="V20" s="78">
        <v>2246.47</v>
      </c>
      <c r="W20" s="117">
        <v>2176.73</v>
      </c>
      <c r="X20" s="101" t="s">
        <v>372</v>
      </c>
      <c r="Y20" s="75" t="s">
        <v>371</v>
      </c>
      <c r="Z20" s="80">
        <f t="shared" si="0"/>
        <v>1</v>
      </c>
      <c r="AA20" s="67">
        <f t="shared" si="1"/>
        <v>1</v>
      </c>
      <c r="AB20" s="67">
        <f t="shared" si="2"/>
        <v>0</v>
      </c>
      <c r="AC20" s="67">
        <f t="shared" si="3"/>
        <v>0</v>
      </c>
      <c r="AD20" s="66" t="str">
        <f t="shared" si="4"/>
        <v>SRSA</v>
      </c>
      <c r="AE20" s="80">
        <f t="shared" si="5"/>
        <v>1</v>
      </c>
      <c r="AF20" s="67">
        <f t="shared" si="6"/>
        <v>0</v>
      </c>
      <c r="AG20" s="67">
        <f t="shared" si="7"/>
        <v>0</v>
      </c>
      <c r="AH20" s="66" t="str">
        <f t="shared" si="8"/>
        <v>-</v>
      </c>
      <c r="AI20" s="80">
        <f t="shared" si="9"/>
        <v>0</v>
      </c>
    </row>
    <row r="21" spans="1:35" ht="12.75" customHeight="1">
      <c r="A21" s="65">
        <v>3302100</v>
      </c>
      <c r="B21" s="66">
        <v>75</v>
      </c>
      <c r="C21" s="80" t="s">
        <v>96</v>
      </c>
      <c r="D21" s="67" t="s">
        <v>97</v>
      </c>
      <c r="E21" s="67" t="s">
        <v>98</v>
      </c>
      <c r="F21" s="68" t="s">
        <v>27</v>
      </c>
      <c r="G21" s="105">
        <v>3264</v>
      </c>
      <c r="H21" s="69">
        <v>1296</v>
      </c>
      <c r="I21" s="81">
        <v>6035361254</v>
      </c>
      <c r="J21" s="70">
        <v>7</v>
      </c>
      <c r="K21" s="71" t="s">
        <v>28</v>
      </c>
      <c r="L21" s="75" t="s">
        <v>371</v>
      </c>
      <c r="M21" s="107">
        <v>294.3</v>
      </c>
      <c r="N21" s="82" t="s">
        <v>370</v>
      </c>
      <c r="O21" s="72">
        <v>8.814589666</v>
      </c>
      <c r="P21" s="71" t="s">
        <v>33</v>
      </c>
      <c r="Q21" s="77">
        <v>24.77</v>
      </c>
      <c r="R21" s="83" t="s">
        <v>28</v>
      </c>
      <c r="S21" s="115" t="s">
        <v>28</v>
      </c>
      <c r="T21" s="99">
        <v>47111.96</v>
      </c>
      <c r="U21" s="78">
        <v>4428.42</v>
      </c>
      <c r="V21" s="78">
        <v>4683.83</v>
      </c>
      <c r="W21" s="117">
        <v>1764</v>
      </c>
      <c r="X21" s="101" t="s">
        <v>372</v>
      </c>
      <c r="Y21" s="75" t="s">
        <v>372</v>
      </c>
      <c r="Z21" s="80">
        <f t="shared" si="0"/>
        <v>1</v>
      </c>
      <c r="AA21" s="67">
        <f t="shared" si="1"/>
        <v>1</v>
      </c>
      <c r="AB21" s="67">
        <f t="shared" si="2"/>
        <v>0</v>
      </c>
      <c r="AC21" s="67">
        <f t="shared" si="3"/>
        <v>0</v>
      </c>
      <c r="AD21" s="66" t="str">
        <f t="shared" si="4"/>
        <v>SRSA</v>
      </c>
      <c r="AE21" s="80">
        <f t="shared" si="5"/>
        <v>1</v>
      </c>
      <c r="AF21" s="67">
        <f t="shared" si="6"/>
        <v>1</v>
      </c>
      <c r="AG21" s="67" t="str">
        <f t="shared" si="7"/>
        <v>Initial</v>
      </c>
      <c r="AH21" s="66" t="str">
        <f t="shared" si="8"/>
        <v>-</v>
      </c>
      <c r="AI21" s="80" t="str">
        <f t="shared" si="9"/>
        <v>SRSA</v>
      </c>
    </row>
    <row r="22" spans="1:35" ht="12.75" customHeight="1">
      <c r="A22" s="65">
        <v>3302130</v>
      </c>
      <c r="B22" s="66">
        <v>79</v>
      </c>
      <c r="C22" s="80" t="s">
        <v>99</v>
      </c>
      <c r="D22" s="67" t="s">
        <v>64</v>
      </c>
      <c r="E22" s="67" t="s">
        <v>65</v>
      </c>
      <c r="F22" s="68" t="s">
        <v>27</v>
      </c>
      <c r="G22" s="105">
        <v>3106</v>
      </c>
      <c r="H22" s="69">
        <v>2125</v>
      </c>
      <c r="I22" s="81">
        <v>6036223731</v>
      </c>
      <c r="J22" s="70">
        <v>8</v>
      </c>
      <c r="K22" s="71" t="s">
        <v>28</v>
      </c>
      <c r="L22" s="75" t="s">
        <v>371</v>
      </c>
      <c r="M22" s="107">
        <v>441.9</v>
      </c>
      <c r="N22" s="82" t="s">
        <v>370</v>
      </c>
      <c r="O22" s="72">
        <v>1.660280971</v>
      </c>
      <c r="P22" s="71" t="s">
        <v>33</v>
      </c>
      <c r="Q22" s="77">
        <v>7.2</v>
      </c>
      <c r="R22" s="83" t="s">
        <v>33</v>
      </c>
      <c r="S22" s="115" t="s">
        <v>28</v>
      </c>
      <c r="T22" s="99">
        <v>30987.81</v>
      </c>
      <c r="U22" s="78">
        <v>1706.39</v>
      </c>
      <c r="V22" s="78">
        <v>3005.12</v>
      </c>
      <c r="W22" s="117">
        <v>1921.43</v>
      </c>
      <c r="X22" s="101" t="s">
        <v>372</v>
      </c>
      <c r="Y22" s="75" t="s">
        <v>372</v>
      </c>
      <c r="Z22" s="80">
        <f t="shared" si="0"/>
        <v>1</v>
      </c>
      <c r="AA22" s="67">
        <f t="shared" si="1"/>
        <v>1</v>
      </c>
      <c r="AB22" s="67">
        <f t="shared" si="2"/>
        <v>0</v>
      </c>
      <c r="AC22" s="67">
        <f t="shared" si="3"/>
        <v>0</v>
      </c>
      <c r="AD22" s="66" t="str">
        <f t="shared" si="4"/>
        <v>SRSA</v>
      </c>
      <c r="AE22" s="80">
        <f t="shared" si="5"/>
        <v>1</v>
      </c>
      <c r="AF22" s="67">
        <f t="shared" si="6"/>
        <v>0</v>
      </c>
      <c r="AG22" s="67">
        <f t="shared" si="7"/>
        <v>0</v>
      </c>
      <c r="AH22" s="66" t="str">
        <f t="shared" si="8"/>
        <v>-</v>
      </c>
      <c r="AI22" s="80">
        <f t="shared" si="9"/>
        <v>0</v>
      </c>
    </row>
    <row r="23" spans="1:35" ht="12.75" customHeight="1">
      <c r="A23" s="65">
        <v>3302250</v>
      </c>
      <c r="B23" s="66">
        <v>93</v>
      </c>
      <c r="C23" s="80" t="s">
        <v>100</v>
      </c>
      <c r="D23" s="67" t="s">
        <v>101</v>
      </c>
      <c r="E23" s="67" t="s">
        <v>102</v>
      </c>
      <c r="F23" s="68" t="s">
        <v>27</v>
      </c>
      <c r="G23" s="105">
        <v>3042</v>
      </c>
      <c r="H23" s="69">
        <v>2442</v>
      </c>
      <c r="I23" s="81">
        <v>6036795402</v>
      </c>
      <c r="J23" s="70">
        <v>8</v>
      </c>
      <c r="K23" s="71" t="s">
        <v>28</v>
      </c>
      <c r="L23" s="75" t="s">
        <v>371</v>
      </c>
      <c r="M23" s="107">
        <v>671.1</v>
      </c>
      <c r="N23" s="82" t="s">
        <v>370</v>
      </c>
      <c r="O23" s="72">
        <v>4.855491329</v>
      </c>
      <c r="P23" s="71" t="s">
        <v>33</v>
      </c>
      <c r="Q23" s="77">
        <v>3.86</v>
      </c>
      <c r="R23" s="83" t="s">
        <v>33</v>
      </c>
      <c r="S23" s="115" t="s">
        <v>28</v>
      </c>
      <c r="T23" s="99">
        <v>35443.98</v>
      </c>
      <c r="U23" s="78">
        <v>2344.59</v>
      </c>
      <c r="V23" s="78">
        <v>4034.56</v>
      </c>
      <c r="W23" s="117">
        <v>2788.02</v>
      </c>
      <c r="X23" s="101" t="s">
        <v>372</v>
      </c>
      <c r="Y23" s="75" t="s">
        <v>371</v>
      </c>
      <c r="Z23" s="80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66" t="str">
        <f t="shared" si="4"/>
        <v>-</v>
      </c>
      <c r="AE23" s="80">
        <f t="shared" si="5"/>
        <v>1</v>
      </c>
      <c r="AF23" s="67">
        <f t="shared" si="6"/>
        <v>0</v>
      </c>
      <c r="AG23" s="67">
        <f t="shared" si="7"/>
        <v>0</v>
      </c>
      <c r="AH23" s="66" t="str">
        <f t="shared" si="8"/>
        <v>-</v>
      </c>
      <c r="AI23" s="80">
        <f t="shared" si="9"/>
        <v>0</v>
      </c>
    </row>
    <row r="24" spans="1:35" ht="12.75" customHeight="1">
      <c r="A24" s="65">
        <v>3302280</v>
      </c>
      <c r="B24" s="66">
        <v>95</v>
      </c>
      <c r="C24" s="80" t="s">
        <v>103</v>
      </c>
      <c r="D24" s="67" t="s">
        <v>104</v>
      </c>
      <c r="E24" s="67" t="s">
        <v>105</v>
      </c>
      <c r="F24" s="68" t="s">
        <v>27</v>
      </c>
      <c r="G24" s="105">
        <v>3431</v>
      </c>
      <c r="H24" s="69">
        <v>3392</v>
      </c>
      <c r="I24" s="81">
        <v>6033579002</v>
      </c>
      <c r="J24" s="70">
        <v>7</v>
      </c>
      <c r="K24" s="71" t="s">
        <v>28</v>
      </c>
      <c r="L24" s="75" t="s">
        <v>371</v>
      </c>
      <c r="M24" s="107">
        <v>377.3</v>
      </c>
      <c r="N24" s="82" t="s">
        <v>370</v>
      </c>
      <c r="O24" s="72">
        <v>3.724928367</v>
      </c>
      <c r="P24" s="71" t="s">
        <v>33</v>
      </c>
      <c r="Q24" s="77">
        <v>8.72</v>
      </c>
      <c r="R24" s="83" t="s">
        <v>33</v>
      </c>
      <c r="S24" s="115" t="s">
        <v>28</v>
      </c>
      <c r="T24" s="99">
        <v>33635.1</v>
      </c>
      <c r="U24" s="78">
        <v>1981.63</v>
      </c>
      <c r="V24" s="78">
        <v>2909.15</v>
      </c>
      <c r="W24" s="117">
        <v>1948.86</v>
      </c>
      <c r="X24" s="101" t="s">
        <v>372</v>
      </c>
      <c r="Y24" s="75" t="s">
        <v>371</v>
      </c>
      <c r="Z24" s="80">
        <f t="shared" si="0"/>
        <v>1</v>
      </c>
      <c r="AA24" s="67">
        <f t="shared" si="1"/>
        <v>1</v>
      </c>
      <c r="AB24" s="67">
        <f t="shared" si="2"/>
        <v>0</v>
      </c>
      <c r="AC24" s="67">
        <f t="shared" si="3"/>
        <v>0</v>
      </c>
      <c r="AD24" s="66" t="str">
        <f t="shared" si="4"/>
        <v>SRSA</v>
      </c>
      <c r="AE24" s="80">
        <f t="shared" si="5"/>
        <v>1</v>
      </c>
      <c r="AF24" s="67">
        <f t="shared" si="6"/>
        <v>0</v>
      </c>
      <c r="AG24" s="67">
        <f t="shared" si="7"/>
        <v>0</v>
      </c>
      <c r="AH24" s="66" t="str">
        <f t="shared" si="8"/>
        <v>-</v>
      </c>
      <c r="AI24" s="80">
        <f t="shared" si="9"/>
        <v>0</v>
      </c>
    </row>
    <row r="25" spans="1:35" ht="12.75" customHeight="1">
      <c r="A25" s="65">
        <v>3302310</v>
      </c>
      <c r="B25" s="66">
        <v>99</v>
      </c>
      <c r="C25" s="80" t="s">
        <v>106</v>
      </c>
      <c r="D25" s="67" t="s">
        <v>50</v>
      </c>
      <c r="E25" s="67" t="s">
        <v>51</v>
      </c>
      <c r="F25" s="68" t="s">
        <v>27</v>
      </c>
      <c r="G25" s="105">
        <v>3275</v>
      </c>
      <c r="H25" s="69">
        <v>1343</v>
      </c>
      <c r="I25" s="81">
        <v>6034855188</v>
      </c>
      <c r="J25" s="70">
        <v>7</v>
      </c>
      <c r="K25" s="71" t="s">
        <v>28</v>
      </c>
      <c r="L25" s="75" t="s">
        <v>371</v>
      </c>
      <c r="M25" s="107">
        <v>265.3</v>
      </c>
      <c r="N25" s="82" t="s">
        <v>370</v>
      </c>
      <c r="O25" s="72">
        <v>3.240740741</v>
      </c>
      <c r="P25" s="71" t="s">
        <v>33</v>
      </c>
      <c r="Q25" s="77">
        <v>6.05</v>
      </c>
      <c r="R25" s="83" t="s">
        <v>33</v>
      </c>
      <c r="S25" s="115" t="s">
        <v>28</v>
      </c>
      <c r="T25" s="99">
        <v>9369.24</v>
      </c>
      <c r="U25" s="78">
        <v>825.21</v>
      </c>
      <c r="V25" s="78">
        <v>1554.96</v>
      </c>
      <c r="W25" s="117">
        <v>1439</v>
      </c>
      <c r="X25" s="101" t="s">
        <v>372</v>
      </c>
      <c r="Y25" s="75" t="s">
        <v>372</v>
      </c>
      <c r="Z25" s="80">
        <f t="shared" si="0"/>
        <v>1</v>
      </c>
      <c r="AA25" s="67">
        <f t="shared" si="1"/>
        <v>1</v>
      </c>
      <c r="AB25" s="67">
        <f t="shared" si="2"/>
        <v>0</v>
      </c>
      <c r="AC25" s="67">
        <f t="shared" si="3"/>
        <v>0</v>
      </c>
      <c r="AD25" s="66" t="str">
        <f t="shared" si="4"/>
        <v>SRSA</v>
      </c>
      <c r="AE25" s="80">
        <f t="shared" si="5"/>
        <v>1</v>
      </c>
      <c r="AF25" s="67">
        <f t="shared" si="6"/>
        <v>0</v>
      </c>
      <c r="AG25" s="67">
        <f t="shared" si="7"/>
        <v>0</v>
      </c>
      <c r="AH25" s="66" t="str">
        <f t="shared" si="8"/>
        <v>-</v>
      </c>
      <c r="AI25" s="80">
        <f t="shared" si="9"/>
        <v>0</v>
      </c>
    </row>
    <row r="26" spans="1:35" ht="12.75" customHeight="1">
      <c r="A26" s="65">
        <v>3302340</v>
      </c>
      <c r="B26" s="66">
        <v>101</v>
      </c>
      <c r="C26" s="80" t="s">
        <v>107</v>
      </c>
      <c r="D26" s="67" t="s">
        <v>108</v>
      </c>
      <c r="E26" s="67" t="s">
        <v>109</v>
      </c>
      <c r="F26" s="68" t="s">
        <v>27</v>
      </c>
      <c r="G26" s="105">
        <v>3743</v>
      </c>
      <c r="H26" s="69">
        <v>2624</v>
      </c>
      <c r="I26" s="81">
        <v>6035434200</v>
      </c>
      <c r="J26" s="70" t="s">
        <v>85</v>
      </c>
      <c r="K26" s="71" t="s">
        <v>33</v>
      </c>
      <c r="L26" s="75" t="s">
        <v>371</v>
      </c>
      <c r="M26" s="107">
        <v>1957</v>
      </c>
      <c r="N26" s="82" t="s">
        <v>370</v>
      </c>
      <c r="O26" s="72">
        <v>8.940545373</v>
      </c>
      <c r="P26" s="71" t="s">
        <v>33</v>
      </c>
      <c r="Q26" s="77">
        <v>27.39</v>
      </c>
      <c r="R26" s="83" t="s">
        <v>28</v>
      </c>
      <c r="S26" s="115" t="s">
        <v>28</v>
      </c>
      <c r="T26" s="99">
        <v>250487.54</v>
      </c>
      <c r="U26" s="78">
        <v>22362.32</v>
      </c>
      <c r="V26" s="78">
        <v>25791.01</v>
      </c>
      <c r="W26" s="117">
        <v>8978.62</v>
      </c>
      <c r="X26" s="101" t="s">
        <v>372</v>
      </c>
      <c r="Y26" s="75" t="s">
        <v>371</v>
      </c>
      <c r="Z26" s="80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66" t="str">
        <f t="shared" si="4"/>
        <v>-</v>
      </c>
      <c r="AE26" s="80">
        <f t="shared" si="5"/>
        <v>1</v>
      </c>
      <c r="AF26" s="67">
        <f t="shared" si="6"/>
        <v>1</v>
      </c>
      <c r="AG26" s="67" t="str">
        <f t="shared" si="7"/>
        <v>Initial</v>
      </c>
      <c r="AH26" s="66" t="str">
        <f t="shared" si="8"/>
        <v>RLIS</v>
      </c>
      <c r="AI26" s="80">
        <f t="shared" si="9"/>
        <v>0</v>
      </c>
    </row>
    <row r="27" spans="1:35" ht="12.75" customHeight="1">
      <c r="A27" s="65">
        <v>3307330</v>
      </c>
      <c r="B27" s="66">
        <v>998</v>
      </c>
      <c r="C27" s="80" t="s">
        <v>363</v>
      </c>
      <c r="D27" s="67" t="s">
        <v>364</v>
      </c>
      <c r="E27" s="67" t="s">
        <v>365</v>
      </c>
      <c r="F27" s="68" t="s">
        <v>27</v>
      </c>
      <c r="G27" s="105">
        <v>3261</v>
      </c>
      <c r="H27" s="69">
        <v>3201</v>
      </c>
      <c r="I27" s="81">
        <v>6039425531</v>
      </c>
      <c r="J27" s="70">
        <v>8</v>
      </c>
      <c r="K27" s="71" t="s">
        <v>28</v>
      </c>
      <c r="L27" s="76" t="s">
        <v>373</v>
      </c>
      <c r="M27" s="108" t="s">
        <v>373</v>
      </c>
      <c r="N27" s="85" t="s">
        <v>373</v>
      </c>
      <c r="O27" s="73" t="s">
        <v>373</v>
      </c>
      <c r="P27" s="74" t="s">
        <v>373</v>
      </c>
      <c r="Q27" s="77"/>
      <c r="R27" s="83"/>
      <c r="S27" s="115" t="s">
        <v>28</v>
      </c>
      <c r="T27" s="99">
        <v>0</v>
      </c>
      <c r="U27" s="78">
        <v>0</v>
      </c>
      <c r="V27" s="78">
        <v>0</v>
      </c>
      <c r="W27" s="117">
        <v>0</v>
      </c>
      <c r="X27" s="102" t="s">
        <v>373</v>
      </c>
      <c r="Y27" s="76" t="s">
        <v>373</v>
      </c>
      <c r="Z27" s="80">
        <f t="shared" si="0"/>
        <v>1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66" t="str">
        <f t="shared" si="4"/>
        <v>-</v>
      </c>
      <c r="AE27" s="80">
        <f t="shared" si="5"/>
        <v>1</v>
      </c>
      <c r="AF27" s="67">
        <f t="shared" si="6"/>
        <v>0</v>
      </c>
      <c r="AG27" s="67">
        <f t="shared" si="7"/>
        <v>0</v>
      </c>
      <c r="AH27" s="66" t="str">
        <f t="shared" si="8"/>
        <v>-</v>
      </c>
      <c r="AI27" s="80">
        <f t="shared" si="9"/>
        <v>0</v>
      </c>
    </row>
    <row r="28" spans="1:35" ht="12.75" customHeight="1">
      <c r="A28" s="65">
        <v>3302400</v>
      </c>
      <c r="B28" s="66">
        <v>105</v>
      </c>
      <c r="C28" s="80" t="s">
        <v>110</v>
      </c>
      <c r="D28" s="67" t="s">
        <v>111</v>
      </c>
      <c r="E28" s="67" t="s">
        <v>112</v>
      </c>
      <c r="F28" s="68" t="s">
        <v>27</v>
      </c>
      <c r="G28" s="105">
        <v>3576</v>
      </c>
      <c r="H28" s="69">
        <v>1101</v>
      </c>
      <c r="I28" s="81">
        <v>6032375571</v>
      </c>
      <c r="J28" s="70">
        <v>7</v>
      </c>
      <c r="K28" s="71" t="s">
        <v>28</v>
      </c>
      <c r="L28" s="75" t="s">
        <v>371</v>
      </c>
      <c r="M28" s="107">
        <v>504.5</v>
      </c>
      <c r="N28" s="82" t="s">
        <v>370</v>
      </c>
      <c r="O28" s="72">
        <v>13.74663073</v>
      </c>
      <c r="P28" s="71" t="s">
        <v>33</v>
      </c>
      <c r="Q28" s="77">
        <v>35.45</v>
      </c>
      <c r="R28" s="83" t="s">
        <v>28</v>
      </c>
      <c r="S28" s="115" t="s">
        <v>28</v>
      </c>
      <c r="T28" s="99">
        <v>52786.5</v>
      </c>
      <c r="U28" s="78">
        <v>5629.9</v>
      </c>
      <c r="V28" s="78">
        <v>6364.28</v>
      </c>
      <c r="W28" s="117">
        <v>2580.32</v>
      </c>
      <c r="X28" s="101" t="s">
        <v>372</v>
      </c>
      <c r="Y28" s="75" t="s">
        <v>371</v>
      </c>
      <c r="Z28" s="80">
        <f t="shared" si="0"/>
        <v>1</v>
      </c>
      <c r="AA28" s="67">
        <f t="shared" si="1"/>
        <v>1</v>
      </c>
      <c r="AB28" s="67">
        <f t="shared" si="2"/>
        <v>0</v>
      </c>
      <c r="AC28" s="67">
        <f t="shared" si="3"/>
        <v>0</v>
      </c>
      <c r="AD28" s="66" t="str">
        <f t="shared" si="4"/>
        <v>SRSA</v>
      </c>
      <c r="AE28" s="80">
        <f t="shared" si="5"/>
        <v>1</v>
      </c>
      <c r="AF28" s="67">
        <f t="shared" si="6"/>
        <v>1</v>
      </c>
      <c r="AG28" s="67" t="str">
        <f t="shared" si="7"/>
        <v>Initial</v>
      </c>
      <c r="AH28" s="66" t="str">
        <f t="shared" si="8"/>
        <v>-</v>
      </c>
      <c r="AI28" s="80" t="str">
        <f t="shared" si="9"/>
        <v>SRSA</v>
      </c>
    </row>
    <row r="29" spans="1:35" ht="12.75" customHeight="1">
      <c r="A29" s="65">
        <v>3302460</v>
      </c>
      <c r="B29" s="66">
        <v>111</v>
      </c>
      <c r="C29" s="80" t="s">
        <v>113</v>
      </c>
      <c r="D29" s="67" t="s">
        <v>114</v>
      </c>
      <c r="E29" s="67" t="s">
        <v>115</v>
      </c>
      <c r="F29" s="68" t="s">
        <v>27</v>
      </c>
      <c r="G29" s="105">
        <v>3301</v>
      </c>
      <c r="H29" s="69">
        <v>3999</v>
      </c>
      <c r="I29" s="81">
        <v>6032250811</v>
      </c>
      <c r="J29" s="70" t="s">
        <v>116</v>
      </c>
      <c r="K29" s="71" t="s">
        <v>33</v>
      </c>
      <c r="L29" s="75" t="s">
        <v>371</v>
      </c>
      <c r="M29" s="107">
        <v>5154.9</v>
      </c>
      <c r="N29" s="82" t="s">
        <v>370</v>
      </c>
      <c r="O29" s="72">
        <v>7.53002272</v>
      </c>
      <c r="P29" s="71" t="s">
        <v>33</v>
      </c>
      <c r="Q29" s="77">
        <v>19.3</v>
      </c>
      <c r="R29" s="83" t="s">
        <v>33</v>
      </c>
      <c r="S29" s="115" t="s">
        <v>33</v>
      </c>
      <c r="T29" s="99">
        <v>399557.54</v>
      </c>
      <c r="U29" s="78">
        <v>49844.92</v>
      </c>
      <c r="V29" s="78">
        <v>63471.69</v>
      </c>
      <c r="W29" s="117">
        <v>39206.25</v>
      </c>
      <c r="X29" s="101" t="s">
        <v>372</v>
      </c>
      <c r="Y29" s="75" t="s">
        <v>371</v>
      </c>
      <c r="Z29" s="80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66" t="str">
        <f t="shared" si="4"/>
        <v>-</v>
      </c>
      <c r="AE29" s="80">
        <f t="shared" si="5"/>
        <v>0</v>
      </c>
      <c r="AF29" s="67">
        <f t="shared" si="6"/>
        <v>0</v>
      </c>
      <c r="AG29" s="67">
        <f t="shared" si="7"/>
        <v>0</v>
      </c>
      <c r="AH29" s="66" t="str">
        <f t="shared" si="8"/>
        <v>-</v>
      </c>
      <c r="AI29" s="80">
        <f t="shared" si="9"/>
        <v>0</v>
      </c>
    </row>
    <row r="30" spans="1:35" ht="12.75" customHeight="1">
      <c r="A30" s="65">
        <v>3302480</v>
      </c>
      <c r="B30" s="66">
        <v>112</v>
      </c>
      <c r="C30" s="80" t="s">
        <v>117</v>
      </c>
      <c r="D30" s="67" t="s">
        <v>118</v>
      </c>
      <c r="E30" s="67" t="s">
        <v>119</v>
      </c>
      <c r="F30" s="68" t="s">
        <v>27</v>
      </c>
      <c r="G30" s="105">
        <v>3458</v>
      </c>
      <c r="H30" s="69">
        <v>1197</v>
      </c>
      <c r="I30" s="81">
        <v>6039243336</v>
      </c>
      <c r="J30" s="70" t="s">
        <v>120</v>
      </c>
      <c r="K30" s="71" t="s">
        <v>33</v>
      </c>
      <c r="L30" s="75" t="s">
        <v>371</v>
      </c>
      <c r="M30" s="107">
        <v>2999.4</v>
      </c>
      <c r="N30" s="82" t="s">
        <v>370</v>
      </c>
      <c r="O30" s="72">
        <v>7.859007833</v>
      </c>
      <c r="P30" s="71" t="s">
        <v>33</v>
      </c>
      <c r="Q30" s="77">
        <v>14</v>
      </c>
      <c r="R30" s="83" t="s">
        <v>33</v>
      </c>
      <c r="S30" s="115" t="s">
        <v>33</v>
      </c>
      <c r="T30" s="99">
        <v>245190.17</v>
      </c>
      <c r="U30" s="78">
        <v>23429.91</v>
      </c>
      <c r="V30" s="78">
        <v>31135.21</v>
      </c>
      <c r="W30" s="117">
        <v>15105.93</v>
      </c>
      <c r="X30" s="101" t="s">
        <v>372</v>
      </c>
      <c r="Y30" s="75" t="s">
        <v>371</v>
      </c>
      <c r="Z30" s="80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66" t="str">
        <f t="shared" si="4"/>
        <v>-</v>
      </c>
      <c r="AE30" s="80">
        <f t="shared" si="5"/>
        <v>0</v>
      </c>
      <c r="AF30" s="67">
        <f t="shared" si="6"/>
        <v>0</v>
      </c>
      <c r="AG30" s="67">
        <f t="shared" si="7"/>
        <v>0</v>
      </c>
      <c r="AH30" s="66" t="str">
        <f t="shared" si="8"/>
        <v>-</v>
      </c>
      <c r="AI30" s="80">
        <f t="shared" si="9"/>
        <v>0</v>
      </c>
    </row>
    <row r="31" spans="1:35" ht="12.75" customHeight="1">
      <c r="A31" s="65">
        <v>3302490</v>
      </c>
      <c r="B31" s="66">
        <v>113</v>
      </c>
      <c r="C31" s="80" t="s">
        <v>121</v>
      </c>
      <c r="D31" s="67" t="s">
        <v>73</v>
      </c>
      <c r="E31" s="67" t="s">
        <v>74</v>
      </c>
      <c r="F31" s="68" t="s">
        <v>27</v>
      </c>
      <c r="G31" s="105">
        <v>3860</v>
      </c>
      <c r="H31" s="69">
        <v>5556</v>
      </c>
      <c r="I31" s="81">
        <v>6033565534</v>
      </c>
      <c r="J31" s="70">
        <v>7</v>
      </c>
      <c r="K31" s="71" t="s">
        <v>28</v>
      </c>
      <c r="L31" s="75" t="s">
        <v>371</v>
      </c>
      <c r="M31" s="107">
        <v>2008.2</v>
      </c>
      <c r="N31" s="82" t="s">
        <v>370</v>
      </c>
      <c r="O31" s="72">
        <v>10.30133146</v>
      </c>
      <c r="P31" s="71" t="s">
        <v>33</v>
      </c>
      <c r="Q31" s="77">
        <v>24.2</v>
      </c>
      <c r="R31" s="83" t="s">
        <v>28</v>
      </c>
      <c r="S31" s="115" t="s">
        <v>28</v>
      </c>
      <c r="T31" s="99">
        <v>147716.64</v>
      </c>
      <c r="U31" s="78">
        <v>14628</v>
      </c>
      <c r="V31" s="78">
        <v>18929.86</v>
      </c>
      <c r="W31" s="117">
        <v>7699.7</v>
      </c>
      <c r="X31" s="101" t="s">
        <v>372</v>
      </c>
      <c r="Y31" s="75" t="s">
        <v>371</v>
      </c>
      <c r="Z31" s="80">
        <f t="shared" si="0"/>
        <v>1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66" t="str">
        <f t="shared" si="4"/>
        <v>-</v>
      </c>
      <c r="AE31" s="80">
        <f t="shared" si="5"/>
        <v>1</v>
      </c>
      <c r="AF31" s="67">
        <f t="shared" si="6"/>
        <v>1</v>
      </c>
      <c r="AG31" s="67" t="str">
        <f t="shared" si="7"/>
        <v>Initial</v>
      </c>
      <c r="AH31" s="66" t="str">
        <f t="shared" si="8"/>
        <v>RLIS</v>
      </c>
      <c r="AI31" s="80">
        <f t="shared" si="9"/>
        <v>0</v>
      </c>
    </row>
    <row r="32" spans="1:35" ht="12.75" customHeight="1">
      <c r="A32" s="65">
        <v>3302520</v>
      </c>
      <c r="B32" s="66">
        <v>115</v>
      </c>
      <c r="C32" s="80" t="s">
        <v>122</v>
      </c>
      <c r="D32" s="67" t="s">
        <v>108</v>
      </c>
      <c r="E32" s="67" t="s">
        <v>109</v>
      </c>
      <c r="F32" s="68" t="s">
        <v>27</v>
      </c>
      <c r="G32" s="105">
        <v>3743</v>
      </c>
      <c r="H32" s="69">
        <v>2624</v>
      </c>
      <c r="I32" s="81">
        <v>6035434200</v>
      </c>
      <c r="J32" s="70">
        <v>7</v>
      </c>
      <c r="K32" s="71" t="s">
        <v>28</v>
      </c>
      <c r="L32" s="75" t="s">
        <v>371</v>
      </c>
      <c r="M32" s="107">
        <v>127.6</v>
      </c>
      <c r="N32" s="82" t="s">
        <v>370</v>
      </c>
      <c r="O32" s="72">
        <v>4.761904762</v>
      </c>
      <c r="P32" s="71" t="s">
        <v>33</v>
      </c>
      <c r="Q32" s="77">
        <v>6.97</v>
      </c>
      <c r="R32" s="83" t="s">
        <v>33</v>
      </c>
      <c r="S32" s="115" t="s">
        <v>28</v>
      </c>
      <c r="T32" s="99">
        <v>12515.03</v>
      </c>
      <c r="U32" s="78">
        <v>1117.79</v>
      </c>
      <c r="V32" s="78">
        <v>1386.71</v>
      </c>
      <c r="W32" s="117">
        <v>1054.21</v>
      </c>
      <c r="X32" s="101" t="s">
        <v>372</v>
      </c>
      <c r="Y32" s="75" t="s">
        <v>371</v>
      </c>
      <c r="Z32" s="80">
        <f t="shared" si="0"/>
        <v>1</v>
      </c>
      <c r="AA32" s="67">
        <f t="shared" si="1"/>
        <v>1</v>
      </c>
      <c r="AB32" s="67">
        <f t="shared" si="2"/>
        <v>0</v>
      </c>
      <c r="AC32" s="67">
        <f t="shared" si="3"/>
        <v>0</v>
      </c>
      <c r="AD32" s="66" t="str">
        <f t="shared" si="4"/>
        <v>SRSA</v>
      </c>
      <c r="AE32" s="80">
        <f t="shared" si="5"/>
        <v>1</v>
      </c>
      <c r="AF32" s="67">
        <f t="shared" si="6"/>
        <v>0</v>
      </c>
      <c r="AG32" s="67">
        <f t="shared" si="7"/>
        <v>0</v>
      </c>
      <c r="AH32" s="66" t="str">
        <f t="shared" si="8"/>
        <v>-</v>
      </c>
      <c r="AI32" s="80">
        <f t="shared" si="9"/>
        <v>0</v>
      </c>
    </row>
    <row r="33" spans="1:35" ht="12.75" customHeight="1">
      <c r="A33" s="65">
        <v>3302550</v>
      </c>
      <c r="B33" s="66">
        <v>117</v>
      </c>
      <c r="C33" s="80" t="s">
        <v>123</v>
      </c>
      <c r="D33" s="67" t="s">
        <v>124</v>
      </c>
      <c r="E33" s="67" t="s">
        <v>125</v>
      </c>
      <c r="F33" s="68" t="s">
        <v>27</v>
      </c>
      <c r="G33" s="105">
        <v>3773</v>
      </c>
      <c r="H33" s="69">
        <v>1533</v>
      </c>
      <c r="I33" s="81">
        <v>6038633540</v>
      </c>
      <c r="J33" s="70">
        <v>7</v>
      </c>
      <c r="K33" s="71" t="s">
        <v>28</v>
      </c>
      <c r="L33" s="75" t="s">
        <v>371</v>
      </c>
      <c r="M33" s="107">
        <v>20.8</v>
      </c>
      <c r="N33" s="82" t="s">
        <v>370</v>
      </c>
      <c r="O33" s="72">
        <v>6.086956522</v>
      </c>
      <c r="P33" s="71" t="s">
        <v>33</v>
      </c>
      <c r="Q33" s="77">
        <v>9.64</v>
      </c>
      <c r="R33" s="83" t="s">
        <v>33</v>
      </c>
      <c r="S33" s="115" t="s">
        <v>28</v>
      </c>
      <c r="T33" s="99">
        <v>8601.35</v>
      </c>
      <c r="U33" s="78">
        <v>71.99</v>
      </c>
      <c r="V33" s="78">
        <v>129.46</v>
      </c>
      <c r="W33" s="117">
        <v>635.07</v>
      </c>
      <c r="X33" s="101" t="s">
        <v>372</v>
      </c>
      <c r="Y33" s="75" t="s">
        <v>371</v>
      </c>
      <c r="Z33" s="80">
        <f t="shared" si="0"/>
        <v>1</v>
      </c>
      <c r="AA33" s="67">
        <f t="shared" si="1"/>
        <v>1</v>
      </c>
      <c r="AB33" s="67">
        <f t="shared" si="2"/>
        <v>0</v>
      </c>
      <c r="AC33" s="67">
        <f t="shared" si="3"/>
        <v>0</v>
      </c>
      <c r="AD33" s="66" t="str">
        <f t="shared" si="4"/>
        <v>SRSA</v>
      </c>
      <c r="AE33" s="80">
        <f t="shared" si="5"/>
        <v>1</v>
      </c>
      <c r="AF33" s="67">
        <f t="shared" si="6"/>
        <v>0</v>
      </c>
      <c r="AG33" s="67">
        <f t="shared" si="7"/>
        <v>0</v>
      </c>
      <c r="AH33" s="66" t="str">
        <f t="shared" si="8"/>
        <v>-</v>
      </c>
      <c r="AI33" s="80">
        <f t="shared" si="9"/>
        <v>0</v>
      </c>
    </row>
    <row r="34" spans="1:35" ht="12.75" customHeight="1">
      <c r="A34" s="65">
        <v>3302580</v>
      </c>
      <c r="B34" s="66">
        <v>127</v>
      </c>
      <c r="C34" s="80" t="s">
        <v>126</v>
      </c>
      <c r="D34" s="67" t="s">
        <v>50</v>
      </c>
      <c r="E34" s="67" t="s">
        <v>51</v>
      </c>
      <c r="F34" s="68" t="s">
        <v>27</v>
      </c>
      <c r="G34" s="105">
        <v>3275</v>
      </c>
      <c r="H34" s="69">
        <v>1343</v>
      </c>
      <c r="I34" s="81">
        <v>6034855188</v>
      </c>
      <c r="J34" s="70">
        <v>8</v>
      </c>
      <c r="K34" s="71" t="s">
        <v>28</v>
      </c>
      <c r="L34" s="75" t="s">
        <v>371</v>
      </c>
      <c r="M34" s="107">
        <v>535.8</v>
      </c>
      <c r="N34" s="82" t="s">
        <v>370</v>
      </c>
      <c r="O34" s="72">
        <v>0.952380952</v>
      </c>
      <c r="P34" s="71" t="s">
        <v>33</v>
      </c>
      <c r="Q34" s="77">
        <v>9.56</v>
      </c>
      <c r="R34" s="83" t="s">
        <v>33</v>
      </c>
      <c r="S34" s="115" t="s">
        <v>28</v>
      </c>
      <c r="T34" s="99">
        <v>30608.33</v>
      </c>
      <c r="U34" s="78">
        <v>1915.52</v>
      </c>
      <c r="V34" s="78">
        <v>3449.87</v>
      </c>
      <c r="W34" s="117">
        <v>2694.73</v>
      </c>
      <c r="X34" s="101" t="s">
        <v>372</v>
      </c>
      <c r="Y34" s="75" t="s">
        <v>371</v>
      </c>
      <c r="Z34" s="80">
        <f t="shared" si="0"/>
        <v>1</v>
      </c>
      <c r="AA34" s="67">
        <f t="shared" si="1"/>
        <v>1</v>
      </c>
      <c r="AB34" s="67">
        <f t="shared" si="2"/>
        <v>0</v>
      </c>
      <c r="AC34" s="67">
        <f t="shared" si="3"/>
        <v>0</v>
      </c>
      <c r="AD34" s="66" t="str">
        <f t="shared" si="4"/>
        <v>SRSA</v>
      </c>
      <c r="AE34" s="80">
        <f t="shared" si="5"/>
        <v>1</v>
      </c>
      <c r="AF34" s="67">
        <f t="shared" si="6"/>
        <v>0</v>
      </c>
      <c r="AG34" s="67">
        <f t="shared" si="7"/>
        <v>0</v>
      </c>
      <c r="AH34" s="66" t="str">
        <f t="shared" si="8"/>
        <v>-</v>
      </c>
      <c r="AI34" s="80">
        <f t="shared" si="9"/>
        <v>0</v>
      </c>
    </row>
    <row r="35" spans="1:35" ht="12.75" customHeight="1">
      <c r="A35" s="65">
        <v>3302610</v>
      </c>
      <c r="B35" s="66">
        <v>131</v>
      </c>
      <c r="C35" s="80" t="s">
        <v>127</v>
      </c>
      <c r="D35" s="67" t="s">
        <v>128</v>
      </c>
      <c r="E35" s="67" t="s">
        <v>129</v>
      </c>
      <c r="F35" s="68" t="s">
        <v>27</v>
      </c>
      <c r="G35" s="105">
        <v>3038</v>
      </c>
      <c r="H35" s="69">
        <v>2197</v>
      </c>
      <c r="I35" s="81">
        <v>6034321210</v>
      </c>
      <c r="J35" s="70">
        <v>3</v>
      </c>
      <c r="K35" s="71" t="s">
        <v>33</v>
      </c>
      <c r="L35" s="75" t="s">
        <v>371</v>
      </c>
      <c r="M35" s="107">
        <v>4032</v>
      </c>
      <c r="N35" s="82" t="s">
        <v>370</v>
      </c>
      <c r="O35" s="72">
        <v>3.365079365</v>
      </c>
      <c r="P35" s="71" t="s">
        <v>33</v>
      </c>
      <c r="Q35" s="77">
        <v>11.54</v>
      </c>
      <c r="R35" s="83" t="s">
        <v>33</v>
      </c>
      <c r="S35" s="115" t="s">
        <v>33</v>
      </c>
      <c r="T35" s="99">
        <v>332810.5</v>
      </c>
      <c r="U35" s="78">
        <v>17985.65</v>
      </c>
      <c r="V35" s="78">
        <v>39314.66</v>
      </c>
      <c r="W35" s="117">
        <v>28042.48</v>
      </c>
      <c r="X35" s="101" t="s">
        <v>372</v>
      </c>
      <c r="Y35" s="75" t="s">
        <v>371</v>
      </c>
      <c r="Z35" s="80">
        <f t="shared" si="0"/>
        <v>0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66" t="str">
        <f t="shared" si="4"/>
        <v>-</v>
      </c>
      <c r="AE35" s="80">
        <f t="shared" si="5"/>
        <v>0</v>
      </c>
      <c r="AF35" s="67">
        <f t="shared" si="6"/>
        <v>0</v>
      </c>
      <c r="AG35" s="67">
        <f t="shared" si="7"/>
        <v>0</v>
      </c>
      <c r="AH35" s="66" t="str">
        <f t="shared" si="8"/>
        <v>-</v>
      </c>
      <c r="AI35" s="80">
        <f t="shared" si="9"/>
        <v>0</v>
      </c>
    </row>
    <row r="36" spans="1:35" ht="12.75" customHeight="1">
      <c r="A36" s="65">
        <v>3302640</v>
      </c>
      <c r="B36" s="66">
        <v>141</v>
      </c>
      <c r="C36" s="80" t="s">
        <v>130</v>
      </c>
      <c r="D36" s="67" t="s">
        <v>131</v>
      </c>
      <c r="E36" s="67" t="s">
        <v>132</v>
      </c>
      <c r="F36" s="68" t="s">
        <v>27</v>
      </c>
      <c r="G36" s="105">
        <v>3820</v>
      </c>
      <c r="H36" s="69">
        <v>4181</v>
      </c>
      <c r="I36" s="81">
        <v>6035166800</v>
      </c>
      <c r="J36" s="70">
        <v>4</v>
      </c>
      <c r="K36" s="71" t="s">
        <v>33</v>
      </c>
      <c r="L36" s="75" t="s">
        <v>371</v>
      </c>
      <c r="M36" s="107">
        <v>3862.4</v>
      </c>
      <c r="N36" s="82" t="s">
        <v>370</v>
      </c>
      <c r="O36" s="72">
        <v>8.329201785</v>
      </c>
      <c r="P36" s="71" t="s">
        <v>33</v>
      </c>
      <c r="Q36" s="77">
        <v>17.57</v>
      </c>
      <c r="R36" s="83" t="s">
        <v>33</v>
      </c>
      <c r="S36" s="115" t="s">
        <v>33</v>
      </c>
      <c r="T36" s="99">
        <v>364632.59</v>
      </c>
      <c r="U36" s="78">
        <v>33918.99</v>
      </c>
      <c r="V36" s="78">
        <v>46804.85</v>
      </c>
      <c r="W36" s="117">
        <v>26697.27</v>
      </c>
      <c r="X36" s="101" t="s">
        <v>372</v>
      </c>
      <c r="Y36" s="75" t="s">
        <v>371</v>
      </c>
      <c r="Z36" s="80">
        <f t="shared" si="0"/>
        <v>0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66" t="str">
        <f t="shared" si="4"/>
        <v>-</v>
      </c>
      <c r="AE36" s="80">
        <f t="shared" si="5"/>
        <v>0</v>
      </c>
      <c r="AF36" s="67">
        <f t="shared" si="6"/>
        <v>0</v>
      </c>
      <c r="AG36" s="67">
        <f t="shared" si="7"/>
        <v>0</v>
      </c>
      <c r="AH36" s="66" t="str">
        <f t="shared" si="8"/>
        <v>-</v>
      </c>
      <c r="AI36" s="80">
        <f t="shared" si="9"/>
        <v>0</v>
      </c>
    </row>
    <row r="37" spans="1:35" ht="12.75" customHeight="1">
      <c r="A37" s="65">
        <v>3302670</v>
      </c>
      <c r="B37" s="66">
        <v>142</v>
      </c>
      <c r="C37" s="80" t="s">
        <v>133</v>
      </c>
      <c r="D37" s="67" t="s">
        <v>134</v>
      </c>
      <c r="E37" s="67" t="s">
        <v>135</v>
      </c>
      <c r="F37" s="68" t="s">
        <v>27</v>
      </c>
      <c r="G37" s="105">
        <v>3755</v>
      </c>
      <c r="H37" s="69">
        <v>1222</v>
      </c>
      <c r="I37" s="81">
        <v>6036436050</v>
      </c>
      <c r="J37" s="70">
        <v>6</v>
      </c>
      <c r="K37" s="71" t="s">
        <v>33</v>
      </c>
      <c r="L37" s="75" t="s">
        <v>371</v>
      </c>
      <c r="M37" s="107">
        <v>1165.1</v>
      </c>
      <c r="N37" s="82" t="s">
        <v>370</v>
      </c>
      <c r="O37" s="72">
        <v>1.25</v>
      </c>
      <c r="P37" s="71" t="s">
        <v>33</v>
      </c>
      <c r="Q37" s="77">
        <v>0.93</v>
      </c>
      <c r="R37" s="83" t="s">
        <v>33</v>
      </c>
      <c r="S37" s="115" t="s">
        <v>28</v>
      </c>
      <c r="T37" s="99">
        <v>23305.96</v>
      </c>
      <c r="U37" s="78">
        <v>0</v>
      </c>
      <c r="V37" s="78">
        <v>3630.23</v>
      </c>
      <c r="W37" s="117">
        <v>4113.96</v>
      </c>
      <c r="X37" s="101" t="s">
        <v>372</v>
      </c>
      <c r="Y37" s="75" t="s">
        <v>371</v>
      </c>
      <c r="Z37" s="80">
        <f t="shared" si="0"/>
        <v>0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66" t="str">
        <f t="shared" si="4"/>
        <v>-</v>
      </c>
      <c r="AE37" s="80">
        <f t="shared" si="5"/>
        <v>1</v>
      </c>
      <c r="AF37" s="67">
        <f t="shared" si="6"/>
        <v>0</v>
      </c>
      <c r="AG37" s="67">
        <f t="shared" si="7"/>
        <v>0</v>
      </c>
      <c r="AH37" s="66" t="str">
        <f t="shared" si="8"/>
        <v>-</v>
      </c>
      <c r="AI37" s="80">
        <f t="shared" si="9"/>
        <v>0</v>
      </c>
    </row>
    <row r="38" spans="1:35" ht="12.75" customHeight="1">
      <c r="A38" s="65">
        <v>3302760</v>
      </c>
      <c r="B38" s="66">
        <v>149</v>
      </c>
      <c r="C38" s="80" t="s">
        <v>136</v>
      </c>
      <c r="D38" s="67" t="s">
        <v>137</v>
      </c>
      <c r="E38" s="67" t="s">
        <v>138</v>
      </c>
      <c r="F38" s="68" t="s">
        <v>27</v>
      </c>
      <c r="G38" s="105">
        <v>3045</v>
      </c>
      <c r="H38" s="69">
        <v>1908</v>
      </c>
      <c r="I38" s="81">
        <v>6034974818</v>
      </c>
      <c r="J38" s="70">
        <v>7</v>
      </c>
      <c r="K38" s="71" t="s">
        <v>28</v>
      </c>
      <c r="L38" s="75" t="s">
        <v>371</v>
      </c>
      <c r="M38" s="107">
        <v>219.2</v>
      </c>
      <c r="N38" s="82" t="s">
        <v>370</v>
      </c>
      <c r="O38" s="72">
        <v>2.093023256</v>
      </c>
      <c r="P38" s="71" t="s">
        <v>33</v>
      </c>
      <c r="Q38" s="77">
        <v>3.47</v>
      </c>
      <c r="R38" s="83" t="s">
        <v>33</v>
      </c>
      <c r="S38" s="115" t="s">
        <v>28</v>
      </c>
      <c r="T38" s="99">
        <v>14223.94</v>
      </c>
      <c r="U38" s="78">
        <v>0</v>
      </c>
      <c r="V38" s="78">
        <v>714.86</v>
      </c>
      <c r="W38" s="117">
        <v>1524.49</v>
      </c>
      <c r="X38" s="101" t="s">
        <v>372</v>
      </c>
      <c r="Y38" s="75" t="s">
        <v>372</v>
      </c>
      <c r="Z38" s="80">
        <f t="shared" si="0"/>
        <v>1</v>
      </c>
      <c r="AA38" s="67">
        <f t="shared" si="1"/>
        <v>1</v>
      </c>
      <c r="AB38" s="67">
        <f t="shared" si="2"/>
        <v>0</v>
      </c>
      <c r="AC38" s="67">
        <f t="shared" si="3"/>
        <v>0</v>
      </c>
      <c r="AD38" s="66" t="str">
        <f t="shared" si="4"/>
        <v>SRSA</v>
      </c>
      <c r="AE38" s="80">
        <f t="shared" si="5"/>
        <v>1</v>
      </c>
      <c r="AF38" s="67">
        <f t="shared" si="6"/>
        <v>0</v>
      </c>
      <c r="AG38" s="67">
        <f t="shared" si="7"/>
        <v>0</v>
      </c>
      <c r="AH38" s="66" t="str">
        <f t="shared" si="8"/>
        <v>-</v>
      </c>
      <c r="AI38" s="80">
        <f t="shared" si="9"/>
        <v>0</v>
      </c>
    </row>
    <row r="39" spans="1:35" ht="12.75" customHeight="1">
      <c r="A39" s="65">
        <v>3302790</v>
      </c>
      <c r="B39" s="66">
        <v>153</v>
      </c>
      <c r="C39" s="80" t="s">
        <v>139</v>
      </c>
      <c r="D39" s="67" t="s">
        <v>30</v>
      </c>
      <c r="E39" s="67" t="s">
        <v>31</v>
      </c>
      <c r="F39" s="68" t="s">
        <v>27</v>
      </c>
      <c r="G39" s="105">
        <v>3833</v>
      </c>
      <c r="H39" s="69">
        <v>2744</v>
      </c>
      <c r="I39" s="81">
        <v>6037758653</v>
      </c>
      <c r="J39" s="70">
        <v>8</v>
      </c>
      <c r="K39" s="71" t="s">
        <v>28</v>
      </c>
      <c r="L39" s="75" t="s">
        <v>371</v>
      </c>
      <c r="M39" s="107">
        <v>160.6</v>
      </c>
      <c r="N39" s="82" t="s">
        <v>370</v>
      </c>
      <c r="O39" s="72">
        <v>5.909090909</v>
      </c>
      <c r="P39" s="71" t="s">
        <v>33</v>
      </c>
      <c r="Q39" s="77">
        <v>7.96</v>
      </c>
      <c r="R39" s="83" t="s">
        <v>33</v>
      </c>
      <c r="S39" s="115" t="s">
        <v>28</v>
      </c>
      <c r="T39" s="99">
        <v>6730.1</v>
      </c>
      <c r="U39" s="78">
        <v>0</v>
      </c>
      <c r="V39" s="78">
        <v>537.7</v>
      </c>
      <c r="W39" s="117">
        <v>609.34</v>
      </c>
      <c r="X39" s="101" t="s">
        <v>372</v>
      </c>
      <c r="Y39" s="75" t="s">
        <v>371</v>
      </c>
      <c r="Z39" s="80">
        <f t="shared" si="0"/>
        <v>1</v>
      </c>
      <c r="AA39" s="67">
        <f t="shared" si="1"/>
        <v>1</v>
      </c>
      <c r="AB39" s="67">
        <f t="shared" si="2"/>
        <v>0</v>
      </c>
      <c r="AC39" s="67">
        <f t="shared" si="3"/>
        <v>0</v>
      </c>
      <c r="AD39" s="66" t="str">
        <f t="shared" si="4"/>
        <v>SRSA</v>
      </c>
      <c r="AE39" s="80">
        <f t="shared" si="5"/>
        <v>1</v>
      </c>
      <c r="AF39" s="67">
        <f t="shared" si="6"/>
        <v>0</v>
      </c>
      <c r="AG39" s="67">
        <f t="shared" si="7"/>
        <v>0</v>
      </c>
      <c r="AH39" s="66" t="str">
        <f t="shared" si="8"/>
        <v>-</v>
      </c>
      <c r="AI39" s="80">
        <f t="shared" si="9"/>
        <v>0</v>
      </c>
    </row>
    <row r="40" spans="1:35" ht="12.75" customHeight="1">
      <c r="A40" s="65">
        <v>3302880</v>
      </c>
      <c r="B40" s="66">
        <v>165</v>
      </c>
      <c r="C40" s="80" t="s">
        <v>140</v>
      </c>
      <c r="D40" s="67" t="s">
        <v>101</v>
      </c>
      <c r="E40" s="67" t="s">
        <v>102</v>
      </c>
      <c r="F40" s="68" t="s">
        <v>27</v>
      </c>
      <c r="G40" s="105">
        <v>3042</v>
      </c>
      <c r="H40" s="69">
        <v>2442</v>
      </c>
      <c r="I40" s="81">
        <v>6036795402</v>
      </c>
      <c r="J40" s="70">
        <v>8</v>
      </c>
      <c r="K40" s="71" t="s">
        <v>28</v>
      </c>
      <c r="L40" s="75" t="s">
        <v>371</v>
      </c>
      <c r="M40" s="107">
        <v>1121.4</v>
      </c>
      <c r="N40" s="82" t="s">
        <v>370</v>
      </c>
      <c r="O40" s="72">
        <v>2.527075812</v>
      </c>
      <c r="P40" s="71" t="s">
        <v>33</v>
      </c>
      <c r="Q40" s="77">
        <v>14.59</v>
      </c>
      <c r="R40" s="83" t="s">
        <v>33</v>
      </c>
      <c r="S40" s="115" t="s">
        <v>28</v>
      </c>
      <c r="T40" s="99">
        <v>59251.11</v>
      </c>
      <c r="U40" s="78">
        <v>4029.3</v>
      </c>
      <c r="V40" s="78">
        <v>6984.06</v>
      </c>
      <c r="W40" s="117">
        <v>4196.79</v>
      </c>
      <c r="X40" s="101" t="s">
        <v>372</v>
      </c>
      <c r="Y40" s="75" t="s">
        <v>371</v>
      </c>
      <c r="Z40" s="80">
        <f t="shared" si="0"/>
        <v>1</v>
      </c>
      <c r="AA40" s="67">
        <f t="shared" si="1"/>
        <v>0</v>
      </c>
      <c r="AB40" s="67">
        <f t="shared" si="2"/>
        <v>0</v>
      </c>
      <c r="AC40" s="67">
        <f t="shared" si="3"/>
        <v>0</v>
      </c>
      <c r="AD40" s="66" t="str">
        <f t="shared" si="4"/>
        <v>-</v>
      </c>
      <c r="AE40" s="80">
        <f t="shared" si="5"/>
        <v>1</v>
      </c>
      <c r="AF40" s="67">
        <f t="shared" si="6"/>
        <v>0</v>
      </c>
      <c r="AG40" s="67">
        <f t="shared" si="7"/>
        <v>0</v>
      </c>
      <c r="AH40" s="66" t="str">
        <f t="shared" si="8"/>
        <v>-</v>
      </c>
      <c r="AI40" s="80">
        <f t="shared" si="9"/>
        <v>0</v>
      </c>
    </row>
    <row r="41" spans="1:35" ht="12.75" customHeight="1">
      <c r="A41" s="65">
        <v>3302910</v>
      </c>
      <c r="B41" s="66">
        <v>167</v>
      </c>
      <c r="C41" s="80" t="s">
        <v>141</v>
      </c>
      <c r="D41" s="67" t="s">
        <v>50</v>
      </c>
      <c r="E41" s="67" t="s">
        <v>51</v>
      </c>
      <c r="F41" s="68" t="s">
        <v>27</v>
      </c>
      <c r="G41" s="105">
        <v>3275</v>
      </c>
      <c r="H41" s="69">
        <v>1343</v>
      </c>
      <c r="I41" s="81">
        <v>6034855188</v>
      </c>
      <c r="J41" s="70">
        <v>7</v>
      </c>
      <c r="K41" s="71" t="s">
        <v>28</v>
      </c>
      <c r="L41" s="75" t="s">
        <v>371</v>
      </c>
      <c r="M41" s="107">
        <v>483</v>
      </c>
      <c r="N41" s="82" t="s">
        <v>370</v>
      </c>
      <c r="O41" s="72">
        <v>4.059539919</v>
      </c>
      <c r="P41" s="71" t="s">
        <v>33</v>
      </c>
      <c r="Q41" s="77">
        <v>9.45</v>
      </c>
      <c r="R41" s="83" t="s">
        <v>33</v>
      </c>
      <c r="S41" s="115" t="s">
        <v>28</v>
      </c>
      <c r="T41" s="99">
        <v>44821</v>
      </c>
      <c r="U41" s="78">
        <v>3511.02</v>
      </c>
      <c r="V41" s="78">
        <v>4853.36</v>
      </c>
      <c r="W41" s="117">
        <v>2280.7</v>
      </c>
      <c r="X41" s="101" t="s">
        <v>372</v>
      </c>
      <c r="Y41" s="75" t="s">
        <v>372</v>
      </c>
      <c r="Z41" s="80">
        <f t="shared" si="0"/>
        <v>1</v>
      </c>
      <c r="AA41" s="67">
        <f t="shared" si="1"/>
        <v>1</v>
      </c>
      <c r="AB41" s="67">
        <f t="shared" si="2"/>
        <v>0</v>
      </c>
      <c r="AC41" s="67">
        <f t="shared" si="3"/>
        <v>0</v>
      </c>
      <c r="AD41" s="66" t="str">
        <f t="shared" si="4"/>
        <v>SRSA</v>
      </c>
      <c r="AE41" s="80">
        <f t="shared" si="5"/>
        <v>1</v>
      </c>
      <c r="AF41" s="67">
        <f t="shared" si="6"/>
        <v>0</v>
      </c>
      <c r="AG41" s="67">
        <f t="shared" si="7"/>
        <v>0</v>
      </c>
      <c r="AH41" s="66" t="str">
        <f t="shared" si="8"/>
        <v>-</v>
      </c>
      <c r="AI41" s="80">
        <f t="shared" si="9"/>
        <v>0</v>
      </c>
    </row>
    <row r="42" spans="1:35" ht="12.75" customHeight="1">
      <c r="A42" s="65">
        <v>3302940</v>
      </c>
      <c r="B42" s="66">
        <v>171</v>
      </c>
      <c r="C42" s="80" t="s">
        <v>142</v>
      </c>
      <c r="D42" s="67" t="s">
        <v>143</v>
      </c>
      <c r="E42" s="67" t="s">
        <v>40</v>
      </c>
      <c r="F42" s="68" t="s">
        <v>27</v>
      </c>
      <c r="G42" s="105">
        <v>3581</v>
      </c>
      <c r="H42" s="69">
        <v>1686</v>
      </c>
      <c r="I42" s="81">
        <v>6034663632</v>
      </c>
      <c r="J42" s="70">
        <v>7</v>
      </c>
      <c r="K42" s="71" t="s">
        <v>28</v>
      </c>
      <c r="L42" s="75" t="s">
        <v>371</v>
      </c>
      <c r="M42" s="107">
        <v>19.6</v>
      </c>
      <c r="N42" s="82" t="s">
        <v>370</v>
      </c>
      <c r="O42" s="72">
        <v>13.88888889</v>
      </c>
      <c r="P42" s="71" t="s">
        <v>33</v>
      </c>
      <c r="Q42" s="77">
        <v>14.1</v>
      </c>
      <c r="R42" s="83" t="s">
        <v>33</v>
      </c>
      <c r="S42" s="115" t="s">
        <v>28</v>
      </c>
      <c r="T42" s="99">
        <v>6610.31</v>
      </c>
      <c r="U42" s="78">
        <v>0</v>
      </c>
      <c r="V42" s="78">
        <v>65.27</v>
      </c>
      <c r="W42" s="117">
        <v>631.55</v>
      </c>
      <c r="X42" s="101" t="s">
        <v>372</v>
      </c>
      <c r="Y42" s="75" t="s">
        <v>371</v>
      </c>
      <c r="Z42" s="80">
        <f t="shared" si="0"/>
        <v>1</v>
      </c>
      <c r="AA42" s="67">
        <f t="shared" si="1"/>
        <v>1</v>
      </c>
      <c r="AB42" s="67">
        <f t="shared" si="2"/>
        <v>0</v>
      </c>
      <c r="AC42" s="67">
        <f t="shared" si="3"/>
        <v>0</v>
      </c>
      <c r="AD42" s="66" t="str">
        <f t="shared" si="4"/>
        <v>SRSA</v>
      </c>
      <c r="AE42" s="80">
        <f t="shared" si="5"/>
        <v>1</v>
      </c>
      <c r="AF42" s="67">
        <f t="shared" si="6"/>
        <v>0</v>
      </c>
      <c r="AG42" s="67">
        <f t="shared" si="7"/>
        <v>0</v>
      </c>
      <c r="AH42" s="66" t="str">
        <f t="shared" si="8"/>
        <v>-</v>
      </c>
      <c r="AI42" s="80">
        <f t="shared" si="9"/>
        <v>0</v>
      </c>
    </row>
    <row r="43" spans="1:35" ht="12.75" customHeight="1">
      <c r="A43" s="65">
        <v>3300017</v>
      </c>
      <c r="B43" s="66">
        <v>172</v>
      </c>
      <c r="C43" s="80" t="s">
        <v>29</v>
      </c>
      <c r="D43" s="67" t="s">
        <v>30</v>
      </c>
      <c r="E43" s="67" t="s">
        <v>31</v>
      </c>
      <c r="F43" s="68" t="s">
        <v>27</v>
      </c>
      <c r="G43" s="105">
        <v>3833</v>
      </c>
      <c r="H43" s="69">
        <v>2744</v>
      </c>
      <c r="I43" s="81">
        <v>6037758653</v>
      </c>
      <c r="J43" s="70" t="s">
        <v>32</v>
      </c>
      <c r="K43" s="71" t="s">
        <v>33</v>
      </c>
      <c r="L43" s="75" t="s">
        <v>371</v>
      </c>
      <c r="M43" s="107">
        <v>2904</v>
      </c>
      <c r="N43" s="82" t="s">
        <v>370</v>
      </c>
      <c r="O43" s="72">
        <v>2.129169624</v>
      </c>
      <c r="P43" s="71" t="s">
        <v>33</v>
      </c>
      <c r="Q43" s="77">
        <v>4.85</v>
      </c>
      <c r="R43" s="83" t="s">
        <v>33</v>
      </c>
      <c r="S43" s="115" t="s">
        <v>33</v>
      </c>
      <c r="T43" s="99">
        <v>109592.27</v>
      </c>
      <c r="U43" s="78">
        <v>4415.03</v>
      </c>
      <c r="V43" s="78">
        <v>18569.09</v>
      </c>
      <c r="W43" s="117">
        <v>14268.65</v>
      </c>
      <c r="X43" s="101" t="s">
        <v>372</v>
      </c>
      <c r="Y43" s="75" t="s">
        <v>371</v>
      </c>
      <c r="Z43" s="80">
        <f t="shared" si="0"/>
        <v>0</v>
      </c>
      <c r="AA43" s="67">
        <f t="shared" si="1"/>
        <v>0</v>
      </c>
      <c r="AB43" s="67">
        <f t="shared" si="2"/>
        <v>0</v>
      </c>
      <c r="AC43" s="67">
        <f t="shared" si="3"/>
        <v>0</v>
      </c>
      <c r="AD43" s="66" t="str">
        <f t="shared" si="4"/>
        <v>-</v>
      </c>
      <c r="AE43" s="80">
        <f t="shared" si="5"/>
        <v>0</v>
      </c>
      <c r="AF43" s="67">
        <f t="shared" si="6"/>
        <v>0</v>
      </c>
      <c r="AG43" s="67">
        <f t="shared" si="7"/>
        <v>0</v>
      </c>
      <c r="AH43" s="66" t="str">
        <f t="shared" si="8"/>
        <v>-</v>
      </c>
      <c r="AI43" s="80">
        <f t="shared" si="9"/>
        <v>0</v>
      </c>
    </row>
    <row r="44" spans="1:35" ht="12.75" customHeight="1">
      <c r="A44" s="65">
        <v>3302970</v>
      </c>
      <c r="B44" s="66">
        <v>173</v>
      </c>
      <c r="C44" s="80" t="s">
        <v>144</v>
      </c>
      <c r="D44" s="67" t="s">
        <v>30</v>
      </c>
      <c r="E44" s="67" t="s">
        <v>31</v>
      </c>
      <c r="F44" s="68" t="s">
        <v>27</v>
      </c>
      <c r="G44" s="105">
        <v>3833</v>
      </c>
      <c r="H44" s="69">
        <v>2744</v>
      </c>
      <c r="I44" s="81">
        <v>6037758653</v>
      </c>
      <c r="J44" s="70">
        <v>3</v>
      </c>
      <c r="K44" s="71" t="s">
        <v>33</v>
      </c>
      <c r="L44" s="75" t="s">
        <v>371</v>
      </c>
      <c r="M44" s="107">
        <v>915.9</v>
      </c>
      <c r="N44" s="82" t="s">
        <v>370</v>
      </c>
      <c r="O44" s="72">
        <v>6.344171293</v>
      </c>
      <c r="P44" s="71" t="s">
        <v>33</v>
      </c>
      <c r="Q44" s="77">
        <v>10.73</v>
      </c>
      <c r="R44" s="83" t="s">
        <v>33</v>
      </c>
      <c r="S44" s="115" t="s">
        <v>33</v>
      </c>
      <c r="T44" s="99">
        <v>93157.71</v>
      </c>
      <c r="U44" s="78">
        <v>7371.5</v>
      </c>
      <c r="V44" s="78">
        <v>6841.91</v>
      </c>
      <c r="W44" s="117">
        <v>3978.53</v>
      </c>
      <c r="X44" s="101" t="s">
        <v>372</v>
      </c>
      <c r="Y44" s="75" t="s">
        <v>371</v>
      </c>
      <c r="Z44" s="80">
        <f t="shared" si="0"/>
        <v>0</v>
      </c>
      <c r="AA44" s="67">
        <f t="shared" si="1"/>
        <v>0</v>
      </c>
      <c r="AB44" s="67">
        <f t="shared" si="2"/>
        <v>0</v>
      </c>
      <c r="AC44" s="67">
        <f t="shared" si="3"/>
        <v>0</v>
      </c>
      <c r="AD44" s="66" t="str">
        <f t="shared" si="4"/>
        <v>-</v>
      </c>
      <c r="AE44" s="80">
        <f t="shared" si="5"/>
        <v>0</v>
      </c>
      <c r="AF44" s="67">
        <f t="shared" si="6"/>
        <v>0</v>
      </c>
      <c r="AG44" s="67">
        <f t="shared" si="7"/>
        <v>0</v>
      </c>
      <c r="AH44" s="66" t="str">
        <f t="shared" si="8"/>
        <v>-</v>
      </c>
      <c r="AI44" s="80">
        <f t="shared" si="9"/>
        <v>0</v>
      </c>
    </row>
    <row r="45" spans="1:35" ht="12.75" customHeight="1">
      <c r="A45" s="65">
        <v>3302990</v>
      </c>
      <c r="B45" s="66">
        <v>174</v>
      </c>
      <c r="C45" s="80" t="s">
        <v>145</v>
      </c>
      <c r="D45" s="67" t="s">
        <v>146</v>
      </c>
      <c r="E45" s="67" t="s">
        <v>147</v>
      </c>
      <c r="F45" s="68" t="s">
        <v>27</v>
      </c>
      <c r="G45" s="105">
        <v>3603</v>
      </c>
      <c r="H45" s="69">
        <v>600</v>
      </c>
      <c r="I45" s="81">
        <v>6038267756</v>
      </c>
      <c r="J45" s="70" t="s">
        <v>85</v>
      </c>
      <c r="K45" s="71" t="s">
        <v>33</v>
      </c>
      <c r="L45" s="75" t="s">
        <v>371</v>
      </c>
      <c r="M45" s="107">
        <v>1919.4</v>
      </c>
      <c r="N45" s="82" t="s">
        <v>370</v>
      </c>
      <c r="O45" s="72">
        <v>9.725453699</v>
      </c>
      <c r="P45" s="71" t="s">
        <v>33</v>
      </c>
      <c r="Q45" s="77">
        <v>22.46</v>
      </c>
      <c r="R45" s="83" t="s">
        <v>28</v>
      </c>
      <c r="S45" s="115" t="s">
        <v>28</v>
      </c>
      <c r="T45" s="99">
        <v>162658.21</v>
      </c>
      <c r="U45" s="78">
        <v>16969.88</v>
      </c>
      <c r="V45" s="78">
        <v>20565.79</v>
      </c>
      <c r="W45" s="117">
        <v>7458.48</v>
      </c>
      <c r="X45" s="101" t="s">
        <v>372</v>
      </c>
      <c r="Y45" s="75" t="s">
        <v>371</v>
      </c>
      <c r="Z45" s="80">
        <f t="shared" si="0"/>
        <v>0</v>
      </c>
      <c r="AA45" s="67">
        <f t="shared" si="1"/>
        <v>0</v>
      </c>
      <c r="AB45" s="67">
        <f t="shared" si="2"/>
        <v>0</v>
      </c>
      <c r="AC45" s="67">
        <f t="shared" si="3"/>
        <v>0</v>
      </c>
      <c r="AD45" s="66" t="str">
        <f t="shared" si="4"/>
        <v>-</v>
      </c>
      <c r="AE45" s="80">
        <f t="shared" si="5"/>
        <v>1</v>
      </c>
      <c r="AF45" s="67">
        <f t="shared" si="6"/>
        <v>1</v>
      </c>
      <c r="AG45" s="67" t="str">
        <f t="shared" si="7"/>
        <v>Initial</v>
      </c>
      <c r="AH45" s="66" t="str">
        <f t="shared" si="8"/>
        <v>RLIS</v>
      </c>
      <c r="AI45" s="80">
        <f t="shared" si="9"/>
        <v>0</v>
      </c>
    </row>
    <row r="46" spans="1:35" ht="12.75" customHeight="1">
      <c r="A46" s="65">
        <v>3303000</v>
      </c>
      <c r="B46" s="66">
        <v>175</v>
      </c>
      <c r="C46" s="80" t="s">
        <v>148</v>
      </c>
      <c r="D46" s="67" t="s">
        <v>149</v>
      </c>
      <c r="E46" s="67" t="s">
        <v>150</v>
      </c>
      <c r="F46" s="68" t="s">
        <v>27</v>
      </c>
      <c r="G46" s="105">
        <v>3835</v>
      </c>
      <c r="H46" s="69">
        <v>1535</v>
      </c>
      <c r="I46" s="81">
        <v>6037552627</v>
      </c>
      <c r="J46" s="70">
        <v>8</v>
      </c>
      <c r="K46" s="71" t="s">
        <v>28</v>
      </c>
      <c r="L46" s="75" t="s">
        <v>371</v>
      </c>
      <c r="M46" s="107">
        <v>1338.7</v>
      </c>
      <c r="N46" s="82" t="s">
        <v>370</v>
      </c>
      <c r="O46" s="72">
        <v>5.555555556</v>
      </c>
      <c r="P46" s="71" t="s">
        <v>33</v>
      </c>
      <c r="Q46" s="77">
        <v>28.08</v>
      </c>
      <c r="R46" s="83" t="s">
        <v>28</v>
      </c>
      <c r="S46" s="115" t="s">
        <v>28</v>
      </c>
      <c r="T46" s="99">
        <v>122549.08</v>
      </c>
      <c r="U46" s="78">
        <v>12661.74</v>
      </c>
      <c r="V46" s="78">
        <v>15028.47</v>
      </c>
      <c r="W46" s="117">
        <v>5163.7</v>
      </c>
      <c r="X46" s="101" t="s">
        <v>372</v>
      </c>
      <c r="Y46" s="75" t="s">
        <v>371</v>
      </c>
      <c r="Z46" s="80">
        <f t="shared" si="0"/>
        <v>1</v>
      </c>
      <c r="AA46" s="67">
        <f t="shared" si="1"/>
        <v>0</v>
      </c>
      <c r="AB46" s="67">
        <f t="shared" si="2"/>
        <v>0</v>
      </c>
      <c r="AC46" s="67">
        <f t="shared" si="3"/>
        <v>0</v>
      </c>
      <c r="AD46" s="66" t="str">
        <f t="shared" si="4"/>
        <v>-</v>
      </c>
      <c r="AE46" s="80">
        <f t="shared" si="5"/>
        <v>1</v>
      </c>
      <c r="AF46" s="67">
        <f t="shared" si="6"/>
        <v>1</v>
      </c>
      <c r="AG46" s="67" t="str">
        <f t="shared" si="7"/>
        <v>Initial</v>
      </c>
      <c r="AH46" s="66" t="str">
        <f t="shared" si="8"/>
        <v>RLIS</v>
      </c>
      <c r="AI46" s="80">
        <f t="shared" si="9"/>
        <v>0</v>
      </c>
    </row>
    <row r="47" spans="1:35" ht="12.75" customHeight="1">
      <c r="A47" s="65">
        <v>3300029</v>
      </c>
      <c r="B47" s="66">
        <v>701</v>
      </c>
      <c r="C47" s="80" t="s">
        <v>34</v>
      </c>
      <c r="D47" s="67" t="s">
        <v>35</v>
      </c>
      <c r="E47" s="67" t="s">
        <v>36</v>
      </c>
      <c r="F47" s="68" t="s">
        <v>27</v>
      </c>
      <c r="G47" s="105">
        <v>3235</v>
      </c>
      <c r="H47" s="69" t="s">
        <v>37</v>
      </c>
      <c r="I47" s="81">
        <v>6039349200</v>
      </c>
      <c r="J47" s="70">
        <v>6</v>
      </c>
      <c r="K47" s="71" t="s">
        <v>33</v>
      </c>
      <c r="L47" s="76" t="s">
        <v>373</v>
      </c>
      <c r="M47" s="108" t="s">
        <v>373</v>
      </c>
      <c r="N47" s="85" t="s">
        <v>373</v>
      </c>
      <c r="O47" s="73" t="s">
        <v>373</v>
      </c>
      <c r="P47" s="74" t="s">
        <v>373</v>
      </c>
      <c r="Q47" s="77"/>
      <c r="R47" s="83"/>
      <c r="S47" s="115" t="s">
        <v>28</v>
      </c>
      <c r="T47" s="99">
        <v>0</v>
      </c>
      <c r="U47" s="78">
        <v>0</v>
      </c>
      <c r="V47" s="78">
        <v>0</v>
      </c>
      <c r="W47" s="117">
        <v>0</v>
      </c>
      <c r="X47" s="102" t="s">
        <v>373</v>
      </c>
      <c r="Y47" s="76" t="s">
        <v>373</v>
      </c>
      <c r="Z47" s="80">
        <f t="shared" si="0"/>
        <v>0</v>
      </c>
      <c r="AA47" s="67">
        <f t="shared" si="1"/>
        <v>0</v>
      </c>
      <c r="AB47" s="67">
        <f t="shared" si="2"/>
        <v>0</v>
      </c>
      <c r="AC47" s="67">
        <f t="shared" si="3"/>
        <v>0</v>
      </c>
      <c r="AD47" s="66" t="str">
        <f t="shared" si="4"/>
        <v>-</v>
      </c>
      <c r="AE47" s="80">
        <f t="shared" si="5"/>
        <v>1</v>
      </c>
      <c r="AF47" s="67">
        <f t="shared" si="6"/>
        <v>0</v>
      </c>
      <c r="AG47" s="67">
        <f t="shared" si="7"/>
        <v>0</v>
      </c>
      <c r="AH47" s="66" t="str">
        <f t="shared" si="8"/>
        <v>-</v>
      </c>
      <c r="AI47" s="80">
        <f t="shared" si="9"/>
        <v>0</v>
      </c>
    </row>
    <row r="48" spans="1:35" ht="12.75" customHeight="1">
      <c r="A48" s="65">
        <v>3303090</v>
      </c>
      <c r="B48" s="66">
        <v>185</v>
      </c>
      <c r="C48" s="80" t="s">
        <v>151</v>
      </c>
      <c r="D48" s="67" t="s">
        <v>152</v>
      </c>
      <c r="E48" s="67" t="s">
        <v>36</v>
      </c>
      <c r="F48" s="68" t="s">
        <v>27</v>
      </c>
      <c r="G48" s="105">
        <v>3235</v>
      </c>
      <c r="H48" s="69">
        <v>1136</v>
      </c>
      <c r="I48" s="81">
        <v>6039343108</v>
      </c>
      <c r="J48" s="70">
        <v>6</v>
      </c>
      <c r="K48" s="71" t="s">
        <v>33</v>
      </c>
      <c r="L48" s="75" t="s">
        <v>371</v>
      </c>
      <c r="M48" s="107">
        <v>1370.9</v>
      </c>
      <c r="N48" s="82" t="s">
        <v>370</v>
      </c>
      <c r="O48" s="72">
        <v>15.91203105</v>
      </c>
      <c r="P48" s="71" t="s">
        <v>33</v>
      </c>
      <c r="Q48" s="77">
        <v>39.76</v>
      </c>
      <c r="R48" s="83" t="s">
        <v>28</v>
      </c>
      <c r="S48" s="115" t="s">
        <v>28</v>
      </c>
      <c r="T48" s="99">
        <v>186550.5</v>
      </c>
      <c r="U48" s="78">
        <v>21532.57</v>
      </c>
      <c r="V48" s="78">
        <v>22703.78</v>
      </c>
      <c r="W48" s="117">
        <v>7374.65</v>
      </c>
      <c r="X48" s="101" t="s">
        <v>372</v>
      </c>
      <c r="Y48" s="75" t="s">
        <v>371</v>
      </c>
      <c r="Z48" s="80">
        <f t="shared" si="0"/>
        <v>0</v>
      </c>
      <c r="AA48" s="67">
        <f t="shared" si="1"/>
        <v>0</v>
      </c>
      <c r="AB48" s="67">
        <f t="shared" si="2"/>
        <v>0</v>
      </c>
      <c r="AC48" s="67">
        <f t="shared" si="3"/>
        <v>0</v>
      </c>
      <c r="AD48" s="66" t="str">
        <f t="shared" si="4"/>
        <v>-</v>
      </c>
      <c r="AE48" s="80">
        <f t="shared" si="5"/>
        <v>1</v>
      </c>
      <c r="AF48" s="67">
        <f t="shared" si="6"/>
        <v>1</v>
      </c>
      <c r="AG48" s="67" t="str">
        <f t="shared" si="7"/>
        <v>Initial</v>
      </c>
      <c r="AH48" s="66" t="str">
        <f t="shared" si="8"/>
        <v>RLIS</v>
      </c>
      <c r="AI48" s="80">
        <f t="shared" si="9"/>
        <v>0</v>
      </c>
    </row>
    <row r="49" spans="1:35" ht="12.75" customHeight="1">
      <c r="A49" s="65">
        <v>3303120</v>
      </c>
      <c r="B49" s="66">
        <v>187</v>
      </c>
      <c r="C49" s="80" t="s">
        <v>153</v>
      </c>
      <c r="D49" s="67" t="s">
        <v>154</v>
      </c>
      <c r="E49" s="67" t="s">
        <v>155</v>
      </c>
      <c r="F49" s="68" t="s">
        <v>27</v>
      </c>
      <c r="G49" s="105">
        <v>3875</v>
      </c>
      <c r="H49" s="69">
        <v>9706</v>
      </c>
      <c r="I49" s="81">
        <v>6035392610</v>
      </c>
      <c r="J49" s="70">
        <v>7</v>
      </c>
      <c r="K49" s="71" t="s">
        <v>28</v>
      </c>
      <c r="L49" s="75" t="s">
        <v>371</v>
      </c>
      <c r="M49" s="107">
        <v>77.5</v>
      </c>
      <c r="N49" s="82" t="s">
        <v>370</v>
      </c>
      <c r="O49" s="72">
        <v>3.086419753</v>
      </c>
      <c r="P49" s="71" t="s">
        <v>33</v>
      </c>
      <c r="Q49" s="77">
        <v>12.63</v>
      </c>
      <c r="R49" s="83" t="s">
        <v>33</v>
      </c>
      <c r="S49" s="115" t="s">
        <v>28</v>
      </c>
      <c r="T49" s="99">
        <v>8188.39</v>
      </c>
      <c r="U49" s="78">
        <v>798.13</v>
      </c>
      <c r="V49" s="78">
        <v>938.31</v>
      </c>
      <c r="W49" s="117">
        <v>1637.43</v>
      </c>
      <c r="X49" s="101" t="s">
        <v>372</v>
      </c>
      <c r="Y49" s="75" t="s">
        <v>372</v>
      </c>
      <c r="Z49" s="80">
        <f t="shared" si="0"/>
        <v>1</v>
      </c>
      <c r="AA49" s="67">
        <f t="shared" si="1"/>
        <v>1</v>
      </c>
      <c r="AB49" s="67">
        <f t="shared" si="2"/>
        <v>0</v>
      </c>
      <c r="AC49" s="67">
        <f t="shared" si="3"/>
        <v>0</v>
      </c>
      <c r="AD49" s="66" t="str">
        <f t="shared" si="4"/>
        <v>SRSA</v>
      </c>
      <c r="AE49" s="80">
        <f t="shared" si="5"/>
        <v>1</v>
      </c>
      <c r="AF49" s="67">
        <f t="shared" si="6"/>
        <v>0</v>
      </c>
      <c r="AG49" s="67">
        <f t="shared" si="7"/>
        <v>0</v>
      </c>
      <c r="AH49" s="66" t="str">
        <f t="shared" si="8"/>
        <v>-</v>
      </c>
      <c r="AI49" s="80">
        <f t="shared" si="9"/>
        <v>0</v>
      </c>
    </row>
    <row r="50" spans="1:35" ht="12.75" customHeight="1">
      <c r="A50" s="65">
        <v>3303150</v>
      </c>
      <c r="B50" s="66">
        <v>189</v>
      </c>
      <c r="C50" s="80" t="s">
        <v>156</v>
      </c>
      <c r="D50" s="67" t="s">
        <v>101</v>
      </c>
      <c r="E50" s="67" t="s">
        <v>102</v>
      </c>
      <c r="F50" s="68" t="s">
        <v>27</v>
      </c>
      <c r="G50" s="105">
        <v>3042</v>
      </c>
      <c r="H50" s="69">
        <v>2442</v>
      </c>
      <c r="I50" s="81">
        <v>6036795402</v>
      </c>
      <c r="J50" s="70">
        <v>8</v>
      </c>
      <c r="K50" s="71" t="s">
        <v>28</v>
      </c>
      <c r="L50" s="75" t="s">
        <v>371</v>
      </c>
      <c r="M50" s="107">
        <v>465</v>
      </c>
      <c r="N50" s="82" t="s">
        <v>370</v>
      </c>
      <c r="O50" s="72">
        <v>2.789400279</v>
      </c>
      <c r="P50" s="71" t="s">
        <v>33</v>
      </c>
      <c r="Q50" s="77">
        <v>4.57</v>
      </c>
      <c r="R50" s="83" t="s">
        <v>33</v>
      </c>
      <c r="S50" s="115" t="s">
        <v>28</v>
      </c>
      <c r="T50" s="99">
        <v>21804.8</v>
      </c>
      <c r="U50" s="78">
        <v>1448.99</v>
      </c>
      <c r="V50" s="78">
        <v>2631.29</v>
      </c>
      <c r="W50" s="117">
        <v>1588.52</v>
      </c>
      <c r="X50" s="101" t="s">
        <v>372</v>
      </c>
      <c r="Y50" s="75" t="s">
        <v>371</v>
      </c>
      <c r="Z50" s="80">
        <f t="shared" si="0"/>
        <v>1</v>
      </c>
      <c r="AA50" s="67">
        <f t="shared" si="1"/>
        <v>1</v>
      </c>
      <c r="AB50" s="67">
        <f t="shared" si="2"/>
        <v>0</v>
      </c>
      <c r="AC50" s="67">
        <f t="shared" si="3"/>
        <v>0</v>
      </c>
      <c r="AD50" s="66" t="str">
        <f t="shared" si="4"/>
        <v>SRSA</v>
      </c>
      <c r="AE50" s="80">
        <f t="shared" si="5"/>
        <v>1</v>
      </c>
      <c r="AF50" s="67">
        <f t="shared" si="6"/>
        <v>0</v>
      </c>
      <c r="AG50" s="67">
        <f t="shared" si="7"/>
        <v>0</v>
      </c>
      <c r="AH50" s="66" t="str">
        <f t="shared" si="8"/>
        <v>-</v>
      </c>
      <c r="AI50" s="80">
        <f t="shared" si="9"/>
        <v>0</v>
      </c>
    </row>
    <row r="51" spans="1:35" ht="12.75" customHeight="1">
      <c r="A51" s="65">
        <v>3303180</v>
      </c>
      <c r="B51" s="66">
        <v>191</v>
      </c>
      <c r="C51" s="80" t="s">
        <v>157</v>
      </c>
      <c r="D51" s="67" t="s">
        <v>158</v>
      </c>
      <c r="E51" s="67" t="s">
        <v>159</v>
      </c>
      <c r="F51" s="68" t="s">
        <v>27</v>
      </c>
      <c r="G51" s="105">
        <v>3246</v>
      </c>
      <c r="H51" s="69">
        <v>6843</v>
      </c>
      <c r="I51" s="81">
        <v>6035279215</v>
      </c>
      <c r="J51" s="70">
        <v>7</v>
      </c>
      <c r="K51" s="71" t="s">
        <v>28</v>
      </c>
      <c r="L51" s="75" t="s">
        <v>371</v>
      </c>
      <c r="M51" s="107">
        <v>1321.9</v>
      </c>
      <c r="N51" s="82" t="s">
        <v>370</v>
      </c>
      <c r="O51" s="72">
        <v>0.646203554</v>
      </c>
      <c r="P51" s="71" t="s">
        <v>33</v>
      </c>
      <c r="Q51" s="77">
        <v>8.51</v>
      </c>
      <c r="R51" s="83" t="s">
        <v>33</v>
      </c>
      <c r="S51" s="115" t="s">
        <v>28</v>
      </c>
      <c r="T51" s="99">
        <v>50549.86</v>
      </c>
      <c r="U51" s="78">
        <v>2925.58</v>
      </c>
      <c r="V51" s="78">
        <v>6737.48</v>
      </c>
      <c r="W51" s="117">
        <v>5135.52</v>
      </c>
      <c r="X51" s="101" t="s">
        <v>372</v>
      </c>
      <c r="Y51" s="75" t="s">
        <v>371</v>
      </c>
      <c r="Z51" s="80">
        <f t="shared" si="0"/>
        <v>1</v>
      </c>
      <c r="AA51" s="67">
        <f t="shared" si="1"/>
        <v>0</v>
      </c>
      <c r="AB51" s="67">
        <f t="shared" si="2"/>
        <v>0</v>
      </c>
      <c r="AC51" s="67">
        <f t="shared" si="3"/>
        <v>0</v>
      </c>
      <c r="AD51" s="66" t="str">
        <f t="shared" si="4"/>
        <v>-</v>
      </c>
      <c r="AE51" s="80">
        <f t="shared" si="5"/>
        <v>1</v>
      </c>
      <c r="AF51" s="67">
        <f t="shared" si="6"/>
        <v>0</v>
      </c>
      <c r="AG51" s="67">
        <f t="shared" si="7"/>
        <v>0</v>
      </c>
      <c r="AH51" s="66" t="str">
        <f t="shared" si="8"/>
        <v>-</v>
      </c>
      <c r="AI51" s="80">
        <f t="shared" si="9"/>
        <v>0</v>
      </c>
    </row>
    <row r="52" spans="1:35" ht="12.75" customHeight="1">
      <c r="A52" s="65">
        <v>3303210</v>
      </c>
      <c r="B52" s="66">
        <v>195</v>
      </c>
      <c r="C52" s="80" t="s">
        <v>160</v>
      </c>
      <c r="D52" s="67" t="s">
        <v>161</v>
      </c>
      <c r="E52" s="67" t="s">
        <v>162</v>
      </c>
      <c r="F52" s="68" t="s">
        <v>27</v>
      </c>
      <c r="G52" s="105">
        <v>3237</v>
      </c>
      <c r="H52" s="69">
        <v>309</v>
      </c>
      <c r="I52" s="81">
        <v>6032679097</v>
      </c>
      <c r="J52" s="70">
        <v>7</v>
      </c>
      <c r="K52" s="71" t="s">
        <v>28</v>
      </c>
      <c r="L52" s="75" t="s">
        <v>371</v>
      </c>
      <c r="M52" s="107">
        <v>395.2</v>
      </c>
      <c r="N52" s="82" t="s">
        <v>370</v>
      </c>
      <c r="O52" s="72">
        <v>6.747404844</v>
      </c>
      <c r="P52" s="71" t="s">
        <v>33</v>
      </c>
      <c r="Q52" s="77">
        <v>18.63</v>
      </c>
      <c r="R52" s="83" t="s">
        <v>33</v>
      </c>
      <c r="S52" s="115" t="s">
        <v>28</v>
      </c>
      <c r="T52" s="99">
        <v>30357.77</v>
      </c>
      <c r="U52" s="78">
        <v>2815.51</v>
      </c>
      <c r="V52" s="78">
        <v>3616.72</v>
      </c>
      <c r="W52" s="117">
        <v>2105.65</v>
      </c>
      <c r="X52" s="101" t="s">
        <v>372</v>
      </c>
      <c r="Y52" s="75" t="s">
        <v>372</v>
      </c>
      <c r="Z52" s="80">
        <f t="shared" si="0"/>
        <v>1</v>
      </c>
      <c r="AA52" s="67">
        <f t="shared" si="1"/>
        <v>1</v>
      </c>
      <c r="AB52" s="67">
        <f t="shared" si="2"/>
        <v>0</v>
      </c>
      <c r="AC52" s="67">
        <f t="shared" si="3"/>
        <v>0</v>
      </c>
      <c r="AD52" s="66" t="str">
        <f t="shared" si="4"/>
        <v>SRSA</v>
      </c>
      <c r="AE52" s="80">
        <f t="shared" si="5"/>
        <v>1</v>
      </c>
      <c r="AF52" s="67">
        <f t="shared" si="6"/>
        <v>0</v>
      </c>
      <c r="AG52" s="67">
        <f t="shared" si="7"/>
        <v>0</v>
      </c>
      <c r="AH52" s="66" t="str">
        <f t="shared" si="8"/>
        <v>-</v>
      </c>
      <c r="AI52" s="80">
        <f t="shared" si="9"/>
        <v>0</v>
      </c>
    </row>
    <row r="53" spans="1:35" ht="12.75" customHeight="1">
      <c r="A53" s="65">
        <v>3303240</v>
      </c>
      <c r="B53" s="66">
        <v>199</v>
      </c>
      <c r="C53" s="80" t="s">
        <v>163</v>
      </c>
      <c r="D53" s="67" t="s">
        <v>137</v>
      </c>
      <c r="E53" s="67" t="s">
        <v>138</v>
      </c>
      <c r="F53" s="68" t="s">
        <v>27</v>
      </c>
      <c r="G53" s="105">
        <v>3045</v>
      </c>
      <c r="H53" s="69">
        <v>1908</v>
      </c>
      <c r="I53" s="81">
        <v>6034974818</v>
      </c>
      <c r="J53" s="70" t="s">
        <v>81</v>
      </c>
      <c r="K53" s="71" t="s">
        <v>33</v>
      </c>
      <c r="L53" s="75" t="s">
        <v>371</v>
      </c>
      <c r="M53" s="107">
        <v>3023.4</v>
      </c>
      <c r="N53" s="82" t="s">
        <v>370</v>
      </c>
      <c r="O53" s="72">
        <v>2.145491116</v>
      </c>
      <c r="P53" s="71" t="s">
        <v>33</v>
      </c>
      <c r="Q53" s="77">
        <v>7.78</v>
      </c>
      <c r="R53" s="83" t="s">
        <v>33</v>
      </c>
      <c r="S53" s="115" t="s">
        <v>33</v>
      </c>
      <c r="T53" s="99">
        <v>95922.83</v>
      </c>
      <c r="U53" s="78">
        <v>4829.48</v>
      </c>
      <c r="V53" s="78">
        <v>14328.83</v>
      </c>
      <c r="W53" s="117">
        <v>11748.44</v>
      </c>
      <c r="X53" s="101" t="s">
        <v>372</v>
      </c>
      <c r="Y53" s="75" t="s">
        <v>371</v>
      </c>
      <c r="Z53" s="80">
        <f t="shared" si="0"/>
        <v>0</v>
      </c>
      <c r="AA53" s="67">
        <f t="shared" si="1"/>
        <v>0</v>
      </c>
      <c r="AB53" s="67">
        <f t="shared" si="2"/>
        <v>0</v>
      </c>
      <c r="AC53" s="67">
        <f t="shared" si="3"/>
        <v>0</v>
      </c>
      <c r="AD53" s="66" t="str">
        <f t="shared" si="4"/>
        <v>-</v>
      </c>
      <c r="AE53" s="80">
        <f t="shared" si="5"/>
        <v>0</v>
      </c>
      <c r="AF53" s="67">
        <f t="shared" si="6"/>
        <v>0</v>
      </c>
      <c r="AG53" s="67">
        <f t="shared" si="7"/>
        <v>0</v>
      </c>
      <c r="AH53" s="66" t="str">
        <f t="shared" si="8"/>
        <v>-</v>
      </c>
      <c r="AI53" s="80">
        <f t="shared" si="9"/>
        <v>0</v>
      </c>
    </row>
    <row r="54" spans="1:35" ht="12.75" customHeight="1">
      <c r="A54" s="65">
        <v>3303270</v>
      </c>
      <c r="B54" s="66">
        <v>201</v>
      </c>
      <c r="C54" s="80" t="s">
        <v>164</v>
      </c>
      <c r="D54" s="67" t="s">
        <v>143</v>
      </c>
      <c r="E54" s="67" t="s">
        <v>40</v>
      </c>
      <c r="F54" s="68" t="s">
        <v>27</v>
      </c>
      <c r="G54" s="105">
        <v>3581</v>
      </c>
      <c r="H54" s="69">
        <v>1686</v>
      </c>
      <c r="I54" s="81">
        <v>6034663632</v>
      </c>
      <c r="J54" s="70">
        <v>6</v>
      </c>
      <c r="K54" s="71" t="s">
        <v>33</v>
      </c>
      <c r="L54" s="75" t="s">
        <v>371</v>
      </c>
      <c r="M54" s="107">
        <v>547.2</v>
      </c>
      <c r="N54" s="82" t="s">
        <v>370</v>
      </c>
      <c r="O54" s="72">
        <v>8.565310493</v>
      </c>
      <c r="P54" s="71" t="s">
        <v>33</v>
      </c>
      <c r="Q54" s="77">
        <v>16.65</v>
      </c>
      <c r="R54" s="83" t="s">
        <v>33</v>
      </c>
      <c r="S54" s="115" t="s">
        <v>28</v>
      </c>
      <c r="T54" s="99">
        <v>39565.94</v>
      </c>
      <c r="U54" s="78">
        <v>3180.46</v>
      </c>
      <c r="V54" s="78">
        <v>4572.87</v>
      </c>
      <c r="W54" s="117">
        <v>2123.9</v>
      </c>
      <c r="X54" s="101" t="s">
        <v>372</v>
      </c>
      <c r="Y54" s="75" t="s">
        <v>371</v>
      </c>
      <c r="Z54" s="80">
        <f t="shared" si="0"/>
        <v>0</v>
      </c>
      <c r="AA54" s="67">
        <f t="shared" si="1"/>
        <v>1</v>
      </c>
      <c r="AB54" s="67">
        <f t="shared" si="2"/>
        <v>0</v>
      </c>
      <c r="AC54" s="67">
        <f t="shared" si="3"/>
        <v>0</v>
      </c>
      <c r="AD54" s="66" t="str">
        <f t="shared" si="4"/>
        <v>-</v>
      </c>
      <c r="AE54" s="80">
        <f t="shared" si="5"/>
        <v>1</v>
      </c>
      <c r="AF54" s="67">
        <f t="shared" si="6"/>
        <v>0</v>
      </c>
      <c r="AG54" s="67">
        <f t="shared" si="7"/>
        <v>0</v>
      </c>
      <c r="AH54" s="66" t="str">
        <f t="shared" si="8"/>
        <v>-</v>
      </c>
      <c r="AI54" s="80">
        <f t="shared" si="9"/>
        <v>0</v>
      </c>
    </row>
    <row r="55" spans="1:35" ht="12.75" customHeight="1">
      <c r="A55" s="65">
        <v>3303300</v>
      </c>
      <c r="B55" s="66">
        <v>207</v>
      </c>
      <c r="C55" s="80" t="s">
        <v>165</v>
      </c>
      <c r="D55" s="67" t="s">
        <v>166</v>
      </c>
      <c r="E55" s="67" t="s">
        <v>167</v>
      </c>
      <c r="F55" s="68" t="s">
        <v>27</v>
      </c>
      <c r="G55" s="105">
        <v>3605</v>
      </c>
      <c r="H55" s="69">
        <v>7706</v>
      </c>
      <c r="I55" s="81">
        <v>6038632420</v>
      </c>
      <c r="J55" s="70">
        <v>7</v>
      </c>
      <c r="K55" s="71" t="s">
        <v>28</v>
      </c>
      <c r="L55" s="75" t="s">
        <v>371</v>
      </c>
      <c r="M55" s="107">
        <v>146.9</v>
      </c>
      <c r="N55" s="82" t="s">
        <v>370</v>
      </c>
      <c r="O55" s="72">
        <v>9.509202454</v>
      </c>
      <c r="P55" s="71" t="s">
        <v>33</v>
      </c>
      <c r="Q55" s="77">
        <v>26.21</v>
      </c>
      <c r="R55" s="83" t="s">
        <v>28</v>
      </c>
      <c r="S55" s="115" t="s">
        <v>28</v>
      </c>
      <c r="T55" s="99">
        <v>34760.39</v>
      </c>
      <c r="U55" s="78">
        <v>3493.83</v>
      </c>
      <c r="V55" s="78">
        <v>3458.79</v>
      </c>
      <c r="W55" s="117">
        <v>1588</v>
      </c>
      <c r="X55" s="101" t="s">
        <v>372</v>
      </c>
      <c r="Y55" s="75" t="s">
        <v>371</v>
      </c>
      <c r="Z55" s="80">
        <f t="shared" si="0"/>
        <v>1</v>
      </c>
      <c r="AA55" s="67">
        <f t="shared" si="1"/>
        <v>1</v>
      </c>
      <c r="AB55" s="67">
        <f t="shared" si="2"/>
        <v>0</v>
      </c>
      <c r="AC55" s="67">
        <f t="shared" si="3"/>
        <v>0</v>
      </c>
      <c r="AD55" s="66" t="str">
        <f t="shared" si="4"/>
        <v>SRSA</v>
      </c>
      <c r="AE55" s="80">
        <f t="shared" si="5"/>
        <v>1</v>
      </c>
      <c r="AF55" s="67">
        <f t="shared" si="6"/>
        <v>1</v>
      </c>
      <c r="AG55" s="67" t="str">
        <f t="shared" si="7"/>
        <v>Initial</v>
      </c>
      <c r="AH55" s="66" t="str">
        <f t="shared" si="8"/>
        <v>-</v>
      </c>
      <c r="AI55" s="80" t="str">
        <f t="shared" si="9"/>
        <v>SRSA</v>
      </c>
    </row>
    <row r="56" spans="1:35" ht="12.75" customHeight="1">
      <c r="A56" s="65">
        <v>3303330</v>
      </c>
      <c r="B56" s="66">
        <v>208</v>
      </c>
      <c r="C56" s="80" t="s">
        <v>168</v>
      </c>
      <c r="D56" s="67" t="s">
        <v>169</v>
      </c>
      <c r="E56" s="67" t="s">
        <v>170</v>
      </c>
      <c r="F56" s="68" t="s">
        <v>27</v>
      </c>
      <c r="G56" s="105">
        <v>3896</v>
      </c>
      <c r="H56" s="69">
        <v>190</v>
      </c>
      <c r="I56" s="81">
        <v>6035691658</v>
      </c>
      <c r="J56" s="70" t="s">
        <v>171</v>
      </c>
      <c r="K56" s="71" t="s">
        <v>28</v>
      </c>
      <c r="L56" s="75" t="s">
        <v>371</v>
      </c>
      <c r="M56" s="107">
        <v>2697.7</v>
      </c>
      <c r="N56" s="82" t="s">
        <v>370</v>
      </c>
      <c r="O56" s="72">
        <v>7.819346141</v>
      </c>
      <c r="P56" s="71" t="s">
        <v>33</v>
      </c>
      <c r="Q56" s="77">
        <v>20.14</v>
      </c>
      <c r="R56" s="83" t="s">
        <v>28</v>
      </c>
      <c r="S56" s="115" t="s">
        <v>28</v>
      </c>
      <c r="T56" s="99">
        <v>221187.7</v>
      </c>
      <c r="U56" s="78">
        <v>21712.99</v>
      </c>
      <c r="V56" s="78">
        <v>28391.62</v>
      </c>
      <c r="W56" s="117">
        <v>11922.96</v>
      </c>
      <c r="X56" s="101" t="s">
        <v>372</v>
      </c>
      <c r="Y56" s="75" t="s">
        <v>371</v>
      </c>
      <c r="Z56" s="80">
        <f t="shared" si="0"/>
        <v>1</v>
      </c>
      <c r="AA56" s="67">
        <f t="shared" si="1"/>
        <v>0</v>
      </c>
      <c r="AB56" s="67">
        <f t="shared" si="2"/>
        <v>0</v>
      </c>
      <c r="AC56" s="67">
        <f t="shared" si="3"/>
        <v>0</v>
      </c>
      <c r="AD56" s="66" t="str">
        <f t="shared" si="4"/>
        <v>-</v>
      </c>
      <c r="AE56" s="80">
        <f t="shared" si="5"/>
        <v>1</v>
      </c>
      <c r="AF56" s="67">
        <f t="shared" si="6"/>
        <v>1</v>
      </c>
      <c r="AG56" s="67" t="str">
        <f t="shared" si="7"/>
        <v>Initial</v>
      </c>
      <c r="AH56" s="66" t="str">
        <f t="shared" si="8"/>
        <v>RLIS</v>
      </c>
      <c r="AI56" s="80">
        <f t="shared" si="9"/>
        <v>0</v>
      </c>
    </row>
    <row r="57" spans="1:35" ht="12.75" customHeight="1">
      <c r="A57" s="65">
        <v>3303360</v>
      </c>
      <c r="B57" s="66">
        <v>211</v>
      </c>
      <c r="C57" s="80" t="s">
        <v>172</v>
      </c>
      <c r="D57" s="67" t="s">
        <v>173</v>
      </c>
      <c r="E57" s="67" t="s">
        <v>174</v>
      </c>
      <c r="F57" s="68" t="s">
        <v>27</v>
      </c>
      <c r="G57" s="105">
        <v>3753</v>
      </c>
      <c r="H57" s="69">
        <v>287</v>
      </c>
      <c r="I57" s="81">
        <v>6038639689</v>
      </c>
      <c r="J57" s="70">
        <v>7</v>
      </c>
      <c r="K57" s="71" t="s">
        <v>28</v>
      </c>
      <c r="L57" s="75" t="s">
        <v>371</v>
      </c>
      <c r="M57" s="107">
        <v>202.3</v>
      </c>
      <c r="N57" s="82" t="s">
        <v>370</v>
      </c>
      <c r="O57" s="72">
        <v>0.630914826</v>
      </c>
      <c r="P57" s="71" t="s">
        <v>33</v>
      </c>
      <c r="Q57" s="77">
        <v>2.03</v>
      </c>
      <c r="R57" s="83" t="s">
        <v>33</v>
      </c>
      <c r="S57" s="115" t="s">
        <v>28</v>
      </c>
      <c r="T57" s="99">
        <v>7608.3</v>
      </c>
      <c r="U57" s="78">
        <v>351.68</v>
      </c>
      <c r="V57" s="78">
        <v>948.17</v>
      </c>
      <c r="W57" s="117">
        <v>1607.32</v>
      </c>
      <c r="X57" s="101" t="s">
        <v>372</v>
      </c>
      <c r="Y57" s="75" t="s">
        <v>371</v>
      </c>
      <c r="Z57" s="80">
        <f t="shared" si="0"/>
        <v>1</v>
      </c>
      <c r="AA57" s="67">
        <f t="shared" si="1"/>
        <v>1</v>
      </c>
      <c r="AB57" s="67">
        <f t="shared" si="2"/>
        <v>0</v>
      </c>
      <c r="AC57" s="67">
        <f t="shared" si="3"/>
        <v>0</v>
      </c>
      <c r="AD57" s="66" t="str">
        <f t="shared" si="4"/>
        <v>SRSA</v>
      </c>
      <c r="AE57" s="80">
        <f t="shared" si="5"/>
        <v>1</v>
      </c>
      <c r="AF57" s="67">
        <f t="shared" si="6"/>
        <v>0</v>
      </c>
      <c r="AG57" s="67">
        <f t="shared" si="7"/>
        <v>0</v>
      </c>
      <c r="AH57" s="66" t="str">
        <f t="shared" si="8"/>
        <v>-</v>
      </c>
      <c r="AI57" s="80">
        <f t="shared" si="9"/>
        <v>0</v>
      </c>
    </row>
    <row r="58" spans="1:35" ht="12.75" customHeight="1">
      <c r="A58" s="65">
        <v>3303420</v>
      </c>
      <c r="B58" s="66">
        <v>215</v>
      </c>
      <c r="C58" s="80" t="s">
        <v>175</v>
      </c>
      <c r="D58" s="67" t="s">
        <v>176</v>
      </c>
      <c r="E58" s="67" t="s">
        <v>177</v>
      </c>
      <c r="F58" s="68" t="s">
        <v>27</v>
      </c>
      <c r="G58" s="105">
        <v>3840</v>
      </c>
      <c r="H58" s="69">
        <v>2313</v>
      </c>
      <c r="I58" s="81">
        <v>6034229572</v>
      </c>
      <c r="J58" s="70">
        <v>8</v>
      </c>
      <c r="K58" s="71" t="s">
        <v>28</v>
      </c>
      <c r="L58" s="75" t="s">
        <v>371</v>
      </c>
      <c r="M58" s="107">
        <v>384.4</v>
      </c>
      <c r="N58" s="82" t="s">
        <v>370</v>
      </c>
      <c r="O58" s="72">
        <v>7.728706625</v>
      </c>
      <c r="P58" s="71" t="s">
        <v>33</v>
      </c>
      <c r="Q58" s="77">
        <v>5.94</v>
      </c>
      <c r="R58" s="83" t="s">
        <v>33</v>
      </c>
      <c r="S58" s="115" t="s">
        <v>28</v>
      </c>
      <c r="T58" s="99">
        <v>35585.26</v>
      </c>
      <c r="U58" s="78">
        <v>2590</v>
      </c>
      <c r="V58" s="78">
        <v>3456.45</v>
      </c>
      <c r="W58" s="117">
        <v>1426.5</v>
      </c>
      <c r="X58" s="101" t="s">
        <v>372</v>
      </c>
      <c r="Y58" s="75" t="s">
        <v>371</v>
      </c>
      <c r="Z58" s="80">
        <f t="shared" si="0"/>
        <v>1</v>
      </c>
      <c r="AA58" s="67">
        <f t="shared" si="1"/>
        <v>1</v>
      </c>
      <c r="AB58" s="67">
        <f t="shared" si="2"/>
        <v>0</v>
      </c>
      <c r="AC58" s="67">
        <f t="shared" si="3"/>
        <v>0</v>
      </c>
      <c r="AD58" s="66" t="str">
        <f t="shared" si="4"/>
        <v>SRSA</v>
      </c>
      <c r="AE58" s="80">
        <f t="shared" si="5"/>
        <v>1</v>
      </c>
      <c r="AF58" s="67">
        <f t="shared" si="6"/>
        <v>0</v>
      </c>
      <c r="AG58" s="67">
        <f t="shared" si="7"/>
        <v>0</v>
      </c>
      <c r="AH58" s="66" t="str">
        <f t="shared" si="8"/>
        <v>-</v>
      </c>
      <c r="AI58" s="80">
        <f t="shared" si="9"/>
        <v>0</v>
      </c>
    </row>
    <row r="59" spans="1:35" ht="12.75" customHeight="1">
      <c r="A59" s="65">
        <v>3303480</v>
      </c>
      <c r="B59" s="66">
        <v>223</v>
      </c>
      <c r="C59" s="80" t="s">
        <v>178</v>
      </c>
      <c r="D59" s="67" t="s">
        <v>179</v>
      </c>
      <c r="E59" s="67" t="s">
        <v>180</v>
      </c>
      <c r="F59" s="68" t="s">
        <v>27</v>
      </c>
      <c r="G59" s="105">
        <v>3865</v>
      </c>
      <c r="H59" s="69">
        <v>2762</v>
      </c>
      <c r="I59" s="81">
        <v>6033826119</v>
      </c>
      <c r="J59" s="70">
        <v>3</v>
      </c>
      <c r="K59" s="71" t="s">
        <v>33</v>
      </c>
      <c r="L59" s="75" t="s">
        <v>371</v>
      </c>
      <c r="M59" s="107">
        <v>1074</v>
      </c>
      <c r="N59" s="82" t="s">
        <v>370</v>
      </c>
      <c r="O59" s="72">
        <v>3.451882845</v>
      </c>
      <c r="P59" s="71" t="s">
        <v>33</v>
      </c>
      <c r="Q59" s="77">
        <v>3.35</v>
      </c>
      <c r="R59" s="83" t="s">
        <v>33</v>
      </c>
      <c r="S59" s="115" t="s">
        <v>33</v>
      </c>
      <c r="T59" s="99">
        <v>51223.52</v>
      </c>
      <c r="U59" s="78">
        <v>3846.59</v>
      </c>
      <c r="V59" s="78">
        <v>6496.33</v>
      </c>
      <c r="W59" s="117">
        <v>3663.11</v>
      </c>
      <c r="X59" s="101" t="s">
        <v>372</v>
      </c>
      <c r="Y59" s="75" t="s">
        <v>371</v>
      </c>
      <c r="Z59" s="80">
        <f t="shared" si="0"/>
        <v>0</v>
      </c>
      <c r="AA59" s="67">
        <f t="shared" si="1"/>
        <v>0</v>
      </c>
      <c r="AB59" s="67">
        <f t="shared" si="2"/>
        <v>0</v>
      </c>
      <c r="AC59" s="67">
        <f t="shared" si="3"/>
        <v>0</v>
      </c>
      <c r="AD59" s="66" t="str">
        <f t="shared" si="4"/>
        <v>-</v>
      </c>
      <c r="AE59" s="80">
        <f t="shared" si="5"/>
        <v>0</v>
      </c>
      <c r="AF59" s="67">
        <f t="shared" si="6"/>
        <v>0</v>
      </c>
      <c r="AG59" s="67">
        <f t="shared" si="7"/>
        <v>0</v>
      </c>
      <c r="AH59" s="66" t="str">
        <f t="shared" si="8"/>
        <v>-</v>
      </c>
      <c r="AI59" s="80">
        <f t="shared" si="9"/>
        <v>0</v>
      </c>
    </row>
    <row r="60" spans="1:35" ht="12.75" customHeight="1">
      <c r="A60" s="65">
        <v>3303540</v>
      </c>
      <c r="B60" s="66">
        <v>227</v>
      </c>
      <c r="C60" s="80" t="s">
        <v>184</v>
      </c>
      <c r="D60" s="67" t="s">
        <v>182</v>
      </c>
      <c r="E60" s="67" t="s">
        <v>183</v>
      </c>
      <c r="F60" s="68" t="s">
        <v>27</v>
      </c>
      <c r="G60" s="105">
        <v>3842</v>
      </c>
      <c r="H60" s="69">
        <v>2284</v>
      </c>
      <c r="I60" s="81">
        <v>6039268992</v>
      </c>
      <c r="J60" s="70">
        <v>8</v>
      </c>
      <c r="K60" s="71" t="s">
        <v>28</v>
      </c>
      <c r="L60" s="75" t="s">
        <v>371</v>
      </c>
      <c r="M60" s="107">
        <v>240.4</v>
      </c>
      <c r="N60" s="82" t="s">
        <v>370</v>
      </c>
      <c r="O60" s="72">
        <v>4.029304029</v>
      </c>
      <c r="P60" s="71" t="s">
        <v>33</v>
      </c>
      <c r="Q60" s="77">
        <v>2.4</v>
      </c>
      <c r="R60" s="83" t="s">
        <v>33</v>
      </c>
      <c r="S60" s="115" t="s">
        <v>28</v>
      </c>
      <c r="T60" s="99">
        <v>8450.99</v>
      </c>
      <c r="U60" s="78">
        <v>622.78</v>
      </c>
      <c r="V60" s="78">
        <v>1302.36</v>
      </c>
      <c r="W60" s="117">
        <v>877.03</v>
      </c>
      <c r="X60" s="101" t="s">
        <v>372</v>
      </c>
      <c r="Y60" s="75" t="s">
        <v>372</v>
      </c>
      <c r="Z60" s="80">
        <f t="shared" si="0"/>
        <v>1</v>
      </c>
      <c r="AA60" s="67">
        <f t="shared" si="1"/>
        <v>1</v>
      </c>
      <c r="AB60" s="67">
        <f t="shared" si="2"/>
        <v>0</v>
      </c>
      <c r="AC60" s="67">
        <f t="shared" si="3"/>
        <v>0</v>
      </c>
      <c r="AD60" s="66" t="str">
        <f t="shared" si="4"/>
        <v>SRSA</v>
      </c>
      <c r="AE60" s="80">
        <f t="shared" si="5"/>
        <v>1</v>
      </c>
      <c r="AF60" s="67">
        <f t="shared" si="6"/>
        <v>0</v>
      </c>
      <c r="AG60" s="67">
        <f t="shared" si="7"/>
        <v>0</v>
      </c>
      <c r="AH60" s="66" t="str">
        <f t="shared" si="8"/>
        <v>-</v>
      </c>
      <c r="AI60" s="80">
        <f t="shared" si="9"/>
        <v>0</v>
      </c>
    </row>
    <row r="61" spans="1:35" ht="12.75" customHeight="1">
      <c r="A61" s="65">
        <v>3303510</v>
      </c>
      <c r="B61" s="66">
        <v>225</v>
      </c>
      <c r="C61" s="80" t="s">
        <v>181</v>
      </c>
      <c r="D61" s="67" t="s">
        <v>182</v>
      </c>
      <c r="E61" s="67" t="s">
        <v>183</v>
      </c>
      <c r="F61" s="68" t="s">
        <v>27</v>
      </c>
      <c r="G61" s="105">
        <v>3842</v>
      </c>
      <c r="H61" s="69">
        <v>2284</v>
      </c>
      <c r="I61" s="81">
        <v>6039268992</v>
      </c>
      <c r="J61" s="70">
        <v>4</v>
      </c>
      <c r="K61" s="71" t="s">
        <v>33</v>
      </c>
      <c r="L61" s="75" t="s">
        <v>371</v>
      </c>
      <c r="M61" s="107">
        <v>1356</v>
      </c>
      <c r="N61" s="82" t="s">
        <v>370</v>
      </c>
      <c r="O61" s="72">
        <v>6.203331419</v>
      </c>
      <c r="P61" s="71" t="s">
        <v>33</v>
      </c>
      <c r="Q61" s="77">
        <v>11.95</v>
      </c>
      <c r="R61" s="83" t="s">
        <v>33</v>
      </c>
      <c r="S61" s="115" t="s">
        <v>33</v>
      </c>
      <c r="T61" s="99">
        <v>143276.53</v>
      </c>
      <c r="U61" s="78">
        <v>12691.58</v>
      </c>
      <c r="V61" s="78">
        <v>16211.37</v>
      </c>
      <c r="W61" s="117">
        <v>8362.58</v>
      </c>
      <c r="X61" s="101" t="s">
        <v>372</v>
      </c>
      <c r="Y61" s="75" t="s">
        <v>371</v>
      </c>
      <c r="Z61" s="80">
        <f t="shared" si="0"/>
        <v>0</v>
      </c>
      <c r="AA61" s="67">
        <f t="shared" si="1"/>
        <v>0</v>
      </c>
      <c r="AB61" s="67">
        <f t="shared" si="2"/>
        <v>0</v>
      </c>
      <c r="AC61" s="67">
        <f t="shared" si="3"/>
        <v>0</v>
      </c>
      <c r="AD61" s="66" t="str">
        <f t="shared" si="4"/>
        <v>-</v>
      </c>
      <c r="AE61" s="80">
        <f t="shared" si="5"/>
        <v>0</v>
      </c>
      <c r="AF61" s="67">
        <f t="shared" si="6"/>
        <v>0</v>
      </c>
      <c r="AG61" s="67">
        <f t="shared" si="7"/>
        <v>0</v>
      </c>
      <c r="AH61" s="66" t="str">
        <f t="shared" si="8"/>
        <v>-</v>
      </c>
      <c r="AI61" s="80">
        <f t="shared" si="9"/>
        <v>0</v>
      </c>
    </row>
    <row r="62" spans="1:35" ht="12.75" customHeight="1">
      <c r="A62" s="65">
        <v>3303600</v>
      </c>
      <c r="B62" s="66">
        <v>233</v>
      </c>
      <c r="C62" s="80" t="s">
        <v>185</v>
      </c>
      <c r="D62" s="67" t="s">
        <v>134</v>
      </c>
      <c r="E62" s="67" t="s">
        <v>135</v>
      </c>
      <c r="F62" s="68" t="s">
        <v>27</v>
      </c>
      <c r="G62" s="105">
        <v>3755</v>
      </c>
      <c r="H62" s="69">
        <v>1222</v>
      </c>
      <c r="I62" s="81">
        <v>6036436050</v>
      </c>
      <c r="J62" s="70">
        <v>7</v>
      </c>
      <c r="K62" s="71" t="s">
        <v>28</v>
      </c>
      <c r="L62" s="75" t="s">
        <v>371</v>
      </c>
      <c r="M62" s="107">
        <v>471.2</v>
      </c>
      <c r="N62" s="82" t="s">
        <v>370</v>
      </c>
      <c r="O62" s="72">
        <v>1.381692573</v>
      </c>
      <c r="P62" s="71" t="s">
        <v>33</v>
      </c>
      <c r="Q62" s="77">
        <v>1.22</v>
      </c>
      <c r="R62" s="83" t="s">
        <v>33</v>
      </c>
      <c r="S62" s="115" t="s">
        <v>28</v>
      </c>
      <c r="T62" s="99">
        <v>21246.14</v>
      </c>
      <c r="U62" s="78">
        <v>0</v>
      </c>
      <c r="V62" s="78">
        <v>1547.82</v>
      </c>
      <c r="W62" s="117">
        <v>1754.07</v>
      </c>
      <c r="X62" s="101" t="s">
        <v>372</v>
      </c>
      <c r="Y62" s="75" t="s">
        <v>371</v>
      </c>
      <c r="Z62" s="80">
        <f t="shared" si="0"/>
        <v>1</v>
      </c>
      <c r="AA62" s="67">
        <f t="shared" si="1"/>
        <v>1</v>
      </c>
      <c r="AB62" s="67">
        <f t="shared" si="2"/>
        <v>0</v>
      </c>
      <c r="AC62" s="67">
        <f t="shared" si="3"/>
        <v>0</v>
      </c>
      <c r="AD62" s="66" t="str">
        <f t="shared" si="4"/>
        <v>SRSA</v>
      </c>
      <c r="AE62" s="80">
        <f t="shared" si="5"/>
        <v>1</v>
      </c>
      <c r="AF62" s="67">
        <f t="shared" si="6"/>
        <v>0</v>
      </c>
      <c r="AG62" s="67">
        <f t="shared" si="7"/>
        <v>0</v>
      </c>
      <c r="AH62" s="66" t="str">
        <f t="shared" si="8"/>
        <v>-</v>
      </c>
      <c r="AI62" s="80">
        <f t="shared" si="9"/>
        <v>0</v>
      </c>
    </row>
    <row r="63" spans="1:35" ht="12.75" customHeight="1">
      <c r="A63" s="65">
        <v>3303630</v>
      </c>
      <c r="B63" s="66">
        <v>235</v>
      </c>
      <c r="C63" s="80" t="s">
        <v>186</v>
      </c>
      <c r="D63" s="67" t="s">
        <v>104</v>
      </c>
      <c r="E63" s="67" t="s">
        <v>105</v>
      </c>
      <c r="F63" s="68" t="s">
        <v>27</v>
      </c>
      <c r="G63" s="105">
        <v>3431</v>
      </c>
      <c r="H63" s="69">
        <v>3392</v>
      </c>
      <c r="I63" s="81">
        <v>6033579002</v>
      </c>
      <c r="J63" s="70">
        <v>7</v>
      </c>
      <c r="K63" s="71" t="s">
        <v>28</v>
      </c>
      <c r="L63" s="75" t="s">
        <v>371</v>
      </c>
      <c r="M63" s="107">
        <v>51.2</v>
      </c>
      <c r="N63" s="82" t="s">
        <v>370</v>
      </c>
      <c r="O63" s="72">
        <v>3.51758794</v>
      </c>
      <c r="P63" s="71" t="s">
        <v>33</v>
      </c>
      <c r="Q63" s="77">
        <v>9.63</v>
      </c>
      <c r="R63" s="83" t="s">
        <v>33</v>
      </c>
      <c r="S63" s="115" t="s">
        <v>28</v>
      </c>
      <c r="T63" s="99">
        <v>10881.43</v>
      </c>
      <c r="U63" s="78">
        <v>83.76</v>
      </c>
      <c r="V63" s="78">
        <v>226.47</v>
      </c>
      <c r="W63" s="117">
        <v>733.69</v>
      </c>
      <c r="X63" s="101" t="s">
        <v>372</v>
      </c>
      <c r="Y63" s="75" t="s">
        <v>371</v>
      </c>
      <c r="Z63" s="80">
        <f t="shared" si="0"/>
        <v>1</v>
      </c>
      <c r="AA63" s="67">
        <f t="shared" si="1"/>
        <v>1</v>
      </c>
      <c r="AB63" s="67">
        <f t="shared" si="2"/>
        <v>0</v>
      </c>
      <c r="AC63" s="67">
        <f t="shared" si="3"/>
        <v>0</v>
      </c>
      <c r="AD63" s="66" t="str">
        <f t="shared" si="4"/>
        <v>SRSA</v>
      </c>
      <c r="AE63" s="80">
        <f t="shared" si="5"/>
        <v>1</v>
      </c>
      <c r="AF63" s="67">
        <f t="shared" si="6"/>
        <v>0</v>
      </c>
      <c r="AG63" s="67">
        <f t="shared" si="7"/>
        <v>0</v>
      </c>
      <c r="AH63" s="66" t="str">
        <f t="shared" si="8"/>
        <v>-</v>
      </c>
      <c r="AI63" s="80">
        <f t="shared" si="9"/>
        <v>0</v>
      </c>
    </row>
    <row r="64" spans="1:35" ht="12.75" customHeight="1">
      <c r="A64" s="65">
        <v>3303660</v>
      </c>
      <c r="B64" s="66">
        <v>238</v>
      </c>
      <c r="C64" s="80" t="s">
        <v>187</v>
      </c>
      <c r="D64" s="67" t="s">
        <v>76</v>
      </c>
      <c r="E64" s="67" t="s">
        <v>77</v>
      </c>
      <c r="F64" s="68" t="s">
        <v>27</v>
      </c>
      <c r="G64" s="105">
        <v>3774</v>
      </c>
      <c r="H64" s="69">
        <v>4435</v>
      </c>
      <c r="I64" s="81">
        <v>6037872113</v>
      </c>
      <c r="J64" s="70">
        <v>7</v>
      </c>
      <c r="K64" s="71" t="s">
        <v>28</v>
      </c>
      <c r="L64" s="75" t="s">
        <v>371</v>
      </c>
      <c r="M64" s="107">
        <v>823.2</v>
      </c>
      <c r="N64" s="82" t="s">
        <v>370</v>
      </c>
      <c r="O64" s="72">
        <v>4.274611399</v>
      </c>
      <c r="P64" s="71" t="s">
        <v>33</v>
      </c>
      <c r="Q64" s="77">
        <v>27.46</v>
      </c>
      <c r="R64" s="83" t="s">
        <v>28</v>
      </c>
      <c r="S64" s="115" t="s">
        <v>28</v>
      </c>
      <c r="T64" s="99">
        <v>87533.13</v>
      </c>
      <c r="U64" s="78">
        <v>11555.38</v>
      </c>
      <c r="V64" s="78">
        <v>12521.88</v>
      </c>
      <c r="W64" s="117">
        <v>9036.72</v>
      </c>
      <c r="X64" s="101" t="s">
        <v>372</v>
      </c>
      <c r="Y64" s="75" t="s">
        <v>371</v>
      </c>
      <c r="Z64" s="80">
        <f t="shared" si="0"/>
        <v>1</v>
      </c>
      <c r="AA64" s="67">
        <f t="shared" si="1"/>
        <v>0</v>
      </c>
      <c r="AB64" s="67">
        <f t="shared" si="2"/>
        <v>0</v>
      </c>
      <c r="AC64" s="67">
        <f t="shared" si="3"/>
        <v>0</v>
      </c>
      <c r="AD64" s="66" t="str">
        <f t="shared" si="4"/>
        <v>-</v>
      </c>
      <c r="AE64" s="80">
        <f t="shared" si="5"/>
        <v>1</v>
      </c>
      <c r="AF64" s="67">
        <f t="shared" si="6"/>
        <v>1</v>
      </c>
      <c r="AG64" s="67" t="str">
        <f t="shared" si="7"/>
        <v>Initial</v>
      </c>
      <c r="AH64" s="66" t="str">
        <f t="shared" si="8"/>
        <v>RLIS</v>
      </c>
      <c r="AI64" s="80">
        <f t="shared" si="9"/>
        <v>0</v>
      </c>
    </row>
    <row r="65" spans="1:35" ht="12.75" customHeight="1">
      <c r="A65" s="65">
        <v>3303690</v>
      </c>
      <c r="B65" s="66">
        <v>245</v>
      </c>
      <c r="C65" s="80" t="s">
        <v>188</v>
      </c>
      <c r="D65" s="67" t="s">
        <v>25</v>
      </c>
      <c r="E65" s="67" t="s">
        <v>26</v>
      </c>
      <c r="F65" s="68" t="s">
        <v>27</v>
      </c>
      <c r="G65" s="105">
        <v>3242</v>
      </c>
      <c r="H65" s="69">
        <v>2417</v>
      </c>
      <c r="I65" s="81">
        <v>6034283269</v>
      </c>
      <c r="J65" s="70">
        <v>7</v>
      </c>
      <c r="K65" s="71" t="s">
        <v>28</v>
      </c>
      <c r="L65" s="75" t="s">
        <v>371</v>
      </c>
      <c r="M65" s="107">
        <v>465.1</v>
      </c>
      <c r="N65" s="82" t="s">
        <v>370</v>
      </c>
      <c r="O65" s="72">
        <v>2.290076336</v>
      </c>
      <c r="P65" s="71" t="s">
        <v>33</v>
      </c>
      <c r="Q65" s="77">
        <v>9.08</v>
      </c>
      <c r="R65" s="83" t="s">
        <v>33</v>
      </c>
      <c r="S65" s="115" t="s">
        <v>28</v>
      </c>
      <c r="T65" s="99">
        <v>28063.67</v>
      </c>
      <c r="U65" s="78">
        <v>1493.09</v>
      </c>
      <c r="V65" s="78">
        <v>2737.1</v>
      </c>
      <c r="W65" s="117">
        <v>1666.01</v>
      </c>
      <c r="X65" s="101" t="s">
        <v>372</v>
      </c>
      <c r="Y65" s="75" t="s">
        <v>372</v>
      </c>
      <c r="Z65" s="80">
        <f t="shared" si="0"/>
        <v>1</v>
      </c>
      <c r="AA65" s="67">
        <f t="shared" si="1"/>
        <v>1</v>
      </c>
      <c r="AB65" s="67">
        <f t="shared" si="2"/>
        <v>0</v>
      </c>
      <c r="AC65" s="67">
        <f t="shared" si="3"/>
        <v>0</v>
      </c>
      <c r="AD65" s="66" t="str">
        <f t="shared" si="4"/>
        <v>SRSA</v>
      </c>
      <c r="AE65" s="80">
        <f t="shared" si="5"/>
        <v>1</v>
      </c>
      <c r="AF65" s="67">
        <f t="shared" si="6"/>
        <v>0</v>
      </c>
      <c r="AG65" s="67">
        <f t="shared" si="7"/>
        <v>0</v>
      </c>
      <c r="AH65" s="66" t="str">
        <f t="shared" si="8"/>
        <v>-</v>
      </c>
      <c r="AI65" s="80">
        <f t="shared" si="9"/>
        <v>0</v>
      </c>
    </row>
    <row r="66" spans="1:35" ht="12.75" customHeight="1">
      <c r="A66" s="65">
        <v>3303720</v>
      </c>
      <c r="B66" s="66">
        <v>247</v>
      </c>
      <c r="C66" s="80" t="s">
        <v>189</v>
      </c>
      <c r="D66" s="67" t="s">
        <v>152</v>
      </c>
      <c r="E66" s="67" t="s">
        <v>36</v>
      </c>
      <c r="F66" s="68" t="s">
        <v>27</v>
      </c>
      <c r="G66" s="105">
        <v>3235</v>
      </c>
      <c r="H66" s="69">
        <v>1136</v>
      </c>
      <c r="I66" s="81">
        <v>6039343108</v>
      </c>
      <c r="J66" s="70">
        <v>7</v>
      </c>
      <c r="K66" s="71" t="s">
        <v>28</v>
      </c>
      <c r="L66" s="75" t="s">
        <v>371</v>
      </c>
      <c r="M66" s="107">
        <v>84.2</v>
      </c>
      <c r="N66" s="82" t="s">
        <v>370</v>
      </c>
      <c r="O66" s="72">
        <v>1.376146789</v>
      </c>
      <c r="P66" s="71" t="s">
        <v>33</v>
      </c>
      <c r="Q66" s="77">
        <v>15.37</v>
      </c>
      <c r="R66" s="83" t="s">
        <v>33</v>
      </c>
      <c r="S66" s="115" t="s">
        <v>28</v>
      </c>
      <c r="T66" s="99">
        <v>9007.27</v>
      </c>
      <c r="U66" s="78">
        <v>414.59</v>
      </c>
      <c r="V66" s="78">
        <v>622.36</v>
      </c>
      <c r="W66" s="117">
        <v>1020.81</v>
      </c>
      <c r="X66" s="101" t="s">
        <v>372</v>
      </c>
      <c r="Y66" s="75" t="s">
        <v>371</v>
      </c>
      <c r="Z66" s="80">
        <f t="shared" si="0"/>
        <v>1</v>
      </c>
      <c r="AA66" s="67">
        <f t="shared" si="1"/>
        <v>1</v>
      </c>
      <c r="AB66" s="67">
        <f t="shared" si="2"/>
        <v>0</v>
      </c>
      <c r="AC66" s="67">
        <f t="shared" si="3"/>
        <v>0</v>
      </c>
      <c r="AD66" s="66" t="str">
        <f t="shared" si="4"/>
        <v>SRSA</v>
      </c>
      <c r="AE66" s="80">
        <f t="shared" si="5"/>
        <v>1</v>
      </c>
      <c r="AF66" s="67">
        <f t="shared" si="6"/>
        <v>0</v>
      </c>
      <c r="AG66" s="67">
        <f t="shared" si="7"/>
        <v>0</v>
      </c>
      <c r="AH66" s="66" t="str">
        <f t="shared" si="8"/>
        <v>-</v>
      </c>
      <c r="AI66" s="80">
        <f t="shared" si="9"/>
        <v>0</v>
      </c>
    </row>
    <row r="67" spans="1:35" ht="12.75" customHeight="1">
      <c r="A67" s="65">
        <v>3303750</v>
      </c>
      <c r="B67" s="66">
        <v>251</v>
      </c>
      <c r="C67" s="80" t="s">
        <v>190</v>
      </c>
      <c r="D67" s="67" t="s">
        <v>191</v>
      </c>
      <c r="E67" s="67" t="s">
        <v>192</v>
      </c>
      <c r="F67" s="68" t="s">
        <v>27</v>
      </c>
      <c r="G67" s="105">
        <v>3244</v>
      </c>
      <c r="H67" s="69">
        <v>2190</v>
      </c>
      <c r="I67" s="81">
        <v>6034644466</v>
      </c>
      <c r="J67" s="70">
        <v>3</v>
      </c>
      <c r="K67" s="71" t="s">
        <v>33</v>
      </c>
      <c r="L67" s="75" t="s">
        <v>371</v>
      </c>
      <c r="M67" s="107">
        <v>1359.9</v>
      </c>
      <c r="N67" s="82" t="s">
        <v>370</v>
      </c>
      <c r="O67" s="72">
        <v>4.680851064</v>
      </c>
      <c r="P67" s="71" t="s">
        <v>33</v>
      </c>
      <c r="Q67" s="77">
        <v>24.28</v>
      </c>
      <c r="R67" s="83" t="s">
        <v>28</v>
      </c>
      <c r="S67" s="115" t="s">
        <v>33</v>
      </c>
      <c r="T67" s="99">
        <v>66216.31</v>
      </c>
      <c r="U67" s="78">
        <v>10439.78</v>
      </c>
      <c r="V67" s="78">
        <v>13335.29</v>
      </c>
      <c r="W67" s="117">
        <v>6950.05</v>
      </c>
      <c r="X67" s="101" t="s">
        <v>372</v>
      </c>
      <c r="Y67" s="75" t="s">
        <v>371</v>
      </c>
      <c r="Z67" s="80">
        <f t="shared" si="0"/>
        <v>0</v>
      </c>
      <c r="AA67" s="67">
        <f t="shared" si="1"/>
        <v>0</v>
      </c>
      <c r="AB67" s="67">
        <f t="shared" si="2"/>
        <v>0</v>
      </c>
      <c r="AC67" s="67">
        <f t="shared" si="3"/>
        <v>0</v>
      </c>
      <c r="AD67" s="66" t="str">
        <f t="shared" si="4"/>
        <v>-</v>
      </c>
      <c r="AE67" s="80">
        <f t="shared" si="5"/>
        <v>0</v>
      </c>
      <c r="AF67" s="67">
        <f t="shared" si="6"/>
        <v>1</v>
      </c>
      <c r="AG67" s="67">
        <f t="shared" si="7"/>
        <v>0</v>
      </c>
      <c r="AH67" s="66" t="str">
        <f t="shared" si="8"/>
        <v>-</v>
      </c>
      <c r="AI67" s="80">
        <f t="shared" si="9"/>
        <v>0</v>
      </c>
    </row>
    <row r="68" spans="1:35" ht="12.75" customHeight="1">
      <c r="A68" s="65">
        <v>3303780</v>
      </c>
      <c r="B68" s="66">
        <v>255</v>
      </c>
      <c r="C68" s="80" t="s">
        <v>193</v>
      </c>
      <c r="D68" s="67" t="s">
        <v>194</v>
      </c>
      <c r="E68" s="67" t="s">
        <v>195</v>
      </c>
      <c r="F68" s="68" t="s">
        <v>27</v>
      </c>
      <c r="G68" s="105">
        <v>3446</v>
      </c>
      <c r="H68" s="69">
        <v>2310</v>
      </c>
      <c r="I68" s="81">
        <v>6033526955</v>
      </c>
      <c r="J68" s="70">
        <v>7</v>
      </c>
      <c r="K68" s="71" t="s">
        <v>28</v>
      </c>
      <c r="L68" s="75" t="s">
        <v>371</v>
      </c>
      <c r="M68" s="107">
        <v>701.4</v>
      </c>
      <c r="N68" s="82" t="s">
        <v>370</v>
      </c>
      <c r="O68" s="72">
        <v>8.050314465</v>
      </c>
      <c r="P68" s="71" t="s">
        <v>33</v>
      </c>
      <c r="Q68" s="77">
        <v>25.54</v>
      </c>
      <c r="R68" s="83" t="s">
        <v>28</v>
      </c>
      <c r="S68" s="115" t="s">
        <v>28</v>
      </c>
      <c r="T68" s="99">
        <v>57558.32</v>
      </c>
      <c r="U68" s="78">
        <v>5582.73</v>
      </c>
      <c r="V68" s="78">
        <v>6943.82</v>
      </c>
      <c r="W68" s="117">
        <v>3284.77</v>
      </c>
      <c r="X68" s="101" t="s">
        <v>372</v>
      </c>
      <c r="Y68" s="75" t="s">
        <v>371</v>
      </c>
      <c r="Z68" s="80">
        <f t="shared" si="0"/>
        <v>1</v>
      </c>
      <c r="AA68" s="67">
        <f t="shared" si="1"/>
        <v>0</v>
      </c>
      <c r="AB68" s="67">
        <f t="shared" si="2"/>
        <v>0</v>
      </c>
      <c r="AC68" s="67">
        <f t="shared" si="3"/>
        <v>0</v>
      </c>
      <c r="AD68" s="66" t="str">
        <f t="shared" si="4"/>
        <v>-</v>
      </c>
      <c r="AE68" s="80">
        <f t="shared" si="5"/>
        <v>1</v>
      </c>
      <c r="AF68" s="67">
        <f t="shared" si="6"/>
        <v>1</v>
      </c>
      <c r="AG68" s="67" t="str">
        <f t="shared" si="7"/>
        <v>Initial</v>
      </c>
      <c r="AH68" s="66" t="str">
        <f t="shared" si="8"/>
        <v>RLIS</v>
      </c>
      <c r="AI68" s="80">
        <f t="shared" si="9"/>
        <v>0</v>
      </c>
    </row>
    <row r="69" spans="1:35" ht="12.75" customHeight="1">
      <c r="A69" s="65">
        <v>3303810</v>
      </c>
      <c r="B69" s="66">
        <v>257</v>
      </c>
      <c r="C69" s="80" t="s">
        <v>196</v>
      </c>
      <c r="D69" s="67" t="s">
        <v>97</v>
      </c>
      <c r="E69" s="67" t="s">
        <v>98</v>
      </c>
      <c r="F69" s="68" t="s">
        <v>27</v>
      </c>
      <c r="G69" s="105">
        <v>3264</v>
      </c>
      <c r="H69" s="69">
        <v>1296</v>
      </c>
      <c r="I69" s="81">
        <v>6035361254</v>
      </c>
      <c r="J69" s="70">
        <v>7</v>
      </c>
      <c r="K69" s="71" t="s">
        <v>28</v>
      </c>
      <c r="L69" s="75" t="s">
        <v>371</v>
      </c>
      <c r="M69" s="107">
        <v>226.2</v>
      </c>
      <c r="N69" s="82" t="s">
        <v>370</v>
      </c>
      <c r="O69" s="72">
        <v>7.692307692</v>
      </c>
      <c r="P69" s="71" t="s">
        <v>33</v>
      </c>
      <c r="Q69" s="77">
        <v>10.51</v>
      </c>
      <c r="R69" s="83" t="s">
        <v>33</v>
      </c>
      <c r="S69" s="115" t="s">
        <v>28</v>
      </c>
      <c r="T69" s="99">
        <v>10635.6</v>
      </c>
      <c r="U69" s="78">
        <v>1353.12</v>
      </c>
      <c r="V69" s="78">
        <v>2717.73</v>
      </c>
      <c r="W69" s="117">
        <v>1778.72</v>
      </c>
      <c r="X69" s="101" t="s">
        <v>372</v>
      </c>
      <c r="Y69" s="75" t="s">
        <v>372</v>
      </c>
      <c r="Z69" s="80">
        <f t="shared" si="0"/>
        <v>1</v>
      </c>
      <c r="AA69" s="67">
        <f t="shared" si="1"/>
        <v>1</v>
      </c>
      <c r="AB69" s="67">
        <f t="shared" si="2"/>
        <v>0</v>
      </c>
      <c r="AC69" s="67">
        <f t="shared" si="3"/>
        <v>0</v>
      </c>
      <c r="AD69" s="66" t="str">
        <f t="shared" si="4"/>
        <v>SRSA</v>
      </c>
      <c r="AE69" s="80">
        <f t="shared" si="5"/>
        <v>1</v>
      </c>
      <c r="AF69" s="67">
        <f t="shared" si="6"/>
        <v>0</v>
      </c>
      <c r="AG69" s="67">
        <f t="shared" si="7"/>
        <v>0</v>
      </c>
      <c r="AH69" s="66" t="str">
        <f t="shared" si="8"/>
        <v>-</v>
      </c>
      <c r="AI69" s="80">
        <f t="shared" si="9"/>
        <v>0</v>
      </c>
    </row>
    <row r="70" spans="1:35" ht="12.75" customHeight="1">
      <c r="A70" s="65">
        <v>3303840</v>
      </c>
      <c r="B70" s="66">
        <v>259</v>
      </c>
      <c r="C70" s="80" t="s">
        <v>197</v>
      </c>
      <c r="D70" s="67" t="s">
        <v>94</v>
      </c>
      <c r="E70" s="67" t="s">
        <v>95</v>
      </c>
      <c r="F70" s="68" t="s">
        <v>27</v>
      </c>
      <c r="G70" s="105">
        <v>3049</v>
      </c>
      <c r="H70" s="69">
        <v>1588</v>
      </c>
      <c r="I70" s="81">
        <v>6034657118</v>
      </c>
      <c r="J70" s="70">
        <v>8</v>
      </c>
      <c r="K70" s="71" t="s">
        <v>28</v>
      </c>
      <c r="L70" s="75" t="s">
        <v>371</v>
      </c>
      <c r="M70" s="107">
        <v>794.9</v>
      </c>
      <c r="N70" s="82" t="s">
        <v>370</v>
      </c>
      <c r="O70" s="72">
        <v>0.916496945</v>
      </c>
      <c r="P70" s="71" t="s">
        <v>33</v>
      </c>
      <c r="Q70" s="77">
        <v>2.98</v>
      </c>
      <c r="R70" s="83" t="s">
        <v>33</v>
      </c>
      <c r="S70" s="115" t="s">
        <v>28</v>
      </c>
      <c r="T70" s="99">
        <v>16257.94</v>
      </c>
      <c r="U70" s="78">
        <v>321.78</v>
      </c>
      <c r="V70" s="78">
        <v>2856.08</v>
      </c>
      <c r="W70" s="117">
        <v>2926.97</v>
      </c>
      <c r="X70" s="101" t="s">
        <v>372</v>
      </c>
      <c r="Y70" s="75" t="s">
        <v>371</v>
      </c>
      <c r="Z70" s="80">
        <f aca="true" t="shared" si="10" ref="Z70:Z133">IF(OR(K70="YES",L70="YES"),1,0)</f>
        <v>1</v>
      </c>
      <c r="AA70" s="67">
        <f aca="true" t="shared" si="11" ref="AA70:AA133">IF(OR(AND(ISNUMBER(M70),AND(M70&gt;0,M70&lt;600)),AND(ISNUMBER(M70),AND(M70&gt;0,N70="YES"))),1,0)</f>
        <v>0</v>
      </c>
      <c r="AB70" s="67">
        <f aca="true" t="shared" si="12" ref="AB70:AB133">IF(AND(OR(K70="YES",L70="YES"),(Z70=0)),"Trouble",0)</f>
        <v>0</v>
      </c>
      <c r="AC70" s="67">
        <f aca="true" t="shared" si="13" ref="AC70:AC133">IF(AND(OR(AND(ISNUMBER(M70),AND(M70&gt;0,M70&lt;600)),AND(ISNUMBER(M70),AND(M70&gt;0,N70="YES"))),(AA70=0)),"Trouble",0)</f>
        <v>0</v>
      </c>
      <c r="AD70" s="66" t="str">
        <f aca="true" t="shared" si="14" ref="AD70:AD133">IF(AND(Z70=1,AA70=1),"SRSA","-")</f>
        <v>-</v>
      </c>
      <c r="AE70" s="80">
        <f aca="true" t="shared" si="15" ref="AE70:AE133">IF(S70="YES",1,0)</f>
        <v>1</v>
      </c>
      <c r="AF70" s="67">
        <f aca="true" t="shared" si="16" ref="AF70:AF133">IF(OR(AND(ISNUMBER(Q70),Q70&gt;=20),(AND(ISNUMBER(Q70)=FALSE,AND(ISNUMBER(O70),O70&gt;=20)))),1,0)</f>
        <v>0</v>
      </c>
      <c r="AG70" s="67">
        <f aca="true" t="shared" si="17" ref="AG70:AG133">IF(AND(AE70=1,AF70=1),"Initial",0)</f>
        <v>0</v>
      </c>
      <c r="AH70" s="66" t="str">
        <f aca="true" t="shared" si="18" ref="AH70:AH133">IF(AND(AND(AG70="Initial",AI70=0),AND(ISNUMBER(M70),M70&gt;0)),"RLIS","-")</f>
        <v>-</v>
      </c>
      <c r="AI70" s="80">
        <f aca="true" t="shared" si="19" ref="AI70:AI133">IF(AND(AD70="SRSA",AG70="Initial"),"SRSA",0)</f>
        <v>0</v>
      </c>
    </row>
    <row r="71" spans="1:35" ht="12.75" customHeight="1">
      <c r="A71" s="65">
        <v>3303850</v>
      </c>
      <c r="B71" s="66">
        <v>260</v>
      </c>
      <c r="C71" s="80" t="s">
        <v>198</v>
      </c>
      <c r="D71" s="67" t="s">
        <v>94</v>
      </c>
      <c r="E71" s="67" t="s">
        <v>95</v>
      </c>
      <c r="F71" s="68" t="s">
        <v>27</v>
      </c>
      <c r="G71" s="105">
        <v>3049</v>
      </c>
      <c r="H71" s="69">
        <v>1588</v>
      </c>
      <c r="I71" s="81">
        <v>6034657118</v>
      </c>
      <c r="J71" s="70">
        <v>8</v>
      </c>
      <c r="K71" s="71" t="s">
        <v>28</v>
      </c>
      <c r="L71" s="75" t="s">
        <v>371</v>
      </c>
      <c r="M71" s="107">
        <v>1268.7</v>
      </c>
      <c r="N71" s="82" t="s">
        <v>370</v>
      </c>
      <c r="O71" s="72">
        <v>1.924927815</v>
      </c>
      <c r="P71" s="71" t="s">
        <v>33</v>
      </c>
      <c r="Q71" s="77">
        <v>2.3</v>
      </c>
      <c r="R71" s="83" t="s">
        <v>33</v>
      </c>
      <c r="S71" s="115" t="s">
        <v>28</v>
      </c>
      <c r="T71" s="99">
        <v>20600.16</v>
      </c>
      <c r="U71" s="78">
        <v>842.59</v>
      </c>
      <c r="V71" s="78">
        <v>4671.53</v>
      </c>
      <c r="W71" s="117">
        <v>4640.59</v>
      </c>
      <c r="X71" s="101" t="s">
        <v>372</v>
      </c>
      <c r="Y71" s="75" t="s">
        <v>371</v>
      </c>
      <c r="Z71" s="80">
        <f t="shared" si="10"/>
        <v>1</v>
      </c>
      <c r="AA71" s="67">
        <f t="shared" si="11"/>
        <v>0</v>
      </c>
      <c r="AB71" s="67">
        <f t="shared" si="12"/>
        <v>0</v>
      </c>
      <c r="AC71" s="67">
        <f t="shared" si="13"/>
        <v>0</v>
      </c>
      <c r="AD71" s="66" t="str">
        <f t="shared" si="14"/>
        <v>-</v>
      </c>
      <c r="AE71" s="80">
        <f t="shared" si="15"/>
        <v>1</v>
      </c>
      <c r="AF71" s="67">
        <f t="shared" si="16"/>
        <v>0</v>
      </c>
      <c r="AG71" s="67">
        <f t="shared" si="17"/>
        <v>0</v>
      </c>
      <c r="AH71" s="66" t="str">
        <f t="shared" si="18"/>
        <v>-</v>
      </c>
      <c r="AI71" s="80">
        <f t="shared" si="19"/>
        <v>0</v>
      </c>
    </row>
    <row r="72" spans="1:35" ht="12.75" customHeight="1">
      <c r="A72" s="65">
        <v>3303870</v>
      </c>
      <c r="B72" s="66">
        <v>261</v>
      </c>
      <c r="C72" s="80" t="s">
        <v>199</v>
      </c>
      <c r="D72" s="67" t="s">
        <v>64</v>
      </c>
      <c r="E72" s="67" t="s">
        <v>65</v>
      </c>
      <c r="F72" s="68" t="s">
        <v>27</v>
      </c>
      <c r="G72" s="105">
        <v>3106</v>
      </c>
      <c r="H72" s="69">
        <v>2125</v>
      </c>
      <c r="I72" s="81">
        <v>6036223731</v>
      </c>
      <c r="J72" s="70" t="s">
        <v>200</v>
      </c>
      <c r="K72" s="71" t="s">
        <v>33</v>
      </c>
      <c r="L72" s="75" t="s">
        <v>371</v>
      </c>
      <c r="M72" s="107">
        <v>1431.3</v>
      </c>
      <c r="N72" s="82" t="s">
        <v>370</v>
      </c>
      <c r="O72" s="72">
        <v>5.68948891</v>
      </c>
      <c r="P72" s="71" t="s">
        <v>33</v>
      </c>
      <c r="Q72" s="77">
        <v>8.43</v>
      </c>
      <c r="R72" s="83" t="s">
        <v>33</v>
      </c>
      <c r="S72" s="115" t="s">
        <v>33</v>
      </c>
      <c r="T72" s="99">
        <v>58496.06</v>
      </c>
      <c r="U72" s="78">
        <v>8354.02</v>
      </c>
      <c r="V72" s="78">
        <v>11704.09</v>
      </c>
      <c r="W72" s="117">
        <v>5544.1</v>
      </c>
      <c r="X72" s="101" t="s">
        <v>372</v>
      </c>
      <c r="Y72" s="75" t="s">
        <v>371</v>
      </c>
      <c r="Z72" s="80">
        <f t="shared" si="10"/>
        <v>0</v>
      </c>
      <c r="AA72" s="67">
        <f t="shared" si="11"/>
        <v>0</v>
      </c>
      <c r="AB72" s="67">
        <f t="shared" si="12"/>
        <v>0</v>
      </c>
      <c r="AC72" s="67">
        <f t="shared" si="13"/>
        <v>0</v>
      </c>
      <c r="AD72" s="66" t="str">
        <f t="shared" si="14"/>
        <v>-</v>
      </c>
      <c r="AE72" s="80">
        <f t="shared" si="15"/>
        <v>0</v>
      </c>
      <c r="AF72" s="67">
        <f t="shared" si="16"/>
        <v>0</v>
      </c>
      <c r="AG72" s="67">
        <f t="shared" si="17"/>
        <v>0</v>
      </c>
      <c r="AH72" s="66" t="str">
        <f t="shared" si="18"/>
        <v>-</v>
      </c>
      <c r="AI72" s="80">
        <f t="shared" si="19"/>
        <v>0</v>
      </c>
    </row>
    <row r="73" spans="1:35" ht="12.75" customHeight="1">
      <c r="A73" s="65">
        <v>3303900</v>
      </c>
      <c r="B73" s="66">
        <v>263</v>
      </c>
      <c r="C73" s="80" t="s">
        <v>201</v>
      </c>
      <c r="D73" s="67" t="s">
        <v>202</v>
      </c>
      <c r="E73" s="67" t="s">
        <v>203</v>
      </c>
      <c r="F73" s="68" t="s">
        <v>27</v>
      </c>
      <c r="G73" s="105">
        <v>3229</v>
      </c>
      <c r="H73" s="69">
        <v>3339</v>
      </c>
      <c r="I73" s="81">
        <v>6037465186</v>
      </c>
      <c r="J73" s="70">
        <v>7</v>
      </c>
      <c r="K73" s="71" t="s">
        <v>28</v>
      </c>
      <c r="L73" s="75" t="s">
        <v>371</v>
      </c>
      <c r="M73" s="107">
        <v>1019.2</v>
      </c>
      <c r="N73" s="82" t="s">
        <v>370</v>
      </c>
      <c r="O73" s="72">
        <v>2.008733624</v>
      </c>
      <c r="P73" s="71" t="s">
        <v>33</v>
      </c>
      <c r="Q73" s="77">
        <v>6.16</v>
      </c>
      <c r="R73" s="83" t="s">
        <v>33</v>
      </c>
      <c r="S73" s="115" t="s">
        <v>28</v>
      </c>
      <c r="T73" s="99">
        <v>34571.22</v>
      </c>
      <c r="U73" s="78">
        <v>1695.81</v>
      </c>
      <c r="V73" s="78">
        <v>4848.55</v>
      </c>
      <c r="W73" s="117">
        <v>4020.68</v>
      </c>
      <c r="X73" s="101" t="s">
        <v>372</v>
      </c>
      <c r="Y73" s="75" t="s">
        <v>371</v>
      </c>
      <c r="Z73" s="80">
        <f t="shared" si="10"/>
        <v>1</v>
      </c>
      <c r="AA73" s="67">
        <f t="shared" si="11"/>
        <v>0</v>
      </c>
      <c r="AB73" s="67">
        <f t="shared" si="12"/>
        <v>0</v>
      </c>
      <c r="AC73" s="67">
        <f t="shared" si="13"/>
        <v>0</v>
      </c>
      <c r="AD73" s="66" t="str">
        <f t="shared" si="14"/>
        <v>-</v>
      </c>
      <c r="AE73" s="80">
        <f t="shared" si="15"/>
        <v>1</v>
      </c>
      <c r="AF73" s="67">
        <f t="shared" si="16"/>
        <v>0</v>
      </c>
      <c r="AG73" s="67">
        <f t="shared" si="17"/>
        <v>0</v>
      </c>
      <c r="AH73" s="66" t="str">
        <f t="shared" si="18"/>
        <v>-</v>
      </c>
      <c r="AI73" s="80">
        <f t="shared" si="19"/>
        <v>0</v>
      </c>
    </row>
    <row r="74" spans="1:35" ht="12.75" customHeight="1">
      <c r="A74" s="65">
        <v>3303930</v>
      </c>
      <c r="B74" s="66">
        <v>267</v>
      </c>
      <c r="C74" s="80" t="s">
        <v>204</v>
      </c>
      <c r="D74" s="67" t="s">
        <v>205</v>
      </c>
      <c r="E74" s="67" t="s">
        <v>206</v>
      </c>
      <c r="F74" s="68" t="s">
        <v>27</v>
      </c>
      <c r="G74" s="105">
        <v>3051</v>
      </c>
      <c r="H74" s="69">
        <v>4260</v>
      </c>
      <c r="I74" s="81">
        <v>6038837765</v>
      </c>
      <c r="J74" s="70">
        <v>3</v>
      </c>
      <c r="K74" s="71" t="s">
        <v>33</v>
      </c>
      <c r="L74" s="75" t="s">
        <v>371</v>
      </c>
      <c r="M74" s="107">
        <v>4157.1</v>
      </c>
      <c r="N74" s="82" t="s">
        <v>370</v>
      </c>
      <c r="O74" s="72">
        <v>1.241978886</v>
      </c>
      <c r="P74" s="71" t="s">
        <v>33</v>
      </c>
      <c r="Q74" s="77">
        <v>5.97</v>
      </c>
      <c r="R74" s="83" t="s">
        <v>33</v>
      </c>
      <c r="S74" s="115" t="s">
        <v>33</v>
      </c>
      <c r="T74" s="99">
        <v>116955.35</v>
      </c>
      <c r="U74" s="78">
        <v>219.75</v>
      </c>
      <c r="V74" s="78">
        <v>14468.07</v>
      </c>
      <c r="W74" s="117">
        <v>17595.8</v>
      </c>
      <c r="X74" s="101" t="s">
        <v>372</v>
      </c>
      <c r="Y74" s="75" t="s">
        <v>371</v>
      </c>
      <c r="Z74" s="80">
        <f t="shared" si="10"/>
        <v>0</v>
      </c>
      <c r="AA74" s="67">
        <f t="shared" si="11"/>
        <v>0</v>
      </c>
      <c r="AB74" s="67">
        <f t="shared" si="12"/>
        <v>0</v>
      </c>
      <c r="AC74" s="67">
        <f t="shared" si="13"/>
        <v>0</v>
      </c>
      <c r="AD74" s="66" t="str">
        <f t="shared" si="14"/>
        <v>-</v>
      </c>
      <c r="AE74" s="80">
        <f t="shared" si="15"/>
        <v>0</v>
      </c>
      <c r="AF74" s="67">
        <f t="shared" si="16"/>
        <v>0</v>
      </c>
      <c r="AG74" s="67">
        <f t="shared" si="17"/>
        <v>0</v>
      </c>
      <c r="AH74" s="66" t="str">
        <f t="shared" si="18"/>
        <v>-</v>
      </c>
      <c r="AI74" s="80">
        <f t="shared" si="19"/>
        <v>0</v>
      </c>
    </row>
    <row r="75" spans="1:35" ht="12.75" customHeight="1">
      <c r="A75" s="65">
        <v>3303960</v>
      </c>
      <c r="B75" s="66">
        <v>269</v>
      </c>
      <c r="C75" s="80" t="s">
        <v>207</v>
      </c>
      <c r="D75" s="67" t="s">
        <v>61</v>
      </c>
      <c r="E75" s="67" t="s">
        <v>62</v>
      </c>
      <c r="F75" s="68" t="s">
        <v>27</v>
      </c>
      <c r="G75" s="105">
        <v>3253</v>
      </c>
      <c r="H75" s="69">
        <v>5857</v>
      </c>
      <c r="I75" s="81">
        <v>6032797947</v>
      </c>
      <c r="J75" s="70">
        <v>7</v>
      </c>
      <c r="K75" s="71" t="s">
        <v>28</v>
      </c>
      <c r="L75" s="75" t="s">
        <v>371</v>
      </c>
      <c r="M75" s="107">
        <v>1234.6</v>
      </c>
      <c r="N75" s="82" t="s">
        <v>370</v>
      </c>
      <c r="O75" s="72">
        <v>7.212885154</v>
      </c>
      <c r="P75" s="71" t="s">
        <v>33</v>
      </c>
      <c r="Q75" s="77">
        <v>15.85</v>
      </c>
      <c r="R75" s="83" t="s">
        <v>33</v>
      </c>
      <c r="S75" s="115" t="s">
        <v>28</v>
      </c>
      <c r="T75" s="99">
        <v>85987.78</v>
      </c>
      <c r="U75" s="78">
        <v>8541.06</v>
      </c>
      <c r="V75" s="78">
        <v>11570.64</v>
      </c>
      <c r="W75" s="117">
        <v>5927.38</v>
      </c>
      <c r="X75" s="101" t="s">
        <v>372</v>
      </c>
      <c r="Y75" s="75" t="s">
        <v>371</v>
      </c>
      <c r="Z75" s="80">
        <f t="shared" si="10"/>
        <v>1</v>
      </c>
      <c r="AA75" s="67">
        <f t="shared" si="11"/>
        <v>0</v>
      </c>
      <c r="AB75" s="67">
        <f t="shared" si="12"/>
        <v>0</v>
      </c>
      <c r="AC75" s="67">
        <f t="shared" si="13"/>
        <v>0</v>
      </c>
      <c r="AD75" s="66" t="str">
        <f t="shared" si="14"/>
        <v>-</v>
      </c>
      <c r="AE75" s="80">
        <f t="shared" si="15"/>
        <v>1</v>
      </c>
      <c r="AF75" s="67">
        <f t="shared" si="16"/>
        <v>0</v>
      </c>
      <c r="AG75" s="67">
        <f t="shared" si="17"/>
        <v>0</v>
      </c>
      <c r="AH75" s="66" t="str">
        <f t="shared" si="18"/>
        <v>-</v>
      </c>
      <c r="AI75" s="80">
        <f t="shared" si="19"/>
        <v>0</v>
      </c>
    </row>
    <row r="76" spans="1:35" ht="12.75" customHeight="1">
      <c r="A76" s="65">
        <v>3303990</v>
      </c>
      <c r="B76" s="66">
        <v>271</v>
      </c>
      <c r="C76" s="80" t="s">
        <v>208</v>
      </c>
      <c r="D76" s="67" t="s">
        <v>73</v>
      </c>
      <c r="E76" s="67" t="s">
        <v>74</v>
      </c>
      <c r="F76" s="68" t="s">
        <v>27</v>
      </c>
      <c r="G76" s="105">
        <v>3860</v>
      </c>
      <c r="H76" s="69">
        <v>5556</v>
      </c>
      <c r="I76" s="81">
        <v>6033565534</v>
      </c>
      <c r="J76" s="70">
        <v>7</v>
      </c>
      <c r="K76" s="71" t="s">
        <v>28</v>
      </c>
      <c r="L76" s="75" t="s">
        <v>371</v>
      </c>
      <c r="M76" s="107">
        <v>58.6</v>
      </c>
      <c r="N76" s="82" t="s">
        <v>370</v>
      </c>
      <c r="O76" s="72">
        <v>4.672897196</v>
      </c>
      <c r="P76" s="71" t="s">
        <v>33</v>
      </c>
      <c r="Q76" s="77">
        <v>2.02</v>
      </c>
      <c r="R76" s="83" t="s">
        <v>33</v>
      </c>
      <c r="S76" s="115" t="s">
        <v>28</v>
      </c>
      <c r="T76" s="99">
        <v>7003.14</v>
      </c>
      <c r="U76" s="78">
        <v>60.01</v>
      </c>
      <c r="V76" s="78">
        <v>237.4</v>
      </c>
      <c r="W76" s="117">
        <v>768.91</v>
      </c>
      <c r="X76" s="101" t="s">
        <v>372</v>
      </c>
      <c r="Y76" s="75" t="s">
        <v>372</v>
      </c>
      <c r="Z76" s="80">
        <f t="shared" si="10"/>
        <v>1</v>
      </c>
      <c r="AA76" s="67">
        <f t="shared" si="11"/>
        <v>1</v>
      </c>
      <c r="AB76" s="67">
        <f t="shared" si="12"/>
        <v>0</v>
      </c>
      <c r="AC76" s="67">
        <f t="shared" si="13"/>
        <v>0</v>
      </c>
      <c r="AD76" s="66" t="str">
        <f t="shared" si="14"/>
        <v>SRSA</v>
      </c>
      <c r="AE76" s="80">
        <f t="shared" si="15"/>
        <v>1</v>
      </c>
      <c r="AF76" s="67">
        <f t="shared" si="16"/>
        <v>0</v>
      </c>
      <c r="AG76" s="67">
        <f t="shared" si="17"/>
        <v>0</v>
      </c>
      <c r="AH76" s="66" t="str">
        <f t="shared" si="18"/>
        <v>-</v>
      </c>
      <c r="AI76" s="80">
        <f t="shared" si="19"/>
        <v>0</v>
      </c>
    </row>
    <row r="77" spans="1:35" ht="12.75" customHeight="1">
      <c r="A77" s="65">
        <v>3304030</v>
      </c>
      <c r="B77" s="66">
        <v>274</v>
      </c>
      <c r="C77" s="80" t="s">
        <v>209</v>
      </c>
      <c r="D77" s="67" t="s">
        <v>210</v>
      </c>
      <c r="E77" s="67" t="s">
        <v>211</v>
      </c>
      <c r="F77" s="68" t="s">
        <v>27</v>
      </c>
      <c r="G77" s="105">
        <v>3452</v>
      </c>
      <c r="H77" s="69">
        <v>6142</v>
      </c>
      <c r="I77" s="81">
        <v>6035328100</v>
      </c>
      <c r="J77" s="70" t="s">
        <v>85</v>
      </c>
      <c r="K77" s="71" t="s">
        <v>33</v>
      </c>
      <c r="L77" s="75" t="s">
        <v>371</v>
      </c>
      <c r="M77" s="107">
        <v>1690.9</v>
      </c>
      <c r="N77" s="82" t="s">
        <v>370</v>
      </c>
      <c r="O77" s="72">
        <v>8.748728383</v>
      </c>
      <c r="P77" s="71" t="s">
        <v>33</v>
      </c>
      <c r="Q77" s="77">
        <v>16.3</v>
      </c>
      <c r="R77" s="83" t="s">
        <v>33</v>
      </c>
      <c r="S77" s="115" t="s">
        <v>28</v>
      </c>
      <c r="T77" s="99">
        <v>110002.38</v>
      </c>
      <c r="U77" s="78">
        <v>13242.55</v>
      </c>
      <c r="V77" s="78">
        <v>17284.95</v>
      </c>
      <c r="W77" s="117">
        <v>6854.25</v>
      </c>
      <c r="X77" s="101" t="s">
        <v>372</v>
      </c>
      <c r="Y77" s="75" t="s">
        <v>371</v>
      </c>
      <c r="Z77" s="80">
        <f t="shared" si="10"/>
        <v>0</v>
      </c>
      <c r="AA77" s="67">
        <f t="shared" si="11"/>
        <v>0</v>
      </c>
      <c r="AB77" s="67">
        <f t="shared" si="12"/>
        <v>0</v>
      </c>
      <c r="AC77" s="67">
        <f t="shared" si="13"/>
        <v>0</v>
      </c>
      <c r="AD77" s="66" t="str">
        <f t="shared" si="14"/>
        <v>-</v>
      </c>
      <c r="AE77" s="80">
        <f t="shared" si="15"/>
        <v>1</v>
      </c>
      <c r="AF77" s="67">
        <f t="shared" si="16"/>
        <v>0</v>
      </c>
      <c r="AG77" s="67">
        <f t="shared" si="17"/>
        <v>0</v>
      </c>
      <c r="AH77" s="66" t="str">
        <f t="shared" si="18"/>
        <v>-</v>
      </c>
      <c r="AI77" s="80">
        <f t="shared" si="19"/>
        <v>0</v>
      </c>
    </row>
    <row r="78" spans="1:35" ht="12.75" customHeight="1">
      <c r="A78" s="65">
        <v>3300003</v>
      </c>
      <c r="B78" s="66">
        <v>275</v>
      </c>
      <c r="C78" s="80" t="s">
        <v>24</v>
      </c>
      <c r="D78" s="67" t="s">
        <v>25</v>
      </c>
      <c r="E78" s="67" t="s">
        <v>26</v>
      </c>
      <c r="F78" s="68" t="s">
        <v>27</v>
      </c>
      <c r="G78" s="105">
        <v>3242</v>
      </c>
      <c r="H78" s="69">
        <v>2417</v>
      </c>
      <c r="I78" s="81">
        <v>6034283269</v>
      </c>
      <c r="J78" s="70">
        <v>8</v>
      </c>
      <c r="K78" s="71" t="s">
        <v>28</v>
      </c>
      <c r="L78" s="75" t="s">
        <v>371</v>
      </c>
      <c r="M78" s="107">
        <v>893.5</v>
      </c>
      <c r="N78" s="82" t="s">
        <v>370</v>
      </c>
      <c r="O78" s="72">
        <v>2.73381295</v>
      </c>
      <c r="P78" s="71" t="s">
        <v>33</v>
      </c>
      <c r="Q78" s="77">
        <v>5.98</v>
      </c>
      <c r="R78" s="83" t="s">
        <v>33</v>
      </c>
      <c r="S78" s="115" t="s">
        <v>28</v>
      </c>
      <c r="T78" s="99">
        <v>20284.43</v>
      </c>
      <c r="U78" s="78">
        <v>1638.85</v>
      </c>
      <c r="V78" s="78">
        <v>4216.62</v>
      </c>
      <c r="W78" s="117">
        <v>3916.08</v>
      </c>
      <c r="X78" s="101" t="s">
        <v>372</v>
      </c>
      <c r="Y78" s="75" t="s">
        <v>371</v>
      </c>
      <c r="Z78" s="80">
        <f t="shared" si="10"/>
        <v>1</v>
      </c>
      <c r="AA78" s="67">
        <f t="shared" si="11"/>
        <v>0</v>
      </c>
      <c r="AB78" s="67">
        <f t="shared" si="12"/>
        <v>0</v>
      </c>
      <c r="AC78" s="67">
        <f t="shared" si="13"/>
        <v>0</v>
      </c>
      <c r="AD78" s="66" t="str">
        <f t="shared" si="14"/>
        <v>-</v>
      </c>
      <c r="AE78" s="80">
        <f t="shared" si="15"/>
        <v>1</v>
      </c>
      <c r="AF78" s="67">
        <f t="shared" si="16"/>
        <v>0</v>
      </c>
      <c r="AG78" s="67">
        <f t="shared" si="17"/>
        <v>0</v>
      </c>
      <c r="AH78" s="66" t="str">
        <f t="shared" si="18"/>
        <v>-</v>
      </c>
      <c r="AI78" s="80">
        <f t="shared" si="19"/>
        <v>0</v>
      </c>
    </row>
    <row r="79" spans="1:35" ht="12.75" customHeight="1">
      <c r="A79" s="65">
        <v>3304040</v>
      </c>
      <c r="B79" s="66">
        <v>276</v>
      </c>
      <c r="C79" s="80" t="s">
        <v>212</v>
      </c>
      <c r="D79" s="67" t="s">
        <v>213</v>
      </c>
      <c r="E79" s="67" t="s">
        <v>214</v>
      </c>
      <c r="F79" s="68" t="s">
        <v>27</v>
      </c>
      <c r="G79" s="105">
        <v>3257</v>
      </c>
      <c r="H79" s="69">
        <v>4554</v>
      </c>
      <c r="I79" s="81">
        <v>6035262051</v>
      </c>
      <c r="J79" s="70">
        <v>7</v>
      </c>
      <c r="K79" s="71" t="s">
        <v>28</v>
      </c>
      <c r="L79" s="75" t="s">
        <v>371</v>
      </c>
      <c r="M79" s="107">
        <v>2035.9</v>
      </c>
      <c r="N79" s="82" t="s">
        <v>370</v>
      </c>
      <c r="O79" s="72">
        <v>4.437609842</v>
      </c>
      <c r="P79" s="71" t="s">
        <v>33</v>
      </c>
      <c r="Q79" s="77">
        <v>9.77</v>
      </c>
      <c r="R79" s="83" t="s">
        <v>33</v>
      </c>
      <c r="S79" s="115" t="s">
        <v>28</v>
      </c>
      <c r="T79" s="99">
        <v>111875.57</v>
      </c>
      <c r="U79" s="78">
        <v>7997.53</v>
      </c>
      <c r="V79" s="78">
        <v>13396.98</v>
      </c>
      <c r="W79" s="117">
        <v>8519.74</v>
      </c>
      <c r="X79" s="101" t="s">
        <v>372</v>
      </c>
      <c r="Y79" s="75" t="s">
        <v>371</v>
      </c>
      <c r="Z79" s="80">
        <f t="shared" si="10"/>
        <v>1</v>
      </c>
      <c r="AA79" s="67">
        <f t="shared" si="11"/>
        <v>0</v>
      </c>
      <c r="AB79" s="67">
        <f t="shared" si="12"/>
        <v>0</v>
      </c>
      <c r="AC79" s="67">
        <f t="shared" si="13"/>
        <v>0</v>
      </c>
      <c r="AD79" s="66" t="str">
        <f t="shared" si="14"/>
        <v>-</v>
      </c>
      <c r="AE79" s="80">
        <f t="shared" si="15"/>
        <v>1</v>
      </c>
      <c r="AF79" s="67">
        <f t="shared" si="16"/>
        <v>0</v>
      </c>
      <c r="AG79" s="67">
        <f t="shared" si="17"/>
        <v>0</v>
      </c>
      <c r="AH79" s="66" t="str">
        <f t="shared" si="18"/>
        <v>-</v>
      </c>
      <c r="AI79" s="80">
        <f t="shared" si="19"/>
        <v>0</v>
      </c>
    </row>
    <row r="80" spans="1:35" ht="12.75" customHeight="1">
      <c r="A80" s="65">
        <v>3304050</v>
      </c>
      <c r="B80" s="66">
        <v>279</v>
      </c>
      <c r="C80" s="80" t="s">
        <v>215</v>
      </c>
      <c r="D80" s="67" t="s">
        <v>104</v>
      </c>
      <c r="E80" s="67" t="s">
        <v>105</v>
      </c>
      <c r="F80" s="68" t="s">
        <v>27</v>
      </c>
      <c r="G80" s="105">
        <v>3431</v>
      </c>
      <c r="H80" s="69">
        <v>3392</v>
      </c>
      <c r="I80" s="81">
        <v>6033579002</v>
      </c>
      <c r="J80" s="70">
        <v>6</v>
      </c>
      <c r="K80" s="71" t="s">
        <v>33</v>
      </c>
      <c r="L80" s="75" t="s">
        <v>371</v>
      </c>
      <c r="M80" s="107">
        <v>3735.6</v>
      </c>
      <c r="N80" s="82" t="s">
        <v>370</v>
      </c>
      <c r="O80" s="72">
        <v>5.693296602</v>
      </c>
      <c r="P80" s="71" t="s">
        <v>33</v>
      </c>
      <c r="Q80" s="77">
        <v>16.43</v>
      </c>
      <c r="R80" s="83" t="s">
        <v>33</v>
      </c>
      <c r="S80" s="115" t="s">
        <v>28</v>
      </c>
      <c r="T80" s="99">
        <v>232343.14</v>
      </c>
      <c r="U80" s="78">
        <v>19792.15</v>
      </c>
      <c r="V80" s="78">
        <v>29621.16</v>
      </c>
      <c r="W80" s="117">
        <v>15790.6</v>
      </c>
      <c r="X80" s="101" t="s">
        <v>372</v>
      </c>
      <c r="Y80" s="75" t="s">
        <v>371</v>
      </c>
      <c r="Z80" s="80">
        <f t="shared" si="10"/>
        <v>0</v>
      </c>
      <c r="AA80" s="67">
        <f t="shared" si="11"/>
        <v>0</v>
      </c>
      <c r="AB80" s="67">
        <f t="shared" si="12"/>
        <v>0</v>
      </c>
      <c r="AC80" s="67">
        <f t="shared" si="13"/>
        <v>0</v>
      </c>
      <c r="AD80" s="66" t="str">
        <f t="shared" si="14"/>
        <v>-</v>
      </c>
      <c r="AE80" s="80">
        <f t="shared" si="15"/>
        <v>1</v>
      </c>
      <c r="AF80" s="67">
        <f t="shared" si="16"/>
        <v>0</v>
      </c>
      <c r="AG80" s="67">
        <f t="shared" si="17"/>
        <v>0</v>
      </c>
      <c r="AH80" s="66" t="str">
        <f t="shared" si="18"/>
        <v>-</v>
      </c>
      <c r="AI80" s="80">
        <f t="shared" si="19"/>
        <v>0</v>
      </c>
    </row>
    <row r="81" spans="1:35" ht="12.75" customHeight="1">
      <c r="A81" s="65">
        <v>3304080</v>
      </c>
      <c r="B81" s="66">
        <v>281</v>
      </c>
      <c r="C81" s="80" t="s">
        <v>216</v>
      </c>
      <c r="D81" s="67" t="s">
        <v>30</v>
      </c>
      <c r="E81" s="67" t="s">
        <v>31</v>
      </c>
      <c r="F81" s="68" t="s">
        <v>27</v>
      </c>
      <c r="G81" s="105">
        <v>3833</v>
      </c>
      <c r="H81" s="69">
        <v>2744</v>
      </c>
      <c r="I81" s="81">
        <v>6037758653</v>
      </c>
      <c r="J81" s="70">
        <v>8</v>
      </c>
      <c r="K81" s="71" t="s">
        <v>28</v>
      </c>
      <c r="L81" s="75" t="s">
        <v>371</v>
      </c>
      <c r="M81" s="107">
        <v>181.7</v>
      </c>
      <c r="N81" s="82" t="s">
        <v>370</v>
      </c>
      <c r="O81" s="72">
        <v>3.167420814</v>
      </c>
      <c r="P81" s="71" t="s">
        <v>33</v>
      </c>
      <c r="Q81" s="77">
        <v>1.69</v>
      </c>
      <c r="R81" s="83" t="s">
        <v>33</v>
      </c>
      <c r="S81" s="115" t="s">
        <v>28</v>
      </c>
      <c r="T81" s="99">
        <v>6855.44</v>
      </c>
      <c r="U81" s="78">
        <v>0</v>
      </c>
      <c r="V81" s="78">
        <v>602.97</v>
      </c>
      <c r="W81" s="117">
        <v>683.31</v>
      </c>
      <c r="X81" s="101" t="s">
        <v>372</v>
      </c>
      <c r="Y81" s="75" t="s">
        <v>371</v>
      </c>
      <c r="Z81" s="80">
        <f t="shared" si="10"/>
        <v>1</v>
      </c>
      <c r="AA81" s="67">
        <f t="shared" si="11"/>
        <v>1</v>
      </c>
      <c r="AB81" s="67">
        <f t="shared" si="12"/>
        <v>0</v>
      </c>
      <c r="AC81" s="67">
        <f t="shared" si="13"/>
        <v>0</v>
      </c>
      <c r="AD81" s="66" t="str">
        <f t="shared" si="14"/>
        <v>SRSA</v>
      </c>
      <c r="AE81" s="80">
        <f t="shared" si="15"/>
        <v>1</v>
      </c>
      <c r="AF81" s="67">
        <f t="shared" si="16"/>
        <v>0</v>
      </c>
      <c r="AG81" s="67">
        <f t="shared" si="17"/>
        <v>0</v>
      </c>
      <c r="AH81" s="66" t="str">
        <f t="shared" si="18"/>
        <v>-</v>
      </c>
      <c r="AI81" s="80">
        <f t="shared" si="19"/>
        <v>0</v>
      </c>
    </row>
    <row r="82" spans="1:35" ht="12.75" customHeight="1">
      <c r="A82" s="65">
        <v>3304140</v>
      </c>
      <c r="B82" s="66">
        <v>285</v>
      </c>
      <c r="C82" s="80" t="s">
        <v>217</v>
      </c>
      <c r="D82" s="67" t="s">
        <v>161</v>
      </c>
      <c r="E82" s="67" t="s">
        <v>218</v>
      </c>
      <c r="F82" s="68" t="s">
        <v>27</v>
      </c>
      <c r="G82" s="105">
        <v>3247</v>
      </c>
      <c r="H82" s="69">
        <v>309</v>
      </c>
      <c r="I82" s="81">
        <v>6035245710</v>
      </c>
      <c r="J82" s="70">
        <v>6</v>
      </c>
      <c r="K82" s="71" t="s">
        <v>33</v>
      </c>
      <c r="L82" s="75" t="s">
        <v>371</v>
      </c>
      <c r="M82" s="107">
        <v>2302.4</v>
      </c>
      <c r="N82" s="82" t="s">
        <v>370</v>
      </c>
      <c r="O82" s="72">
        <v>10.16642547</v>
      </c>
      <c r="P82" s="71" t="s">
        <v>33</v>
      </c>
      <c r="Q82" s="77">
        <v>29.21</v>
      </c>
      <c r="R82" s="83" t="s">
        <v>28</v>
      </c>
      <c r="S82" s="115" t="s">
        <v>28</v>
      </c>
      <c r="T82" s="99">
        <v>220523.34</v>
      </c>
      <c r="U82" s="78">
        <v>22604.32</v>
      </c>
      <c r="V82" s="78">
        <v>27565.38</v>
      </c>
      <c r="W82" s="117">
        <v>10589.97</v>
      </c>
      <c r="X82" s="101" t="s">
        <v>372</v>
      </c>
      <c r="Y82" s="75" t="s">
        <v>371</v>
      </c>
      <c r="Z82" s="80">
        <f t="shared" si="10"/>
        <v>0</v>
      </c>
      <c r="AA82" s="67">
        <f t="shared" si="11"/>
        <v>0</v>
      </c>
      <c r="AB82" s="67">
        <f t="shared" si="12"/>
        <v>0</v>
      </c>
      <c r="AC82" s="67">
        <f t="shared" si="13"/>
        <v>0</v>
      </c>
      <c r="AD82" s="66" t="str">
        <f t="shared" si="14"/>
        <v>-</v>
      </c>
      <c r="AE82" s="80">
        <f t="shared" si="15"/>
        <v>1</v>
      </c>
      <c r="AF82" s="67">
        <f t="shared" si="16"/>
        <v>1</v>
      </c>
      <c r="AG82" s="67" t="str">
        <f t="shared" si="17"/>
        <v>Initial</v>
      </c>
      <c r="AH82" s="66" t="str">
        <f t="shared" si="18"/>
        <v>RLIS</v>
      </c>
      <c r="AI82" s="80">
        <f t="shared" si="19"/>
        <v>0</v>
      </c>
    </row>
    <row r="83" spans="1:35" ht="12.75" customHeight="1">
      <c r="A83" s="65">
        <v>3304150</v>
      </c>
      <c r="B83" s="66">
        <v>288</v>
      </c>
      <c r="C83" s="80" t="s">
        <v>219</v>
      </c>
      <c r="D83" s="67" t="s">
        <v>87</v>
      </c>
      <c r="E83" s="67" t="s">
        <v>88</v>
      </c>
      <c r="F83" s="68" t="s">
        <v>27</v>
      </c>
      <c r="G83" s="105">
        <v>3561</v>
      </c>
      <c r="H83" s="69">
        <v>4718</v>
      </c>
      <c r="I83" s="81">
        <v>6034443925</v>
      </c>
      <c r="J83" s="70">
        <v>7</v>
      </c>
      <c r="K83" s="71" t="s">
        <v>28</v>
      </c>
      <c r="L83" s="75" t="s">
        <v>371</v>
      </c>
      <c r="M83" s="107">
        <v>98.4</v>
      </c>
      <c r="N83" s="82" t="s">
        <v>370</v>
      </c>
      <c r="O83" s="72">
        <v>6.52173913</v>
      </c>
      <c r="P83" s="71" t="s">
        <v>33</v>
      </c>
      <c r="Q83" s="77">
        <v>12.03</v>
      </c>
      <c r="R83" s="83" t="s">
        <v>33</v>
      </c>
      <c r="S83" s="115" t="s">
        <v>28</v>
      </c>
      <c r="T83" s="99">
        <v>9576.39</v>
      </c>
      <c r="U83" s="78">
        <v>815.08</v>
      </c>
      <c r="V83" s="78">
        <v>1014.85</v>
      </c>
      <c r="W83" s="117">
        <v>923.89</v>
      </c>
      <c r="X83" s="101" t="s">
        <v>372</v>
      </c>
      <c r="Y83" s="75" t="s">
        <v>372</v>
      </c>
      <c r="Z83" s="80">
        <f t="shared" si="10"/>
        <v>1</v>
      </c>
      <c r="AA83" s="67">
        <f t="shared" si="11"/>
        <v>1</v>
      </c>
      <c r="AB83" s="67">
        <f t="shared" si="12"/>
        <v>0</v>
      </c>
      <c r="AC83" s="67">
        <f t="shared" si="13"/>
        <v>0</v>
      </c>
      <c r="AD83" s="66" t="str">
        <f t="shared" si="14"/>
        <v>SRSA</v>
      </c>
      <c r="AE83" s="80">
        <f t="shared" si="15"/>
        <v>1</v>
      </c>
      <c r="AF83" s="67">
        <f t="shared" si="16"/>
        <v>0</v>
      </c>
      <c r="AG83" s="67">
        <f t="shared" si="17"/>
        <v>0</v>
      </c>
      <c r="AH83" s="66" t="str">
        <f t="shared" si="18"/>
        <v>-</v>
      </c>
      <c r="AI83" s="80">
        <f t="shared" si="19"/>
        <v>0</v>
      </c>
    </row>
    <row r="84" spans="1:35" ht="12.75" customHeight="1">
      <c r="A84" s="65">
        <v>3304170</v>
      </c>
      <c r="B84" s="66">
        <v>291</v>
      </c>
      <c r="C84" s="80" t="s">
        <v>220</v>
      </c>
      <c r="D84" s="67" t="s">
        <v>87</v>
      </c>
      <c r="E84" s="67" t="s">
        <v>88</v>
      </c>
      <c r="F84" s="68" t="s">
        <v>27</v>
      </c>
      <c r="G84" s="105">
        <v>3561</v>
      </c>
      <c r="H84" s="69">
        <v>4718</v>
      </c>
      <c r="I84" s="81">
        <v>6034443925</v>
      </c>
      <c r="J84" s="70">
        <v>7</v>
      </c>
      <c r="K84" s="71" t="s">
        <v>28</v>
      </c>
      <c r="L84" s="75" t="s">
        <v>371</v>
      </c>
      <c r="M84" s="107">
        <v>19.8</v>
      </c>
      <c r="N84" s="82" t="s">
        <v>370</v>
      </c>
      <c r="O84" s="72">
        <v>1.666666667</v>
      </c>
      <c r="P84" s="71" t="s">
        <v>33</v>
      </c>
      <c r="Q84" s="77">
        <v>10.1</v>
      </c>
      <c r="R84" s="83" t="s">
        <v>33</v>
      </c>
      <c r="S84" s="115" t="s">
        <v>28</v>
      </c>
      <c r="T84" s="99">
        <v>1276.2</v>
      </c>
      <c r="U84" s="78">
        <v>0</v>
      </c>
      <c r="V84" s="78">
        <v>68.38</v>
      </c>
      <c r="W84" s="117">
        <v>635.07</v>
      </c>
      <c r="X84" s="101" t="s">
        <v>372</v>
      </c>
      <c r="Y84" s="75" t="s">
        <v>371</v>
      </c>
      <c r="Z84" s="80">
        <f t="shared" si="10"/>
        <v>1</v>
      </c>
      <c r="AA84" s="67">
        <f t="shared" si="11"/>
        <v>1</v>
      </c>
      <c r="AB84" s="67">
        <f t="shared" si="12"/>
        <v>0</v>
      </c>
      <c r="AC84" s="67">
        <f t="shared" si="13"/>
        <v>0</v>
      </c>
      <c r="AD84" s="66" t="str">
        <f t="shared" si="14"/>
        <v>SRSA</v>
      </c>
      <c r="AE84" s="80">
        <f t="shared" si="15"/>
        <v>1</v>
      </c>
      <c r="AF84" s="67">
        <f t="shared" si="16"/>
        <v>0</v>
      </c>
      <c r="AG84" s="67">
        <f t="shared" si="17"/>
        <v>0</v>
      </c>
      <c r="AH84" s="66" t="str">
        <f t="shared" si="18"/>
        <v>-</v>
      </c>
      <c r="AI84" s="80">
        <f t="shared" si="19"/>
        <v>0</v>
      </c>
    </row>
    <row r="85" spans="1:35" ht="12.75" customHeight="1">
      <c r="A85" s="65">
        <v>3304230</v>
      </c>
      <c r="B85" s="66">
        <v>295</v>
      </c>
      <c r="C85" s="80" t="s">
        <v>221</v>
      </c>
      <c r="D85" s="67" t="s">
        <v>222</v>
      </c>
      <c r="E85" s="67" t="s">
        <v>223</v>
      </c>
      <c r="F85" s="68" t="s">
        <v>27</v>
      </c>
      <c r="G85" s="105">
        <v>3766</v>
      </c>
      <c r="H85" s="69">
        <v>488</v>
      </c>
      <c r="I85" s="81">
        <v>6034481634</v>
      </c>
      <c r="J85" s="70">
        <v>6</v>
      </c>
      <c r="K85" s="71" t="s">
        <v>33</v>
      </c>
      <c r="L85" s="75" t="s">
        <v>371</v>
      </c>
      <c r="M85" s="107">
        <v>1855.2</v>
      </c>
      <c r="N85" s="82" t="s">
        <v>370</v>
      </c>
      <c r="O85" s="72">
        <v>9.200209096</v>
      </c>
      <c r="P85" s="71" t="s">
        <v>33</v>
      </c>
      <c r="Q85" s="77">
        <v>13.34</v>
      </c>
      <c r="R85" s="83" t="s">
        <v>33</v>
      </c>
      <c r="S85" s="115" t="s">
        <v>28</v>
      </c>
      <c r="T85" s="99">
        <v>131896.95</v>
      </c>
      <c r="U85" s="78">
        <v>14672.56</v>
      </c>
      <c r="V85" s="78">
        <v>18392.68</v>
      </c>
      <c r="W85" s="117">
        <v>8459.26</v>
      </c>
      <c r="X85" s="101" t="s">
        <v>372</v>
      </c>
      <c r="Y85" s="75" t="s">
        <v>371</v>
      </c>
      <c r="Z85" s="80">
        <f t="shared" si="10"/>
        <v>0</v>
      </c>
      <c r="AA85" s="67">
        <f t="shared" si="11"/>
        <v>0</v>
      </c>
      <c r="AB85" s="67">
        <f t="shared" si="12"/>
        <v>0</v>
      </c>
      <c r="AC85" s="67">
        <f t="shared" si="13"/>
        <v>0</v>
      </c>
      <c r="AD85" s="66" t="str">
        <f t="shared" si="14"/>
        <v>-</v>
      </c>
      <c r="AE85" s="80">
        <f t="shared" si="15"/>
        <v>1</v>
      </c>
      <c r="AF85" s="67">
        <f t="shared" si="16"/>
        <v>0</v>
      </c>
      <c r="AG85" s="67">
        <f t="shared" si="17"/>
        <v>0</v>
      </c>
      <c r="AH85" s="66" t="str">
        <f t="shared" si="18"/>
        <v>-</v>
      </c>
      <c r="AI85" s="80">
        <f t="shared" si="19"/>
        <v>0</v>
      </c>
    </row>
    <row r="86" spans="1:35" ht="12.75" customHeight="1">
      <c r="A86" s="65">
        <v>3304260</v>
      </c>
      <c r="B86" s="66">
        <v>305</v>
      </c>
      <c r="C86" s="80" t="s">
        <v>224</v>
      </c>
      <c r="D86" s="67" t="s">
        <v>225</v>
      </c>
      <c r="E86" s="67" t="s">
        <v>226</v>
      </c>
      <c r="F86" s="68" t="s">
        <v>27</v>
      </c>
      <c r="G86" s="105">
        <v>3251</v>
      </c>
      <c r="H86" s="69">
        <v>846</v>
      </c>
      <c r="I86" s="81">
        <v>6037452051</v>
      </c>
      <c r="J86" s="70">
        <v>7</v>
      </c>
      <c r="K86" s="71" t="s">
        <v>28</v>
      </c>
      <c r="L86" s="75" t="s">
        <v>371</v>
      </c>
      <c r="M86" s="107">
        <v>370.6</v>
      </c>
      <c r="N86" s="82" t="s">
        <v>370</v>
      </c>
      <c r="O86" s="72">
        <v>4.851752022</v>
      </c>
      <c r="P86" s="71" t="s">
        <v>33</v>
      </c>
      <c r="Q86" s="77">
        <v>16.98</v>
      </c>
      <c r="R86" s="83" t="s">
        <v>33</v>
      </c>
      <c r="S86" s="115" t="s">
        <v>28</v>
      </c>
      <c r="T86" s="99">
        <v>28683.9</v>
      </c>
      <c r="U86" s="78">
        <v>2523.25</v>
      </c>
      <c r="V86" s="78">
        <v>3331.44</v>
      </c>
      <c r="W86" s="117">
        <v>1906.59</v>
      </c>
      <c r="X86" s="101" t="s">
        <v>372</v>
      </c>
      <c r="Y86" s="75" t="s">
        <v>372</v>
      </c>
      <c r="Z86" s="80">
        <f t="shared" si="10"/>
        <v>1</v>
      </c>
      <c r="AA86" s="67">
        <f t="shared" si="11"/>
        <v>1</v>
      </c>
      <c r="AB86" s="67">
        <f t="shared" si="12"/>
        <v>0</v>
      </c>
      <c r="AC86" s="67">
        <f t="shared" si="13"/>
        <v>0</v>
      </c>
      <c r="AD86" s="66" t="str">
        <f t="shared" si="14"/>
        <v>SRSA</v>
      </c>
      <c r="AE86" s="80">
        <f t="shared" si="15"/>
        <v>1</v>
      </c>
      <c r="AF86" s="67">
        <f t="shared" si="16"/>
        <v>0</v>
      </c>
      <c r="AG86" s="67">
        <f t="shared" si="17"/>
        <v>0</v>
      </c>
      <c r="AH86" s="66" t="str">
        <f t="shared" si="18"/>
        <v>-</v>
      </c>
      <c r="AI86" s="80">
        <f t="shared" si="19"/>
        <v>0</v>
      </c>
    </row>
    <row r="87" spans="1:35" ht="12.75" customHeight="1">
      <c r="A87" s="65">
        <v>3304290</v>
      </c>
      <c r="B87" s="66">
        <v>306</v>
      </c>
      <c r="C87" s="80" t="s">
        <v>227</v>
      </c>
      <c r="D87" s="67" t="s">
        <v>87</v>
      </c>
      <c r="E87" s="67" t="s">
        <v>88</v>
      </c>
      <c r="F87" s="68" t="s">
        <v>27</v>
      </c>
      <c r="G87" s="105">
        <v>3561</v>
      </c>
      <c r="H87" s="69">
        <v>4718</v>
      </c>
      <c r="I87" s="81">
        <v>6034443925</v>
      </c>
      <c r="J87" s="70">
        <v>7</v>
      </c>
      <c r="K87" s="71" t="s">
        <v>28</v>
      </c>
      <c r="L87" s="75" t="s">
        <v>371</v>
      </c>
      <c r="M87" s="107">
        <v>407.2</v>
      </c>
      <c r="N87" s="82" t="s">
        <v>370</v>
      </c>
      <c r="O87" s="72">
        <v>6.811989101</v>
      </c>
      <c r="P87" s="71" t="s">
        <v>33</v>
      </c>
      <c r="Q87" s="77">
        <v>27.49</v>
      </c>
      <c r="R87" s="83" t="s">
        <v>28</v>
      </c>
      <c r="S87" s="115" t="s">
        <v>28</v>
      </c>
      <c r="T87" s="99">
        <v>32639.81</v>
      </c>
      <c r="U87" s="78">
        <v>4753.51</v>
      </c>
      <c r="V87" s="78">
        <v>5368.57</v>
      </c>
      <c r="W87" s="117">
        <v>2695.8</v>
      </c>
      <c r="X87" s="101" t="s">
        <v>372</v>
      </c>
      <c r="Y87" s="75" t="s">
        <v>372</v>
      </c>
      <c r="Z87" s="80">
        <f t="shared" si="10"/>
        <v>1</v>
      </c>
      <c r="AA87" s="67">
        <f t="shared" si="11"/>
        <v>1</v>
      </c>
      <c r="AB87" s="67">
        <f t="shared" si="12"/>
        <v>0</v>
      </c>
      <c r="AC87" s="67">
        <f t="shared" si="13"/>
        <v>0</v>
      </c>
      <c r="AD87" s="66" t="str">
        <f t="shared" si="14"/>
        <v>SRSA</v>
      </c>
      <c r="AE87" s="80">
        <f t="shared" si="15"/>
        <v>1</v>
      </c>
      <c r="AF87" s="67">
        <f t="shared" si="16"/>
        <v>1</v>
      </c>
      <c r="AG87" s="67" t="str">
        <f t="shared" si="17"/>
        <v>Initial</v>
      </c>
      <c r="AH87" s="66" t="str">
        <f t="shared" si="18"/>
        <v>-</v>
      </c>
      <c r="AI87" s="80" t="str">
        <f t="shared" si="19"/>
        <v>SRSA</v>
      </c>
    </row>
    <row r="88" spans="1:35" ht="12.75" customHeight="1">
      <c r="A88" s="65">
        <v>3304350</v>
      </c>
      <c r="B88" s="66">
        <v>315</v>
      </c>
      <c r="C88" s="80" t="s">
        <v>228</v>
      </c>
      <c r="D88" s="67" t="s">
        <v>229</v>
      </c>
      <c r="E88" s="67" t="s">
        <v>230</v>
      </c>
      <c r="F88" s="68" t="s">
        <v>27</v>
      </c>
      <c r="G88" s="105">
        <v>3052</v>
      </c>
      <c r="H88" s="69">
        <v>8401</v>
      </c>
      <c r="I88" s="81">
        <v>6035783570</v>
      </c>
      <c r="J88" s="70">
        <v>8</v>
      </c>
      <c r="K88" s="71" t="s">
        <v>28</v>
      </c>
      <c r="L88" s="75" t="s">
        <v>371</v>
      </c>
      <c r="M88" s="107">
        <v>1661.9</v>
      </c>
      <c r="N88" s="82" t="s">
        <v>370</v>
      </c>
      <c r="O88" s="72">
        <v>1.44524736</v>
      </c>
      <c r="P88" s="71" t="s">
        <v>33</v>
      </c>
      <c r="Q88" s="77">
        <v>5.44</v>
      </c>
      <c r="R88" s="83" t="s">
        <v>33</v>
      </c>
      <c r="S88" s="115" t="s">
        <v>28</v>
      </c>
      <c r="T88" s="99">
        <v>37667.69</v>
      </c>
      <c r="U88" s="78">
        <v>1388.48</v>
      </c>
      <c r="V88" s="78">
        <v>7336.28</v>
      </c>
      <c r="W88" s="117">
        <v>7918.31</v>
      </c>
      <c r="X88" s="101" t="s">
        <v>372</v>
      </c>
      <c r="Y88" s="75" t="s">
        <v>371</v>
      </c>
      <c r="Z88" s="80">
        <f t="shared" si="10"/>
        <v>1</v>
      </c>
      <c r="AA88" s="67">
        <f t="shared" si="11"/>
        <v>0</v>
      </c>
      <c r="AB88" s="67">
        <f t="shared" si="12"/>
        <v>0</v>
      </c>
      <c r="AC88" s="67">
        <f t="shared" si="13"/>
        <v>0</v>
      </c>
      <c r="AD88" s="66" t="str">
        <f t="shared" si="14"/>
        <v>-</v>
      </c>
      <c r="AE88" s="80">
        <f t="shared" si="15"/>
        <v>1</v>
      </c>
      <c r="AF88" s="67">
        <f t="shared" si="16"/>
        <v>0</v>
      </c>
      <c r="AG88" s="67">
        <f t="shared" si="17"/>
        <v>0</v>
      </c>
      <c r="AH88" s="66" t="str">
        <f t="shared" si="18"/>
        <v>-</v>
      </c>
      <c r="AI88" s="80">
        <f t="shared" si="19"/>
        <v>0</v>
      </c>
    </row>
    <row r="89" spans="1:35" ht="12.75" customHeight="1">
      <c r="A89" s="65">
        <v>3304380</v>
      </c>
      <c r="B89" s="66">
        <v>317</v>
      </c>
      <c r="C89" s="80" t="s">
        <v>231</v>
      </c>
      <c r="D89" s="67" t="s">
        <v>87</v>
      </c>
      <c r="E89" s="67" t="s">
        <v>88</v>
      </c>
      <c r="F89" s="68" t="s">
        <v>27</v>
      </c>
      <c r="G89" s="105">
        <v>3561</v>
      </c>
      <c r="H89" s="69">
        <v>4718</v>
      </c>
      <c r="I89" s="81">
        <v>6034443925</v>
      </c>
      <c r="J89" s="70">
        <v>6</v>
      </c>
      <c r="K89" s="71" t="s">
        <v>33</v>
      </c>
      <c r="L89" s="75" t="s">
        <v>371</v>
      </c>
      <c r="M89" s="107">
        <v>956.6</v>
      </c>
      <c r="N89" s="82" t="s">
        <v>370</v>
      </c>
      <c r="O89" s="72">
        <v>8.695652174</v>
      </c>
      <c r="P89" s="71" t="s">
        <v>33</v>
      </c>
      <c r="Q89" s="77">
        <v>27.61</v>
      </c>
      <c r="R89" s="83" t="s">
        <v>28</v>
      </c>
      <c r="S89" s="115" t="s">
        <v>28</v>
      </c>
      <c r="T89" s="99">
        <v>85800.6</v>
      </c>
      <c r="U89" s="78">
        <v>8741.5</v>
      </c>
      <c r="V89" s="78">
        <v>10413.57</v>
      </c>
      <c r="W89" s="117">
        <v>4179.41</v>
      </c>
      <c r="X89" s="101" t="s">
        <v>372</v>
      </c>
      <c r="Y89" s="75" t="s">
        <v>371</v>
      </c>
      <c r="Z89" s="80">
        <f t="shared" si="10"/>
        <v>0</v>
      </c>
      <c r="AA89" s="67">
        <f t="shared" si="11"/>
        <v>0</v>
      </c>
      <c r="AB89" s="67">
        <f t="shared" si="12"/>
        <v>0</v>
      </c>
      <c r="AC89" s="67">
        <f t="shared" si="13"/>
        <v>0</v>
      </c>
      <c r="AD89" s="66" t="str">
        <f t="shared" si="14"/>
        <v>-</v>
      </c>
      <c r="AE89" s="80">
        <f t="shared" si="15"/>
        <v>1</v>
      </c>
      <c r="AF89" s="67">
        <f t="shared" si="16"/>
        <v>1</v>
      </c>
      <c r="AG89" s="67" t="str">
        <f t="shared" si="17"/>
        <v>Initial</v>
      </c>
      <c r="AH89" s="66" t="str">
        <f t="shared" si="18"/>
        <v>RLIS</v>
      </c>
      <c r="AI89" s="80">
        <f t="shared" si="19"/>
        <v>0</v>
      </c>
    </row>
    <row r="90" spans="1:35" ht="12.75" customHeight="1">
      <c r="A90" s="65">
        <v>3304410</v>
      </c>
      <c r="B90" s="66">
        <v>319</v>
      </c>
      <c r="C90" s="80" t="s">
        <v>232</v>
      </c>
      <c r="D90" s="67" t="s">
        <v>233</v>
      </c>
      <c r="E90" s="67" t="s">
        <v>234</v>
      </c>
      <c r="F90" s="68" t="s">
        <v>27</v>
      </c>
      <c r="G90" s="105">
        <v>3053</v>
      </c>
      <c r="H90" s="69">
        <v>3096</v>
      </c>
      <c r="I90" s="81">
        <v>6034326920</v>
      </c>
      <c r="J90" s="70" t="s">
        <v>32</v>
      </c>
      <c r="K90" s="71" t="s">
        <v>33</v>
      </c>
      <c r="L90" s="75" t="s">
        <v>371</v>
      </c>
      <c r="M90" s="107">
        <v>5428</v>
      </c>
      <c r="N90" s="82" t="s">
        <v>370</v>
      </c>
      <c r="O90" s="72">
        <v>0.972991109</v>
      </c>
      <c r="P90" s="71" t="s">
        <v>33</v>
      </c>
      <c r="Q90" s="77">
        <v>4</v>
      </c>
      <c r="R90" s="83" t="s">
        <v>33</v>
      </c>
      <c r="S90" s="115" t="s">
        <v>33</v>
      </c>
      <c r="T90" s="99">
        <v>159385.67</v>
      </c>
      <c r="U90" s="78">
        <v>613.7</v>
      </c>
      <c r="V90" s="78">
        <v>17901.09</v>
      </c>
      <c r="W90" s="117">
        <v>19853.07</v>
      </c>
      <c r="X90" s="101" t="s">
        <v>372</v>
      </c>
      <c r="Y90" s="75" t="s">
        <v>371</v>
      </c>
      <c r="Z90" s="80">
        <f t="shared" si="10"/>
        <v>0</v>
      </c>
      <c r="AA90" s="67">
        <f t="shared" si="11"/>
        <v>0</v>
      </c>
      <c r="AB90" s="67">
        <f t="shared" si="12"/>
        <v>0</v>
      </c>
      <c r="AC90" s="67">
        <f t="shared" si="13"/>
        <v>0</v>
      </c>
      <c r="AD90" s="66" t="str">
        <f t="shared" si="14"/>
        <v>-</v>
      </c>
      <c r="AE90" s="80">
        <f t="shared" si="15"/>
        <v>0</v>
      </c>
      <c r="AF90" s="67">
        <f t="shared" si="16"/>
        <v>0</v>
      </c>
      <c r="AG90" s="67">
        <f t="shared" si="17"/>
        <v>0</v>
      </c>
      <c r="AH90" s="66" t="str">
        <f t="shared" si="18"/>
        <v>-</v>
      </c>
      <c r="AI90" s="80">
        <f t="shared" si="19"/>
        <v>0</v>
      </c>
    </row>
    <row r="91" spans="1:35" ht="12.75" customHeight="1">
      <c r="A91" s="65">
        <v>3304500</v>
      </c>
      <c r="B91" s="66">
        <v>327</v>
      </c>
      <c r="C91" s="80" t="s">
        <v>235</v>
      </c>
      <c r="D91" s="67" t="s">
        <v>236</v>
      </c>
      <c r="E91" s="67" t="s">
        <v>237</v>
      </c>
      <c r="F91" s="68" t="s">
        <v>27</v>
      </c>
      <c r="G91" s="105">
        <v>3768</v>
      </c>
      <c r="H91" s="69">
        <v>117</v>
      </c>
      <c r="I91" s="81">
        <v>6037954431</v>
      </c>
      <c r="J91" s="70">
        <v>6</v>
      </c>
      <c r="K91" s="71" t="s">
        <v>33</v>
      </c>
      <c r="L91" s="75" t="s">
        <v>371</v>
      </c>
      <c r="M91" s="107">
        <v>153.5</v>
      </c>
      <c r="N91" s="82" t="s">
        <v>370</v>
      </c>
      <c r="O91" s="72">
        <v>1.592356688</v>
      </c>
      <c r="P91" s="71" t="s">
        <v>33</v>
      </c>
      <c r="Q91" s="77">
        <v>1.44</v>
      </c>
      <c r="R91" s="83" t="s">
        <v>33</v>
      </c>
      <c r="S91" s="115" t="s">
        <v>28</v>
      </c>
      <c r="T91" s="99">
        <v>5629.6</v>
      </c>
      <c r="U91" s="78">
        <v>0</v>
      </c>
      <c r="V91" s="78">
        <v>923.1</v>
      </c>
      <c r="W91" s="117">
        <v>1603.68</v>
      </c>
      <c r="X91" s="101" t="s">
        <v>372</v>
      </c>
      <c r="Y91" s="75" t="s">
        <v>371</v>
      </c>
      <c r="Z91" s="80">
        <f t="shared" si="10"/>
        <v>0</v>
      </c>
      <c r="AA91" s="67">
        <f t="shared" si="11"/>
        <v>1</v>
      </c>
      <c r="AB91" s="67">
        <f t="shared" si="12"/>
        <v>0</v>
      </c>
      <c r="AC91" s="67">
        <f t="shared" si="13"/>
        <v>0</v>
      </c>
      <c r="AD91" s="66" t="str">
        <f t="shared" si="14"/>
        <v>-</v>
      </c>
      <c r="AE91" s="80">
        <f t="shared" si="15"/>
        <v>1</v>
      </c>
      <c r="AF91" s="67">
        <f t="shared" si="16"/>
        <v>0</v>
      </c>
      <c r="AG91" s="67">
        <f t="shared" si="17"/>
        <v>0</v>
      </c>
      <c r="AH91" s="66" t="str">
        <f t="shared" si="18"/>
        <v>-</v>
      </c>
      <c r="AI91" s="80">
        <f t="shared" si="19"/>
        <v>0</v>
      </c>
    </row>
    <row r="92" spans="1:35" ht="12.75" customHeight="1">
      <c r="A92" s="65">
        <v>3304530</v>
      </c>
      <c r="B92" s="66">
        <v>329</v>
      </c>
      <c r="C92" s="80" t="s">
        <v>238</v>
      </c>
      <c r="D92" s="67" t="s">
        <v>239</v>
      </c>
      <c r="E92" s="67" t="s">
        <v>240</v>
      </c>
      <c r="F92" s="68" t="s">
        <v>27</v>
      </c>
      <c r="G92" s="105">
        <v>3071</v>
      </c>
      <c r="H92" s="69">
        <v>3738</v>
      </c>
      <c r="I92" s="81">
        <v>6038781026</v>
      </c>
      <c r="J92" s="70">
        <v>8</v>
      </c>
      <c r="K92" s="71" t="s">
        <v>28</v>
      </c>
      <c r="L92" s="75" t="s">
        <v>371</v>
      </c>
      <c r="M92" s="107">
        <v>89.8</v>
      </c>
      <c r="N92" s="82" t="s">
        <v>370</v>
      </c>
      <c r="O92" s="72">
        <v>1.554404145</v>
      </c>
      <c r="P92" s="71" t="s">
        <v>33</v>
      </c>
      <c r="Q92" s="77">
        <v>8.26</v>
      </c>
      <c r="R92" s="83" t="s">
        <v>33</v>
      </c>
      <c r="S92" s="115" t="s">
        <v>28</v>
      </c>
      <c r="T92" s="99">
        <v>10759.82</v>
      </c>
      <c r="U92" s="78">
        <v>456.58</v>
      </c>
      <c r="V92" s="78">
        <v>667.33</v>
      </c>
      <c r="W92" s="117">
        <v>874.58</v>
      </c>
      <c r="X92" s="101" t="s">
        <v>372</v>
      </c>
      <c r="Y92" s="75" t="s">
        <v>371</v>
      </c>
      <c r="Z92" s="80">
        <f t="shared" si="10"/>
        <v>1</v>
      </c>
      <c r="AA92" s="67">
        <f t="shared" si="11"/>
        <v>1</v>
      </c>
      <c r="AB92" s="67">
        <f t="shared" si="12"/>
        <v>0</v>
      </c>
      <c r="AC92" s="67">
        <f t="shared" si="13"/>
        <v>0</v>
      </c>
      <c r="AD92" s="66" t="str">
        <f t="shared" si="14"/>
        <v>SRSA</v>
      </c>
      <c r="AE92" s="80">
        <f t="shared" si="15"/>
        <v>1</v>
      </c>
      <c r="AF92" s="67">
        <f t="shared" si="16"/>
        <v>0</v>
      </c>
      <c r="AG92" s="67">
        <f t="shared" si="17"/>
        <v>0</v>
      </c>
      <c r="AH92" s="66" t="str">
        <f t="shared" si="18"/>
        <v>-</v>
      </c>
      <c r="AI92" s="80">
        <f t="shared" si="19"/>
        <v>0</v>
      </c>
    </row>
    <row r="93" spans="1:35" ht="12.75" customHeight="1">
      <c r="A93" s="65">
        <v>3304560</v>
      </c>
      <c r="B93" s="66">
        <v>333</v>
      </c>
      <c r="C93" s="80" t="s">
        <v>241</v>
      </c>
      <c r="D93" s="67" t="s">
        <v>154</v>
      </c>
      <c r="E93" s="67" t="s">
        <v>155</v>
      </c>
      <c r="F93" s="68" t="s">
        <v>27</v>
      </c>
      <c r="G93" s="105">
        <v>3875</v>
      </c>
      <c r="H93" s="69">
        <v>9706</v>
      </c>
      <c r="I93" s="81">
        <v>6035392610</v>
      </c>
      <c r="J93" s="70">
        <v>7</v>
      </c>
      <c r="K93" s="71" t="s">
        <v>28</v>
      </c>
      <c r="L93" s="75" t="s">
        <v>371</v>
      </c>
      <c r="M93" s="107">
        <v>145.5</v>
      </c>
      <c r="N93" s="82" t="s">
        <v>370</v>
      </c>
      <c r="O93" s="72">
        <v>5.384615385</v>
      </c>
      <c r="P93" s="71" t="s">
        <v>33</v>
      </c>
      <c r="Q93" s="77">
        <v>19.14</v>
      </c>
      <c r="R93" s="83" t="s">
        <v>33</v>
      </c>
      <c r="S93" s="115" t="s">
        <v>28</v>
      </c>
      <c r="T93" s="99">
        <v>15320.71</v>
      </c>
      <c r="U93" s="78">
        <v>1905.52</v>
      </c>
      <c r="V93" s="78">
        <v>2216.74</v>
      </c>
      <c r="W93" s="117">
        <v>1394.17</v>
      </c>
      <c r="X93" s="101" t="s">
        <v>372</v>
      </c>
      <c r="Y93" s="75" t="s">
        <v>371</v>
      </c>
      <c r="Z93" s="80">
        <f t="shared" si="10"/>
        <v>1</v>
      </c>
      <c r="AA93" s="67">
        <f t="shared" si="11"/>
        <v>1</v>
      </c>
      <c r="AB93" s="67">
        <f t="shared" si="12"/>
        <v>0</v>
      </c>
      <c r="AC93" s="67">
        <f t="shared" si="13"/>
        <v>0</v>
      </c>
      <c r="AD93" s="66" t="str">
        <f t="shared" si="14"/>
        <v>SRSA</v>
      </c>
      <c r="AE93" s="80">
        <f t="shared" si="15"/>
        <v>1</v>
      </c>
      <c r="AF93" s="67">
        <f t="shared" si="16"/>
        <v>0</v>
      </c>
      <c r="AG93" s="67">
        <f t="shared" si="17"/>
        <v>0</v>
      </c>
      <c r="AH93" s="66" t="str">
        <f t="shared" si="18"/>
        <v>-</v>
      </c>
      <c r="AI93" s="80">
        <f t="shared" si="19"/>
        <v>0</v>
      </c>
    </row>
    <row r="94" spans="1:35" ht="12.75" customHeight="1">
      <c r="A94" s="65">
        <v>3304590</v>
      </c>
      <c r="B94" s="66">
        <v>335</v>
      </c>
      <c r="C94" s="80" t="s">
        <v>242</v>
      </c>
      <c r="D94" s="67" t="s">
        <v>243</v>
      </c>
      <c r="E94" s="67" t="s">
        <v>244</v>
      </c>
      <c r="F94" s="68" t="s">
        <v>27</v>
      </c>
      <c r="G94" s="105">
        <v>3104</v>
      </c>
      <c r="H94" s="69">
        <v>4985</v>
      </c>
      <c r="I94" s="81">
        <v>6036246300</v>
      </c>
      <c r="J94" s="70">
        <v>2</v>
      </c>
      <c r="K94" s="71" t="s">
        <v>33</v>
      </c>
      <c r="L94" s="75" t="s">
        <v>371</v>
      </c>
      <c r="M94" s="107">
        <v>17044.6</v>
      </c>
      <c r="N94" s="82" t="s">
        <v>370</v>
      </c>
      <c r="O94" s="72">
        <v>10.30352304</v>
      </c>
      <c r="P94" s="71" t="s">
        <v>33</v>
      </c>
      <c r="Q94" s="77">
        <v>26.3</v>
      </c>
      <c r="R94" s="83" t="s">
        <v>28</v>
      </c>
      <c r="S94" s="115" t="s">
        <v>33</v>
      </c>
      <c r="T94" s="99">
        <v>1538547.47</v>
      </c>
      <c r="U94" s="78">
        <v>193895.85</v>
      </c>
      <c r="V94" s="78">
        <v>227056.88</v>
      </c>
      <c r="W94" s="117">
        <v>95637.6</v>
      </c>
      <c r="X94" s="101" t="s">
        <v>372</v>
      </c>
      <c r="Y94" s="75" t="s">
        <v>371</v>
      </c>
      <c r="Z94" s="80">
        <f t="shared" si="10"/>
        <v>0</v>
      </c>
      <c r="AA94" s="67">
        <f t="shared" si="11"/>
        <v>0</v>
      </c>
      <c r="AB94" s="67">
        <f t="shared" si="12"/>
        <v>0</v>
      </c>
      <c r="AC94" s="67">
        <f t="shared" si="13"/>
        <v>0</v>
      </c>
      <c r="AD94" s="66" t="str">
        <f t="shared" si="14"/>
        <v>-</v>
      </c>
      <c r="AE94" s="80">
        <f t="shared" si="15"/>
        <v>0</v>
      </c>
      <c r="AF94" s="67">
        <f t="shared" si="16"/>
        <v>1</v>
      </c>
      <c r="AG94" s="67">
        <f t="shared" si="17"/>
        <v>0</v>
      </c>
      <c r="AH94" s="66" t="str">
        <f t="shared" si="18"/>
        <v>-</v>
      </c>
      <c r="AI94" s="80">
        <f t="shared" si="19"/>
        <v>0</v>
      </c>
    </row>
    <row r="95" spans="1:35" ht="12.75" customHeight="1">
      <c r="A95" s="65">
        <v>3304620</v>
      </c>
      <c r="B95" s="66">
        <v>339</v>
      </c>
      <c r="C95" s="80" t="s">
        <v>245</v>
      </c>
      <c r="D95" s="67" t="s">
        <v>104</v>
      </c>
      <c r="E95" s="67" t="s">
        <v>105</v>
      </c>
      <c r="F95" s="68" t="s">
        <v>27</v>
      </c>
      <c r="G95" s="105">
        <v>3431</v>
      </c>
      <c r="H95" s="69">
        <v>3392</v>
      </c>
      <c r="I95" s="81">
        <v>6033579002</v>
      </c>
      <c r="J95" s="70">
        <v>7</v>
      </c>
      <c r="K95" s="71" t="s">
        <v>28</v>
      </c>
      <c r="L95" s="75" t="s">
        <v>371</v>
      </c>
      <c r="M95" s="107">
        <v>204.7</v>
      </c>
      <c r="N95" s="82" t="s">
        <v>370</v>
      </c>
      <c r="O95" s="72">
        <v>0.613496933</v>
      </c>
      <c r="P95" s="71" t="s">
        <v>33</v>
      </c>
      <c r="Q95" s="77">
        <v>12.66</v>
      </c>
      <c r="R95" s="83" t="s">
        <v>33</v>
      </c>
      <c r="S95" s="115" t="s">
        <v>28</v>
      </c>
      <c r="T95" s="99">
        <v>15423.86</v>
      </c>
      <c r="U95" s="78">
        <v>821.92</v>
      </c>
      <c r="V95" s="78">
        <v>1338.07</v>
      </c>
      <c r="W95" s="117">
        <v>725.58</v>
      </c>
      <c r="X95" s="101" t="s">
        <v>372</v>
      </c>
      <c r="Y95" s="75" t="s">
        <v>371</v>
      </c>
      <c r="Z95" s="80">
        <f t="shared" si="10"/>
        <v>1</v>
      </c>
      <c r="AA95" s="67">
        <f t="shared" si="11"/>
        <v>1</v>
      </c>
      <c r="AB95" s="67">
        <f t="shared" si="12"/>
        <v>0</v>
      </c>
      <c r="AC95" s="67">
        <f t="shared" si="13"/>
        <v>0</v>
      </c>
      <c r="AD95" s="66" t="str">
        <f t="shared" si="14"/>
        <v>SRSA</v>
      </c>
      <c r="AE95" s="80">
        <f t="shared" si="15"/>
        <v>1</v>
      </c>
      <c r="AF95" s="67">
        <f t="shared" si="16"/>
        <v>0</v>
      </c>
      <c r="AG95" s="67">
        <f t="shared" si="17"/>
        <v>0</v>
      </c>
      <c r="AH95" s="66" t="str">
        <f t="shared" si="18"/>
        <v>-</v>
      </c>
      <c r="AI95" s="80">
        <f t="shared" si="19"/>
        <v>0</v>
      </c>
    </row>
    <row r="96" spans="1:35" ht="12.75" customHeight="1">
      <c r="A96" s="65">
        <v>3304650</v>
      </c>
      <c r="B96" s="66">
        <v>341</v>
      </c>
      <c r="C96" s="80" t="s">
        <v>246</v>
      </c>
      <c r="D96" s="67" t="s">
        <v>104</v>
      </c>
      <c r="E96" s="67" t="s">
        <v>105</v>
      </c>
      <c r="F96" s="68" t="s">
        <v>27</v>
      </c>
      <c r="G96" s="105">
        <v>3431</v>
      </c>
      <c r="H96" s="69">
        <v>3392</v>
      </c>
      <c r="I96" s="81">
        <v>6033579002</v>
      </c>
      <c r="J96" s="70">
        <v>7</v>
      </c>
      <c r="K96" s="71" t="s">
        <v>28</v>
      </c>
      <c r="L96" s="75" t="s">
        <v>371</v>
      </c>
      <c r="M96" s="107">
        <v>55.3</v>
      </c>
      <c r="N96" s="82" t="s">
        <v>370</v>
      </c>
      <c r="O96" s="72">
        <v>5.555555556</v>
      </c>
      <c r="P96" s="71" t="s">
        <v>33</v>
      </c>
      <c r="Q96" s="77">
        <v>14.98</v>
      </c>
      <c r="R96" s="83" t="s">
        <v>33</v>
      </c>
      <c r="S96" s="115" t="s">
        <v>28</v>
      </c>
      <c r="T96" s="99">
        <v>9785.68</v>
      </c>
      <c r="U96" s="78">
        <v>95.14</v>
      </c>
      <c r="V96" s="78">
        <v>264.1</v>
      </c>
      <c r="W96" s="117">
        <v>765.39</v>
      </c>
      <c r="X96" s="101" t="s">
        <v>372</v>
      </c>
      <c r="Y96" s="75" t="s">
        <v>371</v>
      </c>
      <c r="Z96" s="80">
        <f t="shared" si="10"/>
        <v>1</v>
      </c>
      <c r="AA96" s="67">
        <f t="shared" si="11"/>
        <v>1</v>
      </c>
      <c r="AB96" s="67">
        <f t="shared" si="12"/>
        <v>0</v>
      </c>
      <c r="AC96" s="67">
        <f t="shared" si="13"/>
        <v>0</v>
      </c>
      <c r="AD96" s="66" t="str">
        <f t="shared" si="14"/>
        <v>SRSA</v>
      </c>
      <c r="AE96" s="80">
        <f t="shared" si="15"/>
        <v>1</v>
      </c>
      <c r="AF96" s="67">
        <f t="shared" si="16"/>
        <v>0</v>
      </c>
      <c r="AG96" s="67">
        <f t="shared" si="17"/>
        <v>0</v>
      </c>
      <c r="AH96" s="66" t="str">
        <f t="shared" si="18"/>
        <v>-</v>
      </c>
      <c r="AI96" s="80">
        <f t="shared" si="19"/>
        <v>0</v>
      </c>
    </row>
    <row r="97" spans="1:35" ht="12.75" customHeight="1">
      <c r="A97" s="65">
        <v>3304670</v>
      </c>
      <c r="B97" s="66">
        <v>342</v>
      </c>
      <c r="C97" s="80" t="s">
        <v>247</v>
      </c>
      <c r="D97" s="67" t="s">
        <v>239</v>
      </c>
      <c r="E97" s="67" t="s">
        <v>240</v>
      </c>
      <c r="F97" s="68" t="s">
        <v>27</v>
      </c>
      <c r="G97" s="105">
        <v>3071</v>
      </c>
      <c r="H97" s="69">
        <v>3738</v>
      </c>
      <c r="I97" s="81">
        <v>6038781026</v>
      </c>
      <c r="J97" s="70">
        <v>8</v>
      </c>
      <c r="K97" s="71" t="s">
        <v>28</v>
      </c>
      <c r="L97" s="75" t="s">
        <v>371</v>
      </c>
      <c r="M97" s="107">
        <v>1311.1</v>
      </c>
      <c r="N97" s="82" t="s">
        <v>370</v>
      </c>
      <c r="O97" s="72">
        <v>6.863839286</v>
      </c>
      <c r="P97" s="71" t="s">
        <v>33</v>
      </c>
      <c r="Q97" s="77">
        <v>14.73</v>
      </c>
      <c r="R97" s="83" t="s">
        <v>33</v>
      </c>
      <c r="S97" s="115" t="s">
        <v>28</v>
      </c>
      <c r="T97" s="99">
        <v>110821.48</v>
      </c>
      <c r="U97" s="78">
        <v>9607.49</v>
      </c>
      <c r="V97" s="78">
        <v>12239.32</v>
      </c>
      <c r="W97" s="117">
        <v>5572.51</v>
      </c>
      <c r="X97" s="101" t="s">
        <v>372</v>
      </c>
      <c r="Y97" s="75" t="s">
        <v>371</v>
      </c>
      <c r="Z97" s="80">
        <f t="shared" si="10"/>
        <v>1</v>
      </c>
      <c r="AA97" s="67">
        <f t="shared" si="11"/>
        <v>0</v>
      </c>
      <c r="AB97" s="67">
        <f t="shared" si="12"/>
        <v>0</v>
      </c>
      <c r="AC97" s="67">
        <f t="shared" si="13"/>
        <v>0</v>
      </c>
      <c r="AD97" s="66" t="str">
        <f t="shared" si="14"/>
        <v>-</v>
      </c>
      <c r="AE97" s="80">
        <f t="shared" si="15"/>
        <v>1</v>
      </c>
      <c r="AF97" s="67">
        <f t="shared" si="16"/>
        <v>0</v>
      </c>
      <c r="AG97" s="67">
        <f t="shared" si="17"/>
        <v>0</v>
      </c>
      <c r="AH97" s="66" t="str">
        <f t="shared" si="18"/>
        <v>-</v>
      </c>
      <c r="AI97" s="80">
        <f t="shared" si="19"/>
        <v>0</v>
      </c>
    </row>
    <row r="98" spans="1:35" ht="12.75" customHeight="1">
      <c r="A98" s="65">
        <v>3304680</v>
      </c>
      <c r="B98" s="66">
        <v>343</v>
      </c>
      <c r="C98" s="80" t="s">
        <v>248</v>
      </c>
      <c r="D98" s="67" t="s">
        <v>249</v>
      </c>
      <c r="E98" s="67" t="s">
        <v>250</v>
      </c>
      <c r="F98" s="68" t="s">
        <v>27</v>
      </c>
      <c r="G98" s="105">
        <v>3748</v>
      </c>
      <c r="H98" s="69">
        <v>789</v>
      </c>
      <c r="I98" s="81">
        <v>6036325563</v>
      </c>
      <c r="J98" s="70">
        <v>7</v>
      </c>
      <c r="K98" s="71" t="s">
        <v>28</v>
      </c>
      <c r="L98" s="75" t="s">
        <v>371</v>
      </c>
      <c r="M98" s="107">
        <v>1399.7</v>
      </c>
      <c r="N98" s="82" t="s">
        <v>370</v>
      </c>
      <c r="O98" s="72">
        <v>5.23432745</v>
      </c>
      <c r="P98" s="71" t="s">
        <v>33</v>
      </c>
      <c r="Q98" s="77">
        <v>16.21</v>
      </c>
      <c r="R98" s="83" t="s">
        <v>33</v>
      </c>
      <c r="S98" s="115" t="s">
        <v>28</v>
      </c>
      <c r="T98" s="99">
        <v>115196.8</v>
      </c>
      <c r="U98" s="78">
        <v>9504.09</v>
      </c>
      <c r="V98" s="78">
        <v>13226.97</v>
      </c>
      <c r="W98" s="117">
        <v>7191.98</v>
      </c>
      <c r="X98" s="101" t="s">
        <v>372</v>
      </c>
      <c r="Y98" s="75" t="s">
        <v>371</v>
      </c>
      <c r="Z98" s="80">
        <f t="shared" si="10"/>
        <v>1</v>
      </c>
      <c r="AA98" s="67">
        <f t="shared" si="11"/>
        <v>0</v>
      </c>
      <c r="AB98" s="67">
        <f t="shared" si="12"/>
        <v>0</v>
      </c>
      <c r="AC98" s="67">
        <f t="shared" si="13"/>
        <v>0</v>
      </c>
      <c r="AD98" s="66" t="str">
        <f t="shared" si="14"/>
        <v>-</v>
      </c>
      <c r="AE98" s="80">
        <f t="shared" si="15"/>
        <v>1</v>
      </c>
      <c r="AF98" s="67">
        <f t="shared" si="16"/>
        <v>0</v>
      </c>
      <c r="AG98" s="67">
        <f t="shared" si="17"/>
        <v>0</v>
      </c>
      <c r="AH98" s="66" t="str">
        <f t="shared" si="18"/>
        <v>-</v>
      </c>
      <c r="AI98" s="80">
        <f t="shared" si="19"/>
        <v>0</v>
      </c>
    </row>
    <row r="99" spans="1:35" ht="12.75" customHeight="1">
      <c r="A99" s="65">
        <v>3304740</v>
      </c>
      <c r="B99" s="66">
        <v>351</v>
      </c>
      <c r="C99" s="80" t="s">
        <v>251</v>
      </c>
      <c r="D99" s="67" t="s">
        <v>252</v>
      </c>
      <c r="E99" s="67" t="s">
        <v>253</v>
      </c>
      <c r="F99" s="68" t="s">
        <v>27</v>
      </c>
      <c r="G99" s="105">
        <v>3054</v>
      </c>
      <c r="H99" s="69">
        <v>3693</v>
      </c>
      <c r="I99" s="81">
        <v>6034246200</v>
      </c>
      <c r="J99" s="70" t="s">
        <v>254</v>
      </c>
      <c r="K99" s="71" t="s">
        <v>33</v>
      </c>
      <c r="L99" s="75" t="s">
        <v>371</v>
      </c>
      <c r="M99" s="107">
        <v>4623.8</v>
      </c>
      <c r="N99" s="82" t="s">
        <v>370</v>
      </c>
      <c r="O99" s="72">
        <v>2.482269504</v>
      </c>
      <c r="P99" s="71" t="s">
        <v>33</v>
      </c>
      <c r="Q99" s="77">
        <v>4.57</v>
      </c>
      <c r="R99" s="83" t="s">
        <v>33</v>
      </c>
      <c r="S99" s="115" t="s">
        <v>33</v>
      </c>
      <c r="T99" s="99">
        <v>185497.25</v>
      </c>
      <c r="U99" s="78">
        <v>7680.06</v>
      </c>
      <c r="V99" s="78">
        <v>21904.8</v>
      </c>
      <c r="W99" s="117">
        <v>18065.72</v>
      </c>
      <c r="X99" s="101" t="s">
        <v>372</v>
      </c>
      <c r="Y99" s="75" t="s">
        <v>371</v>
      </c>
      <c r="Z99" s="80">
        <f t="shared" si="10"/>
        <v>0</v>
      </c>
      <c r="AA99" s="67">
        <f t="shared" si="11"/>
        <v>0</v>
      </c>
      <c r="AB99" s="67">
        <f t="shared" si="12"/>
        <v>0</v>
      </c>
      <c r="AC99" s="67">
        <f t="shared" si="13"/>
        <v>0</v>
      </c>
      <c r="AD99" s="66" t="str">
        <f t="shared" si="14"/>
        <v>-</v>
      </c>
      <c r="AE99" s="80">
        <f t="shared" si="15"/>
        <v>0</v>
      </c>
      <c r="AF99" s="67">
        <f t="shared" si="16"/>
        <v>0</v>
      </c>
      <c r="AG99" s="67">
        <f t="shared" si="17"/>
        <v>0</v>
      </c>
      <c r="AH99" s="66" t="str">
        <f t="shared" si="18"/>
        <v>-</v>
      </c>
      <c r="AI99" s="80">
        <f t="shared" si="19"/>
        <v>0</v>
      </c>
    </row>
    <row r="100" spans="1:35" ht="12.75" customHeight="1">
      <c r="A100" s="65">
        <v>3304760</v>
      </c>
      <c r="B100" s="66">
        <v>352</v>
      </c>
      <c r="C100" s="80" t="s">
        <v>255</v>
      </c>
      <c r="D100" s="67" t="s">
        <v>58</v>
      </c>
      <c r="E100" s="67" t="s">
        <v>59</v>
      </c>
      <c r="F100" s="68" t="s">
        <v>27</v>
      </c>
      <c r="G100" s="105">
        <v>3303</v>
      </c>
      <c r="H100" s="69">
        <v>1625</v>
      </c>
      <c r="I100" s="81">
        <v>6037536561</v>
      </c>
      <c r="J100" s="70" t="s">
        <v>256</v>
      </c>
      <c r="K100" s="71" t="s">
        <v>33</v>
      </c>
      <c r="L100" s="75" t="s">
        <v>371</v>
      </c>
      <c r="M100" s="107">
        <v>2606.7</v>
      </c>
      <c r="N100" s="82" t="s">
        <v>370</v>
      </c>
      <c r="O100" s="72">
        <v>7.328033184</v>
      </c>
      <c r="P100" s="71" t="s">
        <v>33</v>
      </c>
      <c r="Q100" s="77">
        <v>14.17</v>
      </c>
      <c r="R100" s="83" t="s">
        <v>33</v>
      </c>
      <c r="S100" s="115" t="s">
        <v>33</v>
      </c>
      <c r="T100" s="99">
        <v>210702.62</v>
      </c>
      <c r="U100" s="78">
        <v>16782.59</v>
      </c>
      <c r="V100" s="78">
        <v>22657.12</v>
      </c>
      <c r="W100" s="117">
        <v>10165.37</v>
      </c>
      <c r="X100" s="101" t="s">
        <v>372</v>
      </c>
      <c r="Y100" s="75" t="s">
        <v>371</v>
      </c>
      <c r="Z100" s="80">
        <f t="shared" si="10"/>
        <v>0</v>
      </c>
      <c r="AA100" s="67">
        <f t="shared" si="11"/>
        <v>0</v>
      </c>
      <c r="AB100" s="67">
        <f t="shared" si="12"/>
        <v>0</v>
      </c>
      <c r="AC100" s="67">
        <f t="shared" si="13"/>
        <v>0</v>
      </c>
      <c r="AD100" s="66" t="str">
        <f t="shared" si="14"/>
        <v>-</v>
      </c>
      <c r="AE100" s="80">
        <f t="shared" si="15"/>
        <v>0</v>
      </c>
      <c r="AF100" s="67">
        <f t="shared" si="16"/>
        <v>0</v>
      </c>
      <c r="AG100" s="67">
        <f t="shared" si="17"/>
        <v>0</v>
      </c>
      <c r="AH100" s="66" t="str">
        <f t="shared" si="18"/>
        <v>-</v>
      </c>
      <c r="AI100" s="80">
        <f t="shared" si="19"/>
        <v>0</v>
      </c>
    </row>
    <row r="101" spans="1:35" ht="12.75" customHeight="1">
      <c r="A101" s="65">
        <v>3304800</v>
      </c>
      <c r="B101" s="66">
        <v>355</v>
      </c>
      <c r="C101" s="80" t="s">
        <v>257</v>
      </c>
      <c r="D101" s="67" t="s">
        <v>143</v>
      </c>
      <c r="E101" s="67" t="s">
        <v>40</v>
      </c>
      <c r="F101" s="68" t="s">
        <v>27</v>
      </c>
      <c r="G101" s="105">
        <v>3581</v>
      </c>
      <c r="H101" s="69">
        <v>1686</v>
      </c>
      <c r="I101" s="81">
        <v>6034663632</v>
      </c>
      <c r="J101" s="70">
        <v>7</v>
      </c>
      <c r="K101" s="71" t="s">
        <v>28</v>
      </c>
      <c r="L101" s="75" t="s">
        <v>371</v>
      </c>
      <c r="M101" s="107">
        <v>123.8</v>
      </c>
      <c r="N101" s="82" t="s">
        <v>370</v>
      </c>
      <c r="O101" s="72">
        <v>8.032128514</v>
      </c>
      <c r="P101" s="71" t="s">
        <v>33</v>
      </c>
      <c r="Q101" s="77">
        <v>16.94</v>
      </c>
      <c r="R101" s="83" t="s">
        <v>33</v>
      </c>
      <c r="S101" s="115" t="s">
        <v>28</v>
      </c>
      <c r="T101" s="99">
        <v>27199.92</v>
      </c>
      <c r="U101" s="78">
        <v>2105.49</v>
      </c>
      <c r="V101" s="78">
        <v>2187.51</v>
      </c>
      <c r="W101" s="117">
        <v>1325.54</v>
      </c>
      <c r="X101" s="101" t="s">
        <v>372</v>
      </c>
      <c r="Y101" s="75" t="s">
        <v>372</v>
      </c>
      <c r="Z101" s="80">
        <f t="shared" si="10"/>
        <v>1</v>
      </c>
      <c r="AA101" s="67">
        <f t="shared" si="11"/>
        <v>1</v>
      </c>
      <c r="AB101" s="67">
        <f t="shared" si="12"/>
        <v>0</v>
      </c>
      <c r="AC101" s="67">
        <f t="shared" si="13"/>
        <v>0</v>
      </c>
      <c r="AD101" s="66" t="str">
        <f t="shared" si="14"/>
        <v>SRSA</v>
      </c>
      <c r="AE101" s="80">
        <f t="shared" si="15"/>
        <v>1</v>
      </c>
      <c r="AF101" s="67">
        <f t="shared" si="16"/>
        <v>0</v>
      </c>
      <c r="AG101" s="67">
        <f t="shared" si="17"/>
        <v>0</v>
      </c>
      <c r="AH101" s="66" t="str">
        <f t="shared" si="18"/>
        <v>-</v>
      </c>
      <c r="AI101" s="80">
        <f t="shared" si="19"/>
        <v>0</v>
      </c>
    </row>
    <row r="102" spans="1:35" ht="12.75" customHeight="1">
      <c r="A102" s="65">
        <v>3304830</v>
      </c>
      <c r="B102" s="66">
        <v>357</v>
      </c>
      <c r="C102" s="80" t="s">
        <v>258</v>
      </c>
      <c r="D102" s="67" t="s">
        <v>259</v>
      </c>
      <c r="E102" s="67" t="s">
        <v>260</v>
      </c>
      <c r="F102" s="68" t="s">
        <v>27</v>
      </c>
      <c r="G102" s="105">
        <v>3055</v>
      </c>
      <c r="H102" s="69">
        <v>4871</v>
      </c>
      <c r="I102" s="81">
        <v>6036732202</v>
      </c>
      <c r="J102" s="70" t="s">
        <v>32</v>
      </c>
      <c r="K102" s="71" t="s">
        <v>33</v>
      </c>
      <c r="L102" s="75" t="s">
        <v>371</v>
      </c>
      <c r="M102" s="107">
        <v>2540.3</v>
      </c>
      <c r="N102" s="82" t="s">
        <v>370</v>
      </c>
      <c r="O102" s="72">
        <v>4.946619217</v>
      </c>
      <c r="P102" s="71" t="s">
        <v>33</v>
      </c>
      <c r="Q102" s="77">
        <v>11.69</v>
      </c>
      <c r="R102" s="83" t="s">
        <v>33</v>
      </c>
      <c r="S102" s="115" t="s">
        <v>33</v>
      </c>
      <c r="T102" s="99">
        <v>145116.12</v>
      </c>
      <c r="U102" s="78">
        <v>11500.4</v>
      </c>
      <c r="V102" s="78">
        <v>17943.5</v>
      </c>
      <c r="W102" s="117">
        <v>11779.25</v>
      </c>
      <c r="X102" s="101" t="s">
        <v>372</v>
      </c>
      <c r="Y102" s="75" t="s">
        <v>371</v>
      </c>
      <c r="Z102" s="80">
        <f t="shared" si="10"/>
        <v>0</v>
      </c>
      <c r="AA102" s="67">
        <f t="shared" si="11"/>
        <v>0</v>
      </c>
      <c r="AB102" s="67">
        <f t="shared" si="12"/>
        <v>0</v>
      </c>
      <c r="AC102" s="67">
        <f t="shared" si="13"/>
        <v>0</v>
      </c>
      <c r="AD102" s="66" t="str">
        <f t="shared" si="14"/>
        <v>-</v>
      </c>
      <c r="AE102" s="80">
        <f t="shared" si="15"/>
        <v>0</v>
      </c>
      <c r="AF102" s="67">
        <f t="shared" si="16"/>
        <v>0</v>
      </c>
      <c r="AG102" s="67">
        <f t="shared" si="17"/>
        <v>0</v>
      </c>
      <c r="AH102" s="66" t="str">
        <f t="shared" si="18"/>
        <v>-</v>
      </c>
      <c r="AI102" s="80">
        <f t="shared" si="19"/>
        <v>0</v>
      </c>
    </row>
    <row r="103" spans="1:35" ht="12.75" customHeight="1">
      <c r="A103" s="65">
        <v>3300616</v>
      </c>
      <c r="B103" s="66">
        <v>359</v>
      </c>
      <c r="C103" s="80" t="s">
        <v>46</v>
      </c>
      <c r="D103" s="67" t="s">
        <v>47</v>
      </c>
      <c r="E103" s="67" t="s">
        <v>48</v>
      </c>
      <c r="F103" s="68" t="s">
        <v>27</v>
      </c>
      <c r="G103" s="105">
        <v>3887</v>
      </c>
      <c r="H103" s="69">
        <v>9708</v>
      </c>
      <c r="I103" s="81">
        <v>6034732326</v>
      </c>
      <c r="J103" s="70">
        <v>8</v>
      </c>
      <c r="K103" s="71" t="s">
        <v>28</v>
      </c>
      <c r="L103" s="75" t="s">
        <v>371</v>
      </c>
      <c r="M103" s="107">
        <v>632.8</v>
      </c>
      <c r="N103" s="82" t="s">
        <v>370</v>
      </c>
      <c r="O103" s="72">
        <v>10.51344743</v>
      </c>
      <c r="P103" s="71" t="s">
        <v>33</v>
      </c>
      <c r="Q103" s="77">
        <v>30.98</v>
      </c>
      <c r="R103" s="83" t="s">
        <v>28</v>
      </c>
      <c r="S103" s="115" t="s">
        <v>28</v>
      </c>
      <c r="T103" s="99">
        <v>66457.24</v>
      </c>
      <c r="U103" s="78">
        <v>6629.18</v>
      </c>
      <c r="V103" s="78">
        <v>7670.14</v>
      </c>
      <c r="W103" s="117">
        <v>2474.42</v>
      </c>
      <c r="X103" s="101" t="s">
        <v>372</v>
      </c>
      <c r="Y103" s="75" t="s">
        <v>371</v>
      </c>
      <c r="Z103" s="80">
        <f t="shared" si="10"/>
        <v>1</v>
      </c>
      <c r="AA103" s="67">
        <f t="shared" si="11"/>
        <v>0</v>
      </c>
      <c r="AB103" s="67">
        <f t="shared" si="12"/>
        <v>0</v>
      </c>
      <c r="AC103" s="67">
        <f t="shared" si="13"/>
        <v>0</v>
      </c>
      <c r="AD103" s="66" t="str">
        <f t="shared" si="14"/>
        <v>-</v>
      </c>
      <c r="AE103" s="80">
        <f t="shared" si="15"/>
        <v>1</v>
      </c>
      <c r="AF103" s="67">
        <f t="shared" si="16"/>
        <v>1</v>
      </c>
      <c r="AG103" s="67" t="str">
        <f t="shared" si="17"/>
        <v>Initial</v>
      </c>
      <c r="AH103" s="66" t="str">
        <f t="shared" si="18"/>
        <v>RLIS</v>
      </c>
      <c r="AI103" s="80">
        <f t="shared" si="19"/>
        <v>0</v>
      </c>
    </row>
    <row r="104" spans="1:35" ht="12.75" customHeight="1">
      <c r="A104" s="65">
        <v>3304890</v>
      </c>
      <c r="B104" s="66">
        <v>363</v>
      </c>
      <c r="C104" s="80" t="s">
        <v>261</v>
      </c>
      <c r="D104" s="67" t="s">
        <v>194</v>
      </c>
      <c r="E104" s="67" t="s">
        <v>195</v>
      </c>
      <c r="F104" s="68" t="s">
        <v>27</v>
      </c>
      <c r="G104" s="105">
        <v>3446</v>
      </c>
      <c r="H104" s="69">
        <v>2310</v>
      </c>
      <c r="I104" s="81">
        <v>6033526955</v>
      </c>
      <c r="J104" s="70">
        <v>7</v>
      </c>
      <c r="K104" s="71" t="s">
        <v>28</v>
      </c>
      <c r="L104" s="75" t="s">
        <v>371</v>
      </c>
      <c r="M104" s="107">
        <v>2331.5</v>
      </c>
      <c r="N104" s="82" t="s">
        <v>370</v>
      </c>
      <c r="O104" s="72">
        <v>3.674540682</v>
      </c>
      <c r="P104" s="71" t="s">
        <v>33</v>
      </c>
      <c r="Q104" s="77">
        <v>18.11</v>
      </c>
      <c r="R104" s="83" t="s">
        <v>33</v>
      </c>
      <c r="S104" s="115" t="s">
        <v>28</v>
      </c>
      <c r="T104" s="99">
        <v>146316.92</v>
      </c>
      <c r="U104" s="78">
        <v>13398.34</v>
      </c>
      <c r="V104" s="78">
        <v>19030.24</v>
      </c>
      <c r="W104" s="117">
        <v>11818.23</v>
      </c>
      <c r="X104" s="101" t="s">
        <v>372</v>
      </c>
      <c r="Y104" s="75" t="s">
        <v>371</v>
      </c>
      <c r="Z104" s="80">
        <f t="shared" si="10"/>
        <v>1</v>
      </c>
      <c r="AA104" s="67">
        <f t="shared" si="11"/>
        <v>0</v>
      </c>
      <c r="AB104" s="67">
        <f t="shared" si="12"/>
        <v>0</v>
      </c>
      <c r="AC104" s="67">
        <f t="shared" si="13"/>
        <v>0</v>
      </c>
      <c r="AD104" s="66" t="str">
        <f t="shared" si="14"/>
        <v>-</v>
      </c>
      <c r="AE104" s="80">
        <f t="shared" si="15"/>
        <v>1</v>
      </c>
      <c r="AF104" s="67">
        <f t="shared" si="16"/>
        <v>0</v>
      </c>
      <c r="AG104" s="67">
        <f t="shared" si="17"/>
        <v>0</v>
      </c>
      <c r="AH104" s="66" t="str">
        <f t="shared" si="18"/>
        <v>-</v>
      </c>
      <c r="AI104" s="80">
        <f t="shared" si="19"/>
        <v>0</v>
      </c>
    </row>
    <row r="105" spans="1:35" ht="12.75" customHeight="1">
      <c r="A105" s="65">
        <v>3304920</v>
      </c>
      <c r="B105" s="66">
        <v>365</v>
      </c>
      <c r="C105" s="80" t="s">
        <v>262</v>
      </c>
      <c r="D105" s="67" t="s">
        <v>263</v>
      </c>
      <c r="E105" s="67" t="s">
        <v>264</v>
      </c>
      <c r="F105" s="68" t="s">
        <v>27</v>
      </c>
      <c r="G105" s="105">
        <v>3771</v>
      </c>
      <c r="H105" s="69">
        <v>130</v>
      </c>
      <c r="I105" s="81">
        <v>6036382800</v>
      </c>
      <c r="J105" s="70">
        <v>7</v>
      </c>
      <c r="K105" s="71" t="s">
        <v>28</v>
      </c>
      <c r="L105" s="75" t="s">
        <v>371</v>
      </c>
      <c r="M105" s="107">
        <v>59.5</v>
      </c>
      <c r="N105" s="82" t="s">
        <v>370</v>
      </c>
      <c r="O105" s="72">
        <v>0.71942446</v>
      </c>
      <c r="P105" s="71" t="s">
        <v>33</v>
      </c>
      <c r="Q105" s="77">
        <v>0.35</v>
      </c>
      <c r="R105" s="83" t="s">
        <v>33</v>
      </c>
      <c r="S105" s="115" t="s">
        <v>28</v>
      </c>
      <c r="T105" s="99">
        <v>5107.21</v>
      </c>
      <c r="U105" s="78">
        <v>0</v>
      </c>
      <c r="V105" s="78">
        <v>180.27</v>
      </c>
      <c r="W105" s="117">
        <v>761.87</v>
      </c>
      <c r="X105" s="101" t="s">
        <v>372</v>
      </c>
      <c r="Y105" s="75" t="s">
        <v>371</v>
      </c>
      <c r="Z105" s="80">
        <f t="shared" si="10"/>
        <v>1</v>
      </c>
      <c r="AA105" s="67">
        <f t="shared" si="11"/>
        <v>1</v>
      </c>
      <c r="AB105" s="67">
        <f t="shared" si="12"/>
        <v>0</v>
      </c>
      <c r="AC105" s="67">
        <f t="shared" si="13"/>
        <v>0</v>
      </c>
      <c r="AD105" s="66" t="str">
        <f t="shared" si="14"/>
        <v>SRSA</v>
      </c>
      <c r="AE105" s="80">
        <f t="shared" si="15"/>
        <v>1</v>
      </c>
      <c r="AF105" s="67">
        <f t="shared" si="16"/>
        <v>0</v>
      </c>
      <c r="AG105" s="67">
        <f t="shared" si="17"/>
        <v>0</v>
      </c>
      <c r="AH105" s="66" t="str">
        <f t="shared" si="18"/>
        <v>-</v>
      </c>
      <c r="AI105" s="80">
        <f t="shared" si="19"/>
        <v>0</v>
      </c>
    </row>
    <row r="106" spans="1:35" ht="12.75" customHeight="1">
      <c r="A106" s="65">
        <v>3304950</v>
      </c>
      <c r="B106" s="66">
        <v>367</v>
      </c>
      <c r="C106" s="80" t="s">
        <v>265</v>
      </c>
      <c r="D106" s="67" t="s">
        <v>55</v>
      </c>
      <c r="E106" s="67" t="s">
        <v>56</v>
      </c>
      <c r="F106" s="68" t="s">
        <v>27</v>
      </c>
      <c r="G106" s="105">
        <v>3031</v>
      </c>
      <c r="H106" s="69">
        <v>849</v>
      </c>
      <c r="I106" s="81">
        <v>6036732690</v>
      </c>
      <c r="J106" s="70">
        <v>8</v>
      </c>
      <c r="K106" s="71" t="s">
        <v>28</v>
      </c>
      <c r="L106" s="75" t="s">
        <v>371</v>
      </c>
      <c r="M106" s="107">
        <v>225.6</v>
      </c>
      <c r="N106" s="82" t="s">
        <v>370</v>
      </c>
      <c r="O106" s="72">
        <v>2.156334232</v>
      </c>
      <c r="P106" s="71" t="s">
        <v>33</v>
      </c>
      <c r="Q106" s="77">
        <v>4.75</v>
      </c>
      <c r="R106" s="83" t="s">
        <v>33</v>
      </c>
      <c r="S106" s="115" t="s">
        <v>28</v>
      </c>
      <c r="T106" s="99">
        <v>26081.79</v>
      </c>
      <c r="U106" s="78">
        <v>1882.13</v>
      </c>
      <c r="V106" s="78">
        <v>2336.76</v>
      </c>
      <c r="W106" s="117">
        <v>1151.88</v>
      </c>
      <c r="X106" s="101" t="s">
        <v>372</v>
      </c>
      <c r="Y106" s="75" t="s">
        <v>371</v>
      </c>
      <c r="Z106" s="80">
        <f t="shared" si="10"/>
        <v>1</v>
      </c>
      <c r="AA106" s="67">
        <f t="shared" si="11"/>
        <v>1</v>
      </c>
      <c r="AB106" s="67">
        <f t="shared" si="12"/>
        <v>0</v>
      </c>
      <c r="AC106" s="67">
        <f t="shared" si="13"/>
        <v>0</v>
      </c>
      <c r="AD106" s="66" t="str">
        <f t="shared" si="14"/>
        <v>SRSA</v>
      </c>
      <c r="AE106" s="80">
        <f t="shared" si="15"/>
        <v>1</v>
      </c>
      <c r="AF106" s="67">
        <f t="shared" si="16"/>
        <v>0</v>
      </c>
      <c r="AG106" s="67">
        <f t="shared" si="17"/>
        <v>0</v>
      </c>
      <c r="AH106" s="66" t="str">
        <f t="shared" si="18"/>
        <v>-</v>
      </c>
      <c r="AI106" s="80">
        <f t="shared" si="19"/>
        <v>0</v>
      </c>
    </row>
    <row r="107" spans="1:35" ht="12.75" customHeight="1">
      <c r="A107" s="65">
        <v>3304960</v>
      </c>
      <c r="B107" s="66">
        <v>369</v>
      </c>
      <c r="C107" s="80" t="s">
        <v>266</v>
      </c>
      <c r="D107" s="67" t="s">
        <v>267</v>
      </c>
      <c r="E107" s="67" t="s">
        <v>268</v>
      </c>
      <c r="F107" s="68" t="s">
        <v>27</v>
      </c>
      <c r="G107" s="105">
        <v>3254</v>
      </c>
      <c r="H107" s="69">
        <v>419</v>
      </c>
      <c r="I107" s="81">
        <v>6034765247</v>
      </c>
      <c r="J107" s="70">
        <v>7</v>
      </c>
      <c r="K107" s="71" t="s">
        <v>28</v>
      </c>
      <c r="L107" s="75" t="s">
        <v>371</v>
      </c>
      <c r="M107" s="107">
        <v>650.4</v>
      </c>
      <c r="N107" s="82" t="s">
        <v>370</v>
      </c>
      <c r="O107" s="72">
        <v>3.679369251</v>
      </c>
      <c r="P107" s="71" t="s">
        <v>33</v>
      </c>
      <c r="Q107" s="77">
        <v>12.21</v>
      </c>
      <c r="R107" s="83" t="s">
        <v>33</v>
      </c>
      <c r="S107" s="115" t="s">
        <v>28</v>
      </c>
      <c r="T107" s="99">
        <v>66235.4</v>
      </c>
      <c r="U107" s="78">
        <v>5307.42</v>
      </c>
      <c r="V107" s="78">
        <v>6613.86</v>
      </c>
      <c r="W107" s="117">
        <v>2391.59</v>
      </c>
      <c r="X107" s="101" t="s">
        <v>372</v>
      </c>
      <c r="Y107" s="75" t="s">
        <v>371</v>
      </c>
      <c r="Z107" s="80">
        <f t="shared" si="10"/>
        <v>1</v>
      </c>
      <c r="AA107" s="67">
        <f t="shared" si="11"/>
        <v>0</v>
      </c>
      <c r="AB107" s="67">
        <f t="shared" si="12"/>
        <v>0</v>
      </c>
      <c r="AC107" s="67">
        <f t="shared" si="13"/>
        <v>0</v>
      </c>
      <c r="AD107" s="66" t="str">
        <f t="shared" si="14"/>
        <v>-</v>
      </c>
      <c r="AE107" s="80">
        <f t="shared" si="15"/>
        <v>1</v>
      </c>
      <c r="AF107" s="67">
        <f t="shared" si="16"/>
        <v>0</v>
      </c>
      <c r="AG107" s="67">
        <f t="shared" si="17"/>
        <v>0</v>
      </c>
      <c r="AH107" s="66" t="str">
        <f t="shared" si="18"/>
        <v>-</v>
      </c>
      <c r="AI107" s="80">
        <f t="shared" si="19"/>
        <v>0</v>
      </c>
    </row>
    <row r="108" spans="1:35" ht="12.75" customHeight="1">
      <c r="A108" s="65">
        <v>3304980</v>
      </c>
      <c r="B108" s="66">
        <v>371</v>
      </c>
      <c r="C108" s="80" t="s">
        <v>269</v>
      </c>
      <c r="D108" s="67" t="s">
        <v>270</v>
      </c>
      <c r="E108" s="67" t="s">
        <v>271</v>
      </c>
      <c r="F108" s="68" t="s">
        <v>27</v>
      </c>
      <c r="G108" s="105">
        <v>3061</v>
      </c>
      <c r="H108" s="69">
        <v>687</v>
      </c>
      <c r="I108" s="81">
        <v>6035944300</v>
      </c>
      <c r="J108" s="70">
        <v>2</v>
      </c>
      <c r="K108" s="71" t="s">
        <v>33</v>
      </c>
      <c r="L108" s="75" t="s">
        <v>371</v>
      </c>
      <c r="M108" s="107">
        <v>12823.4</v>
      </c>
      <c r="N108" s="82" t="s">
        <v>370</v>
      </c>
      <c r="O108" s="72">
        <v>6.227244193</v>
      </c>
      <c r="P108" s="71" t="s">
        <v>33</v>
      </c>
      <c r="Q108" s="77">
        <v>23.07</v>
      </c>
      <c r="R108" s="83" t="s">
        <v>28</v>
      </c>
      <c r="S108" s="115" t="s">
        <v>33</v>
      </c>
      <c r="T108" s="99">
        <v>986249.62</v>
      </c>
      <c r="U108" s="78">
        <v>99998.91</v>
      </c>
      <c r="V108" s="78">
        <v>132178.25</v>
      </c>
      <c r="W108" s="117">
        <v>71194.2</v>
      </c>
      <c r="X108" s="101" t="s">
        <v>372</v>
      </c>
      <c r="Y108" s="75" t="s">
        <v>371</v>
      </c>
      <c r="Z108" s="80">
        <f t="shared" si="10"/>
        <v>0</v>
      </c>
      <c r="AA108" s="67">
        <f t="shared" si="11"/>
        <v>0</v>
      </c>
      <c r="AB108" s="67">
        <f t="shared" si="12"/>
        <v>0</v>
      </c>
      <c r="AC108" s="67">
        <f t="shared" si="13"/>
        <v>0</v>
      </c>
      <c r="AD108" s="66" t="str">
        <f t="shared" si="14"/>
        <v>-</v>
      </c>
      <c r="AE108" s="80">
        <f t="shared" si="15"/>
        <v>0</v>
      </c>
      <c r="AF108" s="67">
        <f t="shared" si="16"/>
        <v>1</v>
      </c>
      <c r="AG108" s="67">
        <f t="shared" si="17"/>
        <v>0</v>
      </c>
      <c r="AH108" s="66" t="str">
        <f t="shared" si="18"/>
        <v>-</v>
      </c>
      <c r="AI108" s="80">
        <f t="shared" si="19"/>
        <v>0</v>
      </c>
    </row>
    <row r="109" spans="1:35" ht="12.75" customHeight="1">
      <c r="A109" s="65">
        <v>3305010</v>
      </c>
      <c r="B109" s="66">
        <v>375</v>
      </c>
      <c r="C109" s="80" t="s">
        <v>272</v>
      </c>
      <c r="D109" s="67" t="s">
        <v>104</v>
      </c>
      <c r="E109" s="67" t="s">
        <v>105</v>
      </c>
      <c r="F109" s="68" t="s">
        <v>27</v>
      </c>
      <c r="G109" s="105">
        <v>3431</v>
      </c>
      <c r="H109" s="69">
        <v>3392</v>
      </c>
      <c r="I109" s="81">
        <v>6033579002</v>
      </c>
      <c r="J109" s="70">
        <v>7</v>
      </c>
      <c r="K109" s="71" t="s">
        <v>28</v>
      </c>
      <c r="L109" s="75" t="s">
        <v>371</v>
      </c>
      <c r="M109" s="107">
        <v>54.6</v>
      </c>
      <c r="N109" s="82" t="s">
        <v>370</v>
      </c>
      <c r="O109" s="72">
        <v>7.5</v>
      </c>
      <c r="P109" s="71" t="s">
        <v>33</v>
      </c>
      <c r="Q109" s="77">
        <v>25.56</v>
      </c>
      <c r="R109" s="83" t="s">
        <v>28</v>
      </c>
      <c r="S109" s="115" t="s">
        <v>28</v>
      </c>
      <c r="T109" s="99">
        <v>6230.14</v>
      </c>
      <c r="U109" s="78">
        <v>763.34</v>
      </c>
      <c r="V109" s="78">
        <v>818.66</v>
      </c>
      <c r="W109" s="117">
        <v>751.3</v>
      </c>
      <c r="X109" s="101" t="s">
        <v>372</v>
      </c>
      <c r="Y109" s="75" t="s">
        <v>372</v>
      </c>
      <c r="Z109" s="80">
        <f t="shared" si="10"/>
        <v>1</v>
      </c>
      <c r="AA109" s="67">
        <f t="shared" si="11"/>
        <v>1</v>
      </c>
      <c r="AB109" s="67">
        <f t="shared" si="12"/>
        <v>0</v>
      </c>
      <c r="AC109" s="67">
        <f t="shared" si="13"/>
        <v>0</v>
      </c>
      <c r="AD109" s="66" t="str">
        <f t="shared" si="14"/>
        <v>SRSA</v>
      </c>
      <c r="AE109" s="80">
        <f t="shared" si="15"/>
        <v>1</v>
      </c>
      <c r="AF109" s="67">
        <f t="shared" si="16"/>
        <v>1</v>
      </c>
      <c r="AG109" s="67" t="str">
        <f t="shared" si="17"/>
        <v>Initial</v>
      </c>
      <c r="AH109" s="66" t="str">
        <f t="shared" si="18"/>
        <v>-</v>
      </c>
      <c r="AI109" s="80" t="str">
        <f t="shared" si="19"/>
        <v>SRSA</v>
      </c>
    </row>
    <row r="110" spans="1:35" ht="12.75" customHeight="1">
      <c r="A110" s="65">
        <v>3305040</v>
      </c>
      <c r="B110" s="66">
        <v>377</v>
      </c>
      <c r="C110" s="80" t="s">
        <v>273</v>
      </c>
      <c r="D110" s="67" t="s">
        <v>137</v>
      </c>
      <c r="E110" s="67" t="s">
        <v>138</v>
      </c>
      <c r="F110" s="68" t="s">
        <v>27</v>
      </c>
      <c r="G110" s="105">
        <v>3045</v>
      </c>
      <c r="H110" s="69">
        <v>1908</v>
      </c>
      <c r="I110" s="81">
        <v>6034974818</v>
      </c>
      <c r="J110" s="70">
        <v>8</v>
      </c>
      <c r="K110" s="71" t="s">
        <v>28</v>
      </c>
      <c r="L110" s="75" t="s">
        <v>371</v>
      </c>
      <c r="M110" s="107">
        <v>471.3</v>
      </c>
      <c r="N110" s="82" t="s">
        <v>370</v>
      </c>
      <c r="O110" s="72">
        <v>5.54973822</v>
      </c>
      <c r="P110" s="71" t="s">
        <v>33</v>
      </c>
      <c r="Q110" s="77">
        <v>5.09</v>
      </c>
      <c r="R110" s="83" t="s">
        <v>33</v>
      </c>
      <c r="S110" s="115" t="s">
        <v>28</v>
      </c>
      <c r="T110" s="99">
        <v>38283.2</v>
      </c>
      <c r="U110" s="78">
        <v>4118.18</v>
      </c>
      <c r="V110" s="78">
        <v>5011.12</v>
      </c>
      <c r="W110" s="117">
        <v>2346.03</v>
      </c>
      <c r="X110" s="101" t="s">
        <v>372</v>
      </c>
      <c r="Y110" s="75" t="s">
        <v>372</v>
      </c>
      <c r="Z110" s="80">
        <f t="shared" si="10"/>
        <v>1</v>
      </c>
      <c r="AA110" s="67">
        <f t="shared" si="11"/>
        <v>1</v>
      </c>
      <c r="AB110" s="67">
        <f t="shared" si="12"/>
        <v>0</v>
      </c>
      <c r="AC110" s="67">
        <f t="shared" si="13"/>
        <v>0</v>
      </c>
      <c r="AD110" s="66" t="str">
        <f t="shared" si="14"/>
        <v>SRSA</v>
      </c>
      <c r="AE110" s="80">
        <f t="shared" si="15"/>
        <v>1</v>
      </c>
      <c r="AF110" s="67">
        <f t="shared" si="16"/>
        <v>0</v>
      </c>
      <c r="AG110" s="67">
        <f t="shared" si="17"/>
        <v>0</v>
      </c>
      <c r="AH110" s="66" t="str">
        <f t="shared" si="18"/>
        <v>-</v>
      </c>
      <c r="AI110" s="80">
        <f t="shared" si="19"/>
        <v>0</v>
      </c>
    </row>
    <row r="111" spans="1:35" ht="12.75" customHeight="1">
      <c r="A111" s="65">
        <v>3305070</v>
      </c>
      <c r="B111" s="66">
        <v>381</v>
      </c>
      <c r="C111" s="80" t="s">
        <v>274</v>
      </c>
      <c r="D111" s="67" t="s">
        <v>176</v>
      </c>
      <c r="E111" s="67" t="s">
        <v>177</v>
      </c>
      <c r="F111" s="68" t="s">
        <v>27</v>
      </c>
      <c r="G111" s="105">
        <v>3840</v>
      </c>
      <c r="H111" s="69">
        <v>2313</v>
      </c>
      <c r="I111" s="81">
        <v>6034229572</v>
      </c>
      <c r="J111" s="70">
        <v>3</v>
      </c>
      <c r="K111" s="71" t="s">
        <v>33</v>
      </c>
      <c r="L111" s="75" t="s">
        <v>371</v>
      </c>
      <c r="M111" s="107">
        <v>56.3</v>
      </c>
      <c r="N111" s="82" t="s">
        <v>370</v>
      </c>
      <c r="O111" s="72">
        <v>0</v>
      </c>
      <c r="P111" s="71" t="s">
        <v>33</v>
      </c>
      <c r="Q111" s="77">
        <v>0</v>
      </c>
      <c r="R111" s="83" t="s">
        <v>33</v>
      </c>
      <c r="S111" s="115" t="s">
        <v>33</v>
      </c>
      <c r="T111" s="99">
        <v>2291.76</v>
      </c>
      <c r="U111" s="78">
        <v>0</v>
      </c>
      <c r="V111" s="78">
        <v>174.05</v>
      </c>
      <c r="W111" s="117">
        <v>197.24</v>
      </c>
      <c r="X111" s="101" t="s">
        <v>372</v>
      </c>
      <c r="Y111" s="75" t="s">
        <v>371</v>
      </c>
      <c r="Z111" s="80">
        <f t="shared" si="10"/>
        <v>0</v>
      </c>
      <c r="AA111" s="67">
        <f t="shared" si="11"/>
        <v>1</v>
      </c>
      <c r="AB111" s="67">
        <f t="shared" si="12"/>
        <v>0</v>
      </c>
      <c r="AC111" s="67">
        <f t="shared" si="13"/>
        <v>0</v>
      </c>
      <c r="AD111" s="66" t="str">
        <f t="shared" si="14"/>
        <v>-</v>
      </c>
      <c r="AE111" s="80">
        <f t="shared" si="15"/>
        <v>0</v>
      </c>
      <c r="AF111" s="67">
        <f t="shared" si="16"/>
        <v>0</v>
      </c>
      <c r="AG111" s="67">
        <f t="shared" si="17"/>
        <v>0</v>
      </c>
      <c r="AH111" s="66" t="str">
        <f t="shared" si="18"/>
        <v>-</v>
      </c>
      <c r="AI111" s="80">
        <f t="shared" si="19"/>
        <v>0</v>
      </c>
    </row>
    <row r="112" spans="1:35" ht="12.75" customHeight="1">
      <c r="A112" s="65">
        <v>3305190</v>
      </c>
      <c r="B112" s="66">
        <v>387</v>
      </c>
      <c r="C112" s="80" t="s">
        <v>275</v>
      </c>
      <c r="D112" s="67" t="s">
        <v>30</v>
      </c>
      <c r="E112" s="67" t="s">
        <v>31</v>
      </c>
      <c r="F112" s="68" t="s">
        <v>27</v>
      </c>
      <c r="G112" s="105">
        <v>3833</v>
      </c>
      <c r="H112" s="69">
        <v>2744</v>
      </c>
      <c r="I112" s="81">
        <v>6037758653</v>
      </c>
      <c r="J112" s="70">
        <v>3</v>
      </c>
      <c r="K112" s="71" t="s">
        <v>33</v>
      </c>
      <c r="L112" s="75" t="s">
        <v>371</v>
      </c>
      <c r="M112" s="107">
        <v>167.2</v>
      </c>
      <c r="N112" s="82" t="s">
        <v>370</v>
      </c>
      <c r="O112" s="72">
        <v>1.960784314</v>
      </c>
      <c r="P112" s="71" t="s">
        <v>33</v>
      </c>
      <c r="Q112" s="77">
        <v>1.54</v>
      </c>
      <c r="R112" s="83" t="s">
        <v>33</v>
      </c>
      <c r="S112" s="115" t="s">
        <v>33</v>
      </c>
      <c r="T112" s="99">
        <v>3998.49</v>
      </c>
      <c r="U112" s="78">
        <v>0</v>
      </c>
      <c r="V112" s="78">
        <v>543.91</v>
      </c>
      <c r="W112" s="117">
        <v>616.39</v>
      </c>
      <c r="X112" s="101" t="s">
        <v>372</v>
      </c>
      <c r="Y112" s="75" t="s">
        <v>371</v>
      </c>
      <c r="Z112" s="80">
        <f t="shared" si="10"/>
        <v>0</v>
      </c>
      <c r="AA112" s="67">
        <f t="shared" si="11"/>
        <v>1</v>
      </c>
      <c r="AB112" s="67">
        <f t="shared" si="12"/>
        <v>0</v>
      </c>
      <c r="AC112" s="67">
        <f t="shared" si="13"/>
        <v>0</v>
      </c>
      <c r="AD112" s="66" t="str">
        <f t="shared" si="14"/>
        <v>-</v>
      </c>
      <c r="AE112" s="80">
        <f t="shared" si="15"/>
        <v>0</v>
      </c>
      <c r="AF112" s="67">
        <f t="shared" si="16"/>
        <v>0</v>
      </c>
      <c r="AG112" s="67">
        <f t="shared" si="17"/>
        <v>0</v>
      </c>
      <c r="AH112" s="66" t="str">
        <f t="shared" si="18"/>
        <v>-</v>
      </c>
      <c r="AI112" s="80">
        <f t="shared" si="19"/>
        <v>0</v>
      </c>
    </row>
    <row r="113" spans="1:35" ht="12.75" customHeight="1">
      <c r="A113" s="65">
        <v>3305220</v>
      </c>
      <c r="B113" s="66">
        <v>388</v>
      </c>
      <c r="C113" s="80" t="s">
        <v>276</v>
      </c>
      <c r="D113" s="67" t="s">
        <v>277</v>
      </c>
      <c r="E113" s="67" t="s">
        <v>278</v>
      </c>
      <c r="F113" s="68" t="s">
        <v>27</v>
      </c>
      <c r="G113" s="105">
        <v>3222</v>
      </c>
      <c r="H113" s="69">
        <v>1404</v>
      </c>
      <c r="I113" s="81">
        <v>6037445555</v>
      </c>
      <c r="J113" s="70">
        <v>7</v>
      </c>
      <c r="K113" s="71" t="s">
        <v>28</v>
      </c>
      <c r="L113" s="75" t="s">
        <v>371</v>
      </c>
      <c r="M113" s="107">
        <v>1498.5</v>
      </c>
      <c r="N113" s="82" t="s">
        <v>370</v>
      </c>
      <c r="O113" s="72">
        <v>5.38415003</v>
      </c>
      <c r="P113" s="71" t="s">
        <v>33</v>
      </c>
      <c r="Q113" s="77">
        <v>24.95</v>
      </c>
      <c r="R113" s="83" t="s">
        <v>28</v>
      </c>
      <c r="S113" s="115" t="s">
        <v>28</v>
      </c>
      <c r="T113" s="99">
        <v>111173.24</v>
      </c>
      <c r="U113" s="78">
        <v>10174.41</v>
      </c>
      <c r="V113" s="78">
        <v>14442.23</v>
      </c>
      <c r="W113" s="117">
        <v>7454.21</v>
      </c>
      <c r="X113" s="101" t="s">
        <v>372</v>
      </c>
      <c r="Y113" s="75" t="s">
        <v>371</v>
      </c>
      <c r="Z113" s="80">
        <f t="shared" si="10"/>
        <v>1</v>
      </c>
      <c r="AA113" s="67">
        <f t="shared" si="11"/>
        <v>0</v>
      </c>
      <c r="AB113" s="67">
        <f t="shared" si="12"/>
        <v>0</v>
      </c>
      <c r="AC113" s="67">
        <f t="shared" si="13"/>
        <v>0</v>
      </c>
      <c r="AD113" s="66" t="str">
        <f t="shared" si="14"/>
        <v>-</v>
      </c>
      <c r="AE113" s="80">
        <f t="shared" si="15"/>
        <v>1</v>
      </c>
      <c r="AF113" s="67">
        <f t="shared" si="16"/>
        <v>1</v>
      </c>
      <c r="AG113" s="67" t="str">
        <f t="shared" si="17"/>
        <v>Initial</v>
      </c>
      <c r="AH113" s="66" t="str">
        <f t="shared" si="18"/>
        <v>RLIS</v>
      </c>
      <c r="AI113" s="80">
        <f t="shared" si="19"/>
        <v>0</v>
      </c>
    </row>
    <row r="114" spans="1:35" ht="12.75" customHeight="1">
      <c r="A114" s="65">
        <v>3305250</v>
      </c>
      <c r="B114" s="66">
        <v>391</v>
      </c>
      <c r="C114" s="80" t="s">
        <v>279</v>
      </c>
      <c r="D114" s="67" t="s">
        <v>176</v>
      </c>
      <c r="E114" s="67" t="s">
        <v>177</v>
      </c>
      <c r="F114" s="68" t="s">
        <v>27</v>
      </c>
      <c r="G114" s="105">
        <v>3840</v>
      </c>
      <c r="H114" s="69">
        <v>2313</v>
      </c>
      <c r="I114" s="81">
        <v>6034229572</v>
      </c>
      <c r="J114" s="70">
        <v>8</v>
      </c>
      <c r="K114" s="71" t="s">
        <v>28</v>
      </c>
      <c r="L114" s="75" t="s">
        <v>371</v>
      </c>
      <c r="M114" s="107">
        <v>39.9</v>
      </c>
      <c r="N114" s="82" t="s">
        <v>370</v>
      </c>
      <c r="O114" s="72">
        <v>4.195804196</v>
      </c>
      <c r="P114" s="71" t="s">
        <v>33</v>
      </c>
      <c r="Q114" s="77">
        <v>11.15</v>
      </c>
      <c r="R114" s="83" t="s">
        <v>33</v>
      </c>
      <c r="S114" s="115" t="s">
        <v>28</v>
      </c>
      <c r="T114" s="99">
        <v>3982.57</v>
      </c>
      <c r="U114" s="78">
        <v>0</v>
      </c>
      <c r="V114" s="78">
        <v>133.65</v>
      </c>
      <c r="W114" s="117">
        <v>709.03</v>
      </c>
      <c r="X114" s="101" t="s">
        <v>372</v>
      </c>
      <c r="Y114" s="75" t="s">
        <v>371</v>
      </c>
      <c r="Z114" s="80">
        <f t="shared" si="10"/>
        <v>1</v>
      </c>
      <c r="AA114" s="67">
        <f t="shared" si="11"/>
        <v>1</v>
      </c>
      <c r="AB114" s="67">
        <f t="shared" si="12"/>
        <v>0</v>
      </c>
      <c r="AC114" s="67">
        <f t="shared" si="13"/>
        <v>0</v>
      </c>
      <c r="AD114" s="66" t="str">
        <f t="shared" si="14"/>
        <v>SRSA</v>
      </c>
      <c r="AE114" s="80">
        <f t="shared" si="15"/>
        <v>1</v>
      </c>
      <c r="AF114" s="67">
        <f t="shared" si="16"/>
        <v>0</v>
      </c>
      <c r="AG114" s="67">
        <f t="shared" si="17"/>
        <v>0</v>
      </c>
      <c r="AH114" s="66" t="str">
        <f t="shared" si="18"/>
        <v>-</v>
      </c>
      <c r="AI114" s="80">
        <f t="shared" si="19"/>
        <v>0</v>
      </c>
    </row>
    <row r="115" spans="1:35" ht="12.75" customHeight="1">
      <c r="A115" s="65">
        <v>3305280</v>
      </c>
      <c r="B115" s="66">
        <v>399</v>
      </c>
      <c r="C115" s="80" t="s">
        <v>280</v>
      </c>
      <c r="D115" s="67" t="s">
        <v>281</v>
      </c>
      <c r="E115" s="67" t="s">
        <v>282</v>
      </c>
      <c r="F115" s="68" t="s">
        <v>27</v>
      </c>
      <c r="G115" s="105">
        <v>3857</v>
      </c>
      <c r="H115" s="69">
        <v>1838</v>
      </c>
      <c r="I115" s="81">
        <v>6036595020</v>
      </c>
      <c r="J115" s="70">
        <v>3</v>
      </c>
      <c r="K115" s="71" t="s">
        <v>33</v>
      </c>
      <c r="L115" s="75" t="s">
        <v>371</v>
      </c>
      <c r="M115" s="107">
        <v>1033.3</v>
      </c>
      <c r="N115" s="82" t="s">
        <v>370</v>
      </c>
      <c r="O115" s="72">
        <v>7.686335404</v>
      </c>
      <c r="P115" s="71" t="s">
        <v>33</v>
      </c>
      <c r="Q115" s="77">
        <v>15.01</v>
      </c>
      <c r="R115" s="83" t="s">
        <v>33</v>
      </c>
      <c r="S115" s="115" t="s">
        <v>33</v>
      </c>
      <c r="T115" s="99">
        <v>88582.9</v>
      </c>
      <c r="U115" s="78">
        <v>8481.47</v>
      </c>
      <c r="V115" s="78">
        <v>10659.13</v>
      </c>
      <c r="W115" s="117">
        <v>4080.55</v>
      </c>
      <c r="X115" s="101" t="s">
        <v>372</v>
      </c>
      <c r="Y115" s="75" t="s">
        <v>371</v>
      </c>
      <c r="Z115" s="80">
        <f t="shared" si="10"/>
        <v>0</v>
      </c>
      <c r="AA115" s="67">
        <f t="shared" si="11"/>
        <v>0</v>
      </c>
      <c r="AB115" s="67">
        <f t="shared" si="12"/>
        <v>0</v>
      </c>
      <c r="AC115" s="67">
        <f t="shared" si="13"/>
        <v>0</v>
      </c>
      <c r="AD115" s="66" t="str">
        <f t="shared" si="14"/>
        <v>-</v>
      </c>
      <c r="AE115" s="80">
        <f t="shared" si="15"/>
        <v>0</v>
      </c>
      <c r="AF115" s="67">
        <f t="shared" si="16"/>
        <v>0</v>
      </c>
      <c r="AG115" s="67">
        <f t="shared" si="17"/>
        <v>0</v>
      </c>
      <c r="AH115" s="66" t="str">
        <f t="shared" si="18"/>
        <v>-</v>
      </c>
      <c r="AI115" s="80">
        <f t="shared" si="19"/>
        <v>0</v>
      </c>
    </row>
    <row r="116" spans="1:35" ht="12.75" customHeight="1">
      <c r="A116" s="65">
        <v>3305310</v>
      </c>
      <c r="B116" s="66">
        <v>401</v>
      </c>
      <c r="C116" s="80" t="s">
        <v>283</v>
      </c>
      <c r="D116" s="67" t="s">
        <v>124</v>
      </c>
      <c r="E116" s="67" t="s">
        <v>125</v>
      </c>
      <c r="F116" s="68" t="s">
        <v>27</v>
      </c>
      <c r="G116" s="105">
        <v>3773</v>
      </c>
      <c r="H116" s="69">
        <v>1533</v>
      </c>
      <c r="I116" s="81">
        <v>6038633540</v>
      </c>
      <c r="J116" s="70" t="s">
        <v>85</v>
      </c>
      <c r="K116" s="71" t="s">
        <v>33</v>
      </c>
      <c r="L116" s="75" t="s">
        <v>371</v>
      </c>
      <c r="M116" s="107">
        <v>1151.7</v>
      </c>
      <c r="N116" s="82" t="s">
        <v>370</v>
      </c>
      <c r="O116" s="72">
        <v>16.04938272</v>
      </c>
      <c r="P116" s="71" t="s">
        <v>33</v>
      </c>
      <c r="Q116" s="77">
        <v>30.33</v>
      </c>
      <c r="R116" s="83" t="s">
        <v>28</v>
      </c>
      <c r="S116" s="115" t="s">
        <v>28</v>
      </c>
      <c r="T116" s="99">
        <v>118670.08</v>
      </c>
      <c r="U116" s="78">
        <v>15915.99</v>
      </c>
      <c r="V116" s="78">
        <v>17244.13</v>
      </c>
      <c r="W116" s="117">
        <v>6432.4</v>
      </c>
      <c r="X116" s="101" t="s">
        <v>372</v>
      </c>
      <c r="Y116" s="75" t="s">
        <v>371</v>
      </c>
      <c r="Z116" s="80">
        <f t="shared" si="10"/>
        <v>0</v>
      </c>
      <c r="AA116" s="67">
        <f t="shared" si="11"/>
        <v>0</v>
      </c>
      <c r="AB116" s="67">
        <f t="shared" si="12"/>
        <v>0</v>
      </c>
      <c r="AC116" s="67">
        <f t="shared" si="13"/>
        <v>0</v>
      </c>
      <c r="AD116" s="66" t="str">
        <f t="shared" si="14"/>
        <v>-</v>
      </c>
      <c r="AE116" s="80">
        <f t="shared" si="15"/>
        <v>1</v>
      </c>
      <c r="AF116" s="67">
        <f t="shared" si="16"/>
        <v>1</v>
      </c>
      <c r="AG116" s="67" t="str">
        <f t="shared" si="17"/>
        <v>Initial</v>
      </c>
      <c r="AH116" s="66" t="str">
        <f t="shared" si="18"/>
        <v>RLIS</v>
      </c>
      <c r="AI116" s="80">
        <f t="shared" si="19"/>
        <v>0</v>
      </c>
    </row>
    <row r="117" spans="1:35" ht="12.75" customHeight="1">
      <c r="A117" s="65">
        <v>3300030</v>
      </c>
      <c r="B117" s="66">
        <v>703</v>
      </c>
      <c r="C117" s="80" t="s">
        <v>38</v>
      </c>
      <c r="D117" s="67" t="s">
        <v>39</v>
      </c>
      <c r="E117" s="67" t="s">
        <v>40</v>
      </c>
      <c r="F117" s="68" t="s">
        <v>27</v>
      </c>
      <c r="G117" s="105">
        <v>3581</v>
      </c>
      <c r="H117" s="69" t="s">
        <v>37</v>
      </c>
      <c r="I117" s="81">
        <v>6034441535</v>
      </c>
      <c r="J117" s="70">
        <v>7</v>
      </c>
      <c r="K117" s="71" t="s">
        <v>28</v>
      </c>
      <c r="L117" s="76" t="s">
        <v>373</v>
      </c>
      <c r="M117" s="108" t="s">
        <v>373</v>
      </c>
      <c r="N117" s="85" t="s">
        <v>373</v>
      </c>
      <c r="O117" s="73" t="s">
        <v>373</v>
      </c>
      <c r="P117" s="74" t="s">
        <v>373</v>
      </c>
      <c r="Q117" s="77"/>
      <c r="R117" s="83"/>
      <c r="S117" s="115" t="s">
        <v>28</v>
      </c>
      <c r="T117" s="99">
        <v>0</v>
      </c>
      <c r="U117" s="78">
        <v>0</v>
      </c>
      <c r="V117" s="78">
        <v>0</v>
      </c>
      <c r="W117" s="117">
        <v>0</v>
      </c>
      <c r="X117" s="102" t="s">
        <v>373</v>
      </c>
      <c r="Y117" s="76" t="s">
        <v>373</v>
      </c>
      <c r="Z117" s="80">
        <f t="shared" si="10"/>
        <v>1</v>
      </c>
      <c r="AA117" s="67">
        <f t="shared" si="11"/>
        <v>0</v>
      </c>
      <c r="AB117" s="67">
        <f t="shared" si="12"/>
        <v>0</v>
      </c>
      <c r="AC117" s="67">
        <f t="shared" si="13"/>
        <v>0</v>
      </c>
      <c r="AD117" s="66" t="str">
        <f t="shared" si="14"/>
        <v>-</v>
      </c>
      <c r="AE117" s="80">
        <f t="shared" si="15"/>
        <v>1</v>
      </c>
      <c r="AF117" s="67">
        <f t="shared" si="16"/>
        <v>0</v>
      </c>
      <c r="AG117" s="67">
        <f t="shared" si="17"/>
        <v>0</v>
      </c>
      <c r="AH117" s="66" t="str">
        <f t="shared" si="18"/>
        <v>-</v>
      </c>
      <c r="AI117" s="80">
        <f t="shared" si="19"/>
        <v>0</v>
      </c>
    </row>
    <row r="118" spans="1:35" ht="12.75" customHeight="1">
      <c r="A118" s="65">
        <v>3305370</v>
      </c>
      <c r="B118" s="66">
        <v>405</v>
      </c>
      <c r="C118" s="80" t="s">
        <v>284</v>
      </c>
      <c r="D118" s="67" t="s">
        <v>182</v>
      </c>
      <c r="E118" s="67" t="s">
        <v>183</v>
      </c>
      <c r="F118" s="68" t="s">
        <v>27</v>
      </c>
      <c r="G118" s="105">
        <v>3842</v>
      </c>
      <c r="H118" s="69">
        <v>2284</v>
      </c>
      <c r="I118" s="81">
        <v>6039268992</v>
      </c>
      <c r="J118" s="70">
        <v>8</v>
      </c>
      <c r="K118" s="71" t="s">
        <v>28</v>
      </c>
      <c r="L118" s="75" t="s">
        <v>371</v>
      </c>
      <c r="M118" s="107">
        <v>451.9</v>
      </c>
      <c r="N118" s="82" t="s">
        <v>370</v>
      </c>
      <c r="O118" s="72">
        <v>0.322580645</v>
      </c>
      <c r="P118" s="71" t="s">
        <v>33</v>
      </c>
      <c r="Q118" s="77">
        <v>4.89</v>
      </c>
      <c r="R118" s="83" t="s">
        <v>33</v>
      </c>
      <c r="S118" s="115" t="s">
        <v>28</v>
      </c>
      <c r="T118" s="99">
        <v>25763.76</v>
      </c>
      <c r="U118" s="78">
        <v>865.61</v>
      </c>
      <c r="V118" s="78">
        <v>2142.82</v>
      </c>
      <c r="W118" s="117">
        <v>1752.36</v>
      </c>
      <c r="X118" s="101" t="s">
        <v>372</v>
      </c>
      <c r="Y118" s="75" t="s">
        <v>372</v>
      </c>
      <c r="Z118" s="80">
        <f t="shared" si="10"/>
        <v>1</v>
      </c>
      <c r="AA118" s="67">
        <f t="shared" si="11"/>
        <v>1</v>
      </c>
      <c r="AB118" s="67">
        <f t="shared" si="12"/>
        <v>0</v>
      </c>
      <c r="AC118" s="67">
        <f t="shared" si="13"/>
        <v>0</v>
      </c>
      <c r="AD118" s="66" t="str">
        <f t="shared" si="14"/>
        <v>SRSA</v>
      </c>
      <c r="AE118" s="80">
        <f t="shared" si="15"/>
        <v>1</v>
      </c>
      <c r="AF118" s="67">
        <f t="shared" si="16"/>
        <v>0</v>
      </c>
      <c r="AG118" s="67">
        <f t="shared" si="17"/>
        <v>0</v>
      </c>
      <c r="AH118" s="66" t="str">
        <f t="shared" si="18"/>
        <v>-</v>
      </c>
      <c r="AI118" s="80">
        <f t="shared" si="19"/>
        <v>0</v>
      </c>
    </row>
    <row r="119" spans="1:35" ht="12.75" customHeight="1">
      <c r="A119" s="65">
        <v>3305400</v>
      </c>
      <c r="B119" s="66">
        <v>407</v>
      </c>
      <c r="C119" s="80" t="s">
        <v>285</v>
      </c>
      <c r="D119" s="67" t="s">
        <v>286</v>
      </c>
      <c r="E119" s="67" t="s">
        <v>287</v>
      </c>
      <c r="F119" s="68" t="s">
        <v>27</v>
      </c>
      <c r="G119" s="105">
        <v>3582</v>
      </c>
      <c r="H119" s="69">
        <v>1408</v>
      </c>
      <c r="I119" s="81">
        <v>6036361437</v>
      </c>
      <c r="J119" s="70">
        <v>7</v>
      </c>
      <c r="K119" s="71" t="s">
        <v>28</v>
      </c>
      <c r="L119" s="75" t="s">
        <v>371</v>
      </c>
      <c r="M119" s="107">
        <v>468.7</v>
      </c>
      <c r="N119" s="82" t="s">
        <v>370</v>
      </c>
      <c r="O119" s="72">
        <v>12.68498943</v>
      </c>
      <c r="P119" s="71" t="s">
        <v>33</v>
      </c>
      <c r="Q119" s="77">
        <v>29.89</v>
      </c>
      <c r="R119" s="83" t="s">
        <v>28</v>
      </c>
      <c r="S119" s="115" t="s">
        <v>28</v>
      </c>
      <c r="T119" s="99">
        <v>45959.74</v>
      </c>
      <c r="U119" s="78">
        <v>6152.53</v>
      </c>
      <c r="V119" s="78">
        <v>6746.85</v>
      </c>
      <c r="W119" s="117">
        <v>2670.2</v>
      </c>
      <c r="X119" s="101" t="s">
        <v>372</v>
      </c>
      <c r="Y119" s="75" t="s">
        <v>372</v>
      </c>
      <c r="Z119" s="80">
        <f t="shared" si="10"/>
        <v>1</v>
      </c>
      <c r="AA119" s="67">
        <f t="shared" si="11"/>
        <v>1</v>
      </c>
      <c r="AB119" s="67">
        <f t="shared" si="12"/>
        <v>0</v>
      </c>
      <c r="AC119" s="67">
        <f t="shared" si="13"/>
        <v>0</v>
      </c>
      <c r="AD119" s="66" t="str">
        <f t="shared" si="14"/>
        <v>SRSA</v>
      </c>
      <c r="AE119" s="80">
        <f t="shared" si="15"/>
        <v>1</v>
      </c>
      <c r="AF119" s="67">
        <f t="shared" si="16"/>
        <v>1</v>
      </c>
      <c r="AG119" s="67" t="str">
        <f t="shared" si="17"/>
        <v>Initial</v>
      </c>
      <c r="AH119" s="66" t="str">
        <f t="shared" si="18"/>
        <v>-</v>
      </c>
      <c r="AI119" s="80" t="str">
        <f t="shared" si="19"/>
        <v>SRSA</v>
      </c>
    </row>
    <row r="120" spans="1:35" ht="12.75" customHeight="1">
      <c r="A120" s="65">
        <v>3305430</v>
      </c>
      <c r="B120" s="66">
        <v>411</v>
      </c>
      <c r="C120" s="80" t="s">
        <v>288</v>
      </c>
      <c r="D120" s="67" t="s">
        <v>289</v>
      </c>
      <c r="E120" s="67" t="s">
        <v>290</v>
      </c>
      <c r="F120" s="68" t="s">
        <v>27</v>
      </c>
      <c r="G120" s="105">
        <v>3261</v>
      </c>
      <c r="H120" s="69">
        <v>9702</v>
      </c>
      <c r="I120" s="81">
        <v>6039421290</v>
      </c>
      <c r="J120" s="70">
        <v>8</v>
      </c>
      <c r="K120" s="71" t="s">
        <v>28</v>
      </c>
      <c r="L120" s="75" t="s">
        <v>371</v>
      </c>
      <c r="M120" s="107">
        <v>471.5</v>
      </c>
      <c r="N120" s="82" t="s">
        <v>370</v>
      </c>
      <c r="O120" s="72">
        <v>1.5625</v>
      </c>
      <c r="P120" s="71" t="s">
        <v>33</v>
      </c>
      <c r="Q120" s="77">
        <v>12.84</v>
      </c>
      <c r="R120" s="83" t="s">
        <v>33</v>
      </c>
      <c r="S120" s="115" t="s">
        <v>28</v>
      </c>
      <c r="T120" s="99">
        <v>34761.81</v>
      </c>
      <c r="U120" s="78">
        <v>1843.4</v>
      </c>
      <c r="V120" s="78">
        <v>5150.95</v>
      </c>
      <c r="W120" s="117">
        <v>4378.24</v>
      </c>
      <c r="X120" s="101" t="s">
        <v>372</v>
      </c>
      <c r="Y120" s="75" t="s">
        <v>371</v>
      </c>
      <c r="Z120" s="80">
        <f t="shared" si="10"/>
        <v>1</v>
      </c>
      <c r="AA120" s="67">
        <f t="shared" si="11"/>
        <v>1</v>
      </c>
      <c r="AB120" s="67">
        <f t="shared" si="12"/>
        <v>0</v>
      </c>
      <c r="AC120" s="67">
        <f t="shared" si="13"/>
        <v>0</v>
      </c>
      <c r="AD120" s="66" t="str">
        <f t="shared" si="14"/>
        <v>SRSA</v>
      </c>
      <c r="AE120" s="80">
        <f t="shared" si="15"/>
        <v>1</v>
      </c>
      <c r="AF120" s="67">
        <f t="shared" si="16"/>
        <v>0</v>
      </c>
      <c r="AG120" s="67">
        <f t="shared" si="17"/>
        <v>0</v>
      </c>
      <c r="AH120" s="66" t="str">
        <f t="shared" si="18"/>
        <v>-</v>
      </c>
      <c r="AI120" s="80">
        <f t="shared" si="19"/>
        <v>0</v>
      </c>
    </row>
    <row r="121" spans="1:35" ht="12.75" customHeight="1">
      <c r="A121" s="65">
        <v>3305460</v>
      </c>
      <c r="B121" s="66">
        <v>413</v>
      </c>
      <c r="C121" s="80" t="s">
        <v>291</v>
      </c>
      <c r="D121" s="67" t="s">
        <v>289</v>
      </c>
      <c r="E121" s="67" t="s">
        <v>290</v>
      </c>
      <c r="F121" s="68" t="s">
        <v>27</v>
      </c>
      <c r="G121" s="105">
        <v>3261</v>
      </c>
      <c r="H121" s="69">
        <v>9702</v>
      </c>
      <c r="I121" s="81">
        <v>6039421290</v>
      </c>
      <c r="J121" s="70">
        <v>8</v>
      </c>
      <c r="K121" s="71" t="s">
        <v>28</v>
      </c>
      <c r="L121" s="75" t="s">
        <v>371</v>
      </c>
      <c r="M121" s="107">
        <v>476.2</v>
      </c>
      <c r="N121" s="82" t="s">
        <v>370</v>
      </c>
      <c r="O121" s="72">
        <v>1.265822785</v>
      </c>
      <c r="P121" s="71" t="s">
        <v>33</v>
      </c>
      <c r="Q121" s="77">
        <v>6.78</v>
      </c>
      <c r="R121" s="83" t="s">
        <v>33</v>
      </c>
      <c r="S121" s="115" t="s">
        <v>28</v>
      </c>
      <c r="T121" s="99">
        <v>30001.93</v>
      </c>
      <c r="U121" s="78">
        <v>1783.08</v>
      </c>
      <c r="V121" s="78">
        <v>3039.11</v>
      </c>
      <c r="W121" s="117">
        <v>2199.8</v>
      </c>
      <c r="X121" s="101" t="s">
        <v>372</v>
      </c>
      <c r="Y121" s="75" t="s">
        <v>371</v>
      </c>
      <c r="Z121" s="80">
        <f t="shared" si="10"/>
        <v>1</v>
      </c>
      <c r="AA121" s="67">
        <f t="shared" si="11"/>
        <v>1</v>
      </c>
      <c r="AB121" s="67">
        <f t="shared" si="12"/>
        <v>0</v>
      </c>
      <c r="AC121" s="67">
        <f t="shared" si="13"/>
        <v>0</v>
      </c>
      <c r="AD121" s="66" t="str">
        <f t="shared" si="14"/>
        <v>SRSA</v>
      </c>
      <c r="AE121" s="80">
        <f t="shared" si="15"/>
        <v>1</v>
      </c>
      <c r="AF121" s="67">
        <f t="shared" si="16"/>
        <v>0</v>
      </c>
      <c r="AG121" s="67">
        <f t="shared" si="17"/>
        <v>0</v>
      </c>
      <c r="AH121" s="66" t="str">
        <f t="shared" si="18"/>
        <v>-</v>
      </c>
      <c r="AI121" s="80">
        <f t="shared" si="19"/>
        <v>0</v>
      </c>
    </row>
    <row r="122" spans="1:35" ht="12.75" customHeight="1">
      <c r="A122" s="65">
        <v>3305520</v>
      </c>
      <c r="B122" s="66">
        <v>423</v>
      </c>
      <c r="C122" s="80" t="s">
        <v>292</v>
      </c>
      <c r="D122" s="67" t="s">
        <v>293</v>
      </c>
      <c r="E122" s="67" t="s">
        <v>294</v>
      </c>
      <c r="F122" s="68" t="s">
        <v>27</v>
      </c>
      <c r="G122" s="105">
        <v>3824</v>
      </c>
      <c r="H122" s="69">
        <v>2200</v>
      </c>
      <c r="I122" s="81">
        <v>6038685100</v>
      </c>
      <c r="J122" s="70" t="s">
        <v>81</v>
      </c>
      <c r="K122" s="71" t="s">
        <v>33</v>
      </c>
      <c r="L122" s="75" t="s">
        <v>371</v>
      </c>
      <c r="M122" s="107">
        <v>2017.2</v>
      </c>
      <c r="N122" s="82" t="s">
        <v>370</v>
      </c>
      <c r="O122" s="72">
        <v>5.030959752</v>
      </c>
      <c r="P122" s="71" t="s">
        <v>33</v>
      </c>
      <c r="Q122" s="77">
        <v>4.47</v>
      </c>
      <c r="R122" s="83" t="s">
        <v>33</v>
      </c>
      <c r="S122" s="115" t="s">
        <v>33</v>
      </c>
      <c r="T122" s="99">
        <v>119787.91</v>
      </c>
      <c r="U122" s="78">
        <v>9986.14</v>
      </c>
      <c r="V122" s="78">
        <v>14953.83</v>
      </c>
      <c r="W122" s="117">
        <v>8598.22</v>
      </c>
      <c r="X122" s="101" t="s">
        <v>372</v>
      </c>
      <c r="Y122" s="75" t="s">
        <v>371</v>
      </c>
      <c r="Z122" s="80">
        <f t="shared" si="10"/>
        <v>0</v>
      </c>
      <c r="AA122" s="67">
        <f t="shared" si="11"/>
        <v>0</v>
      </c>
      <c r="AB122" s="67">
        <f t="shared" si="12"/>
        <v>0</v>
      </c>
      <c r="AC122" s="67">
        <f t="shared" si="13"/>
        <v>0</v>
      </c>
      <c r="AD122" s="66" t="str">
        <f t="shared" si="14"/>
        <v>-</v>
      </c>
      <c r="AE122" s="80">
        <f t="shared" si="15"/>
        <v>0</v>
      </c>
      <c r="AF122" s="67">
        <f t="shared" si="16"/>
        <v>0</v>
      </c>
      <c r="AG122" s="67">
        <f t="shared" si="17"/>
        <v>0</v>
      </c>
      <c r="AH122" s="66" t="str">
        <f t="shared" si="18"/>
        <v>-</v>
      </c>
      <c r="AI122" s="80">
        <f t="shared" si="19"/>
        <v>0</v>
      </c>
    </row>
    <row r="123" spans="1:35" ht="12.75" customHeight="1">
      <c r="A123" s="65">
        <v>3305550</v>
      </c>
      <c r="B123" s="66">
        <v>425</v>
      </c>
      <c r="C123" s="80" t="s">
        <v>295</v>
      </c>
      <c r="D123" s="67" t="s">
        <v>296</v>
      </c>
      <c r="E123" s="67" t="s">
        <v>297</v>
      </c>
      <c r="F123" s="68" t="s">
        <v>27</v>
      </c>
      <c r="G123" s="105">
        <v>3087</v>
      </c>
      <c r="H123" s="69">
        <v>510</v>
      </c>
      <c r="I123" s="81">
        <v>6034251976</v>
      </c>
      <c r="J123" s="70">
        <v>3</v>
      </c>
      <c r="K123" s="71" t="s">
        <v>33</v>
      </c>
      <c r="L123" s="75" t="s">
        <v>371</v>
      </c>
      <c r="M123" s="107">
        <v>2040.2</v>
      </c>
      <c r="N123" s="82" t="s">
        <v>370</v>
      </c>
      <c r="O123" s="72">
        <v>2.354920101</v>
      </c>
      <c r="P123" s="71" t="s">
        <v>33</v>
      </c>
      <c r="Q123" s="77">
        <v>5.34</v>
      </c>
      <c r="R123" s="83" t="s">
        <v>33</v>
      </c>
      <c r="S123" s="115" t="s">
        <v>33</v>
      </c>
      <c r="T123" s="99">
        <v>77704.7</v>
      </c>
      <c r="U123" s="78">
        <v>3587.02</v>
      </c>
      <c r="V123" s="78">
        <v>10186.15</v>
      </c>
      <c r="W123" s="117">
        <v>8094.07</v>
      </c>
      <c r="X123" s="101" t="s">
        <v>372</v>
      </c>
      <c r="Y123" s="75" t="s">
        <v>371</v>
      </c>
      <c r="Z123" s="80">
        <f t="shared" si="10"/>
        <v>0</v>
      </c>
      <c r="AA123" s="67">
        <f t="shared" si="11"/>
        <v>0</v>
      </c>
      <c r="AB123" s="67">
        <f t="shared" si="12"/>
        <v>0</v>
      </c>
      <c r="AC123" s="67">
        <f t="shared" si="13"/>
        <v>0</v>
      </c>
      <c r="AD123" s="66" t="str">
        <f t="shared" si="14"/>
        <v>-</v>
      </c>
      <c r="AE123" s="80">
        <f t="shared" si="15"/>
        <v>0</v>
      </c>
      <c r="AF123" s="67">
        <f t="shared" si="16"/>
        <v>0</v>
      </c>
      <c r="AG123" s="67">
        <f t="shared" si="17"/>
        <v>0</v>
      </c>
      <c r="AH123" s="66" t="str">
        <f t="shared" si="18"/>
        <v>-</v>
      </c>
      <c r="AI123" s="80">
        <f t="shared" si="19"/>
        <v>0</v>
      </c>
    </row>
    <row r="124" spans="1:35" ht="12.75" customHeight="1">
      <c r="A124" s="65">
        <v>3305580</v>
      </c>
      <c r="B124" s="66">
        <v>427</v>
      </c>
      <c r="C124" s="80" t="s">
        <v>298</v>
      </c>
      <c r="D124" s="67" t="s">
        <v>50</v>
      </c>
      <c r="E124" s="67" t="s">
        <v>51</v>
      </c>
      <c r="F124" s="68" t="s">
        <v>27</v>
      </c>
      <c r="G124" s="105">
        <v>3275</v>
      </c>
      <c r="H124" s="69">
        <v>1343</v>
      </c>
      <c r="I124" s="81">
        <v>6034855188</v>
      </c>
      <c r="J124" s="70" t="s">
        <v>85</v>
      </c>
      <c r="K124" s="71" t="s">
        <v>33</v>
      </c>
      <c r="L124" s="75" t="s">
        <v>371</v>
      </c>
      <c r="M124" s="107">
        <v>1831.9</v>
      </c>
      <c r="N124" s="82" t="s">
        <v>370</v>
      </c>
      <c r="O124" s="72">
        <v>2.720114531</v>
      </c>
      <c r="P124" s="71" t="s">
        <v>33</v>
      </c>
      <c r="Q124" s="77">
        <v>12</v>
      </c>
      <c r="R124" s="83" t="s">
        <v>33</v>
      </c>
      <c r="S124" s="115" t="s">
        <v>28</v>
      </c>
      <c r="T124" s="99">
        <v>43888.65</v>
      </c>
      <c r="U124" s="78">
        <v>4185.04</v>
      </c>
      <c r="V124" s="78">
        <v>9570.33</v>
      </c>
      <c r="W124" s="117">
        <v>7132.62</v>
      </c>
      <c r="X124" s="101" t="s">
        <v>372</v>
      </c>
      <c r="Y124" s="75" t="s">
        <v>371</v>
      </c>
      <c r="Z124" s="80">
        <f t="shared" si="10"/>
        <v>0</v>
      </c>
      <c r="AA124" s="67">
        <f t="shared" si="11"/>
        <v>0</v>
      </c>
      <c r="AB124" s="67">
        <f t="shared" si="12"/>
        <v>0</v>
      </c>
      <c r="AC124" s="67">
        <f t="shared" si="13"/>
        <v>0</v>
      </c>
      <c r="AD124" s="66" t="str">
        <f t="shared" si="14"/>
        <v>-</v>
      </c>
      <c r="AE124" s="80">
        <f t="shared" si="15"/>
        <v>1</v>
      </c>
      <c r="AF124" s="67">
        <f t="shared" si="16"/>
        <v>0</v>
      </c>
      <c r="AG124" s="67">
        <f t="shared" si="17"/>
        <v>0</v>
      </c>
      <c r="AH124" s="66" t="str">
        <f t="shared" si="18"/>
        <v>-</v>
      </c>
      <c r="AI124" s="80">
        <f t="shared" si="19"/>
        <v>0</v>
      </c>
    </row>
    <row r="125" spans="1:35" ht="12.75" customHeight="1">
      <c r="A125" s="65">
        <v>3399965</v>
      </c>
      <c r="B125" s="66">
        <v>428</v>
      </c>
      <c r="C125" s="80" t="s">
        <v>368</v>
      </c>
      <c r="D125" s="67" t="s">
        <v>97</v>
      </c>
      <c r="E125" s="67" t="s">
        <v>98</v>
      </c>
      <c r="F125" s="68" t="s">
        <v>27</v>
      </c>
      <c r="G125" s="105">
        <v>3264</v>
      </c>
      <c r="H125" s="69">
        <v>1296</v>
      </c>
      <c r="I125" s="81">
        <v>6035361254</v>
      </c>
      <c r="J125" s="70">
        <v>6</v>
      </c>
      <c r="K125" s="71" t="s">
        <v>33</v>
      </c>
      <c r="L125" s="75" t="s">
        <v>371</v>
      </c>
      <c r="M125" s="107">
        <v>855.2</v>
      </c>
      <c r="N125" s="82" t="s">
        <v>370</v>
      </c>
      <c r="O125" s="72">
        <v>5.6</v>
      </c>
      <c r="P125" s="71" t="s">
        <v>33</v>
      </c>
      <c r="Q125" s="77">
        <v>24.7</v>
      </c>
      <c r="R125" s="83" t="s">
        <v>28</v>
      </c>
      <c r="S125" s="115" t="s">
        <v>28</v>
      </c>
      <c r="T125" s="99">
        <v>39875.38</v>
      </c>
      <c r="U125" s="78">
        <v>6373.09</v>
      </c>
      <c r="V125" s="78">
        <v>8136.19</v>
      </c>
      <c r="W125" s="117">
        <v>6312.12</v>
      </c>
      <c r="X125" s="101" t="s">
        <v>372</v>
      </c>
      <c r="Y125" s="75" t="s">
        <v>371</v>
      </c>
      <c r="Z125" s="80">
        <f t="shared" si="10"/>
        <v>0</v>
      </c>
      <c r="AA125" s="67">
        <f t="shared" si="11"/>
        <v>0</v>
      </c>
      <c r="AB125" s="67">
        <f t="shared" si="12"/>
        <v>0</v>
      </c>
      <c r="AC125" s="67">
        <f t="shared" si="13"/>
        <v>0</v>
      </c>
      <c r="AD125" s="66" t="str">
        <f t="shared" si="14"/>
        <v>-</v>
      </c>
      <c r="AE125" s="80">
        <f t="shared" si="15"/>
        <v>1</v>
      </c>
      <c r="AF125" s="67">
        <f t="shared" si="16"/>
        <v>1</v>
      </c>
      <c r="AG125" s="67" t="str">
        <f t="shared" si="17"/>
        <v>Initial</v>
      </c>
      <c r="AH125" s="66" t="str">
        <f t="shared" si="18"/>
        <v>RLIS</v>
      </c>
      <c r="AI125" s="80">
        <f t="shared" si="19"/>
        <v>0</v>
      </c>
    </row>
    <row r="126" spans="1:35" ht="12.75" customHeight="1">
      <c r="A126" s="65">
        <v>3305670</v>
      </c>
      <c r="B126" s="66">
        <v>435</v>
      </c>
      <c r="C126" s="80" t="s">
        <v>299</v>
      </c>
      <c r="D126" s="67" t="s">
        <v>76</v>
      </c>
      <c r="E126" s="67" t="s">
        <v>77</v>
      </c>
      <c r="F126" s="68" t="s">
        <v>27</v>
      </c>
      <c r="G126" s="105">
        <v>3774</v>
      </c>
      <c r="H126" s="69">
        <v>4535</v>
      </c>
      <c r="I126" s="81">
        <v>6037872113</v>
      </c>
      <c r="J126" s="70">
        <v>7</v>
      </c>
      <c r="K126" s="71" t="s">
        <v>28</v>
      </c>
      <c r="L126" s="75" t="s">
        <v>371</v>
      </c>
      <c r="M126" s="107">
        <v>79.3</v>
      </c>
      <c r="N126" s="82" t="s">
        <v>370</v>
      </c>
      <c r="O126" s="72">
        <v>0.862068966</v>
      </c>
      <c r="P126" s="71" t="s">
        <v>33</v>
      </c>
      <c r="Q126" s="77">
        <v>22.29</v>
      </c>
      <c r="R126" s="83" t="s">
        <v>28</v>
      </c>
      <c r="S126" s="115" t="s">
        <v>28</v>
      </c>
      <c r="T126" s="99">
        <v>6805.58</v>
      </c>
      <c r="U126" s="78">
        <v>561.93</v>
      </c>
      <c r="V126" s="78">
        <v>735.01</v>
      </c>
      <c r="W126" s="117">
        <v>849.92</v>
      </c>
      <c r="X126" s="101" t="s">
        <v>372</v>
      </c>
      <c r="Y126" s="75" t="s">
        <v>372</v>
      </c>
      <c r="Z126" s="80">
        <f t="shared" si="10"/>
        <v>1</v>
      </c>
      <c r="AA126" s="67">
        <f t="shared" si="11"/>
        <v>1</v>
      </c>
      <c r="AB126" s="67">
        <f t="shared" si="12"/>
        <v>0</v>
      </c>
      <c r="AC126" s="67">
        <f t="shared" si="13"/>
        <v>0</v>
      </c>
      <c r="AD126" s="66" t="str">
        <f t="shared" si="14"/>
        <v>SRSA</v>
      </c>
      <c r="AE126" s="80">
        <f t="shared" si="15"/>
        <v>1</v>
      </c>
      <c r="AF126" s="67">
        <f t="shared" si="16"/>
        <v>1</v>
      </c>
      <c r="AG126" s="67" t="str">
        <f t="shared" si="17"/>
        <v>Initial</v>
      </c>
      <c r="AH126" s="66" t="str">
        <f t="shared" si="18"/>
        <v>-</v>
      </c>
      <c r="AI126" s="80" t="str">
        <f t="shared" si="19"/>
        <v>SRSA</v>
      </c>
    </row>
    <row r="127" spans="1:35" ht="12.75" customHeight="1">
      <c r="A127" s="65">
        <v>3307360</v>
      </c>
      <c r="B127" s="66">
        <v>999</v>
      </c>
      <c r="C127" s="80" t="s">
        <v>366</v>
      </c>
      <c r="D127" s="67" t="s">
        <v>367</v>
      </c>
      <c r="E127" s="67" t="s">
        <v>129</v>
      </c>
      <c r="F127" s="68" t="s">
        <v>27</v>
      </c>
      <c r="G127" s="105">
        <v>3038</v>
      </c>
      <c r="H127" s="69">
        <v>1501</v>
      </c>
      <c r="I127" s="81">
        <v>6034375237</v>
      </c>
      <c r="J127" s="70">
        <v>3</v>
      </c>
      <c r="K127" s="71" t="s">
        <v>33</v>
      </c>
      <c r="L127" s="76" t="s">
        <v>373</v>
      </c>
      <c r="M127" s="108" t="s">
        <v>373</v>
      </c>
      <c r="N127" s="85" t="s">
        <v>373</v>
      </c>
      <c r="O127" s="73" t="s">
        <v>373</v>
      </c>
      <c r="P127" s="74" t="s">
        <v>373</v>
      </c>
      <c r="Q127" s="77"/>
      <c r="R127" s="83"/>
      <c r="S127" s="115" t="s">
        <v>33</v>
      </c>
      <c r="T127" s="99">
        <v>0</v>
      </c>
      <c r="U127" s="78">
        <v>0</v>
      </c>
      <c r="V127" s="78">
        <v>0</v>
      </c>
      <c r="W127" s="117">
        <v>0</v>
      </c>
      <c r="X127" s="102" t="s">
        <v>373</v>
      </c>
      <c r="Y127" s="76" t="s">
        <v>373</v>
      </c>
      <c r="Z127" s="80">
        <f t="shared" si="10"/>
        <v>0</v>
      </c>
      <c r="AA127" s="67">
        <f t="shared" si="11"/>
        <v>0</v>
      </c>
      <c r="AB127" s="67">
        <f t="shared" si="12"/>
        <v>0</v>
      </c>
      <c r="AC127" s="67">
        <f t="shared" si="13"/>
        <v>0</v>
      </c>
      <c r="AD127" s="66" t="str">
        <f t="shared" si="14"/>
        <v>-</v>
      </c>
      <c r="AE127" s="80">
        <f t="shared" si="15"/>
        <v>0</v>
      </c>
      <c r="AF127" s="67">
        <f t="shared" si="16"/>
        <v>0</v>
      </c>
      <c r="AG127" s="67">
        <f t="shared" si="17"/>
        <v>0</v>
      </c>
      <c r="AH127" s="66" t="str">
        <f t="shared" si="18"/>
        <v>-</v>
      </c>
      <c r="AI127" s="80">
        <f t="shared" si="19"/>
        <v>0</v>
      </c>
    </row>
    <row r="128" spans="1:35" ht="12.75" customHeight="1">
      <c r="A128" s="65">
        <v>3305700</v>
      </c>
      <c r="B128" s="66">
        <v>437</v>
      </c>
      <c r="C128" s="80" t="s">
        <v>300</v>
      </c>
      <c r="D128" s="67" t="s">
        <v>111</v>
      </c>
      <c r="E128" s="67" t="s">
        <v>112</v>
      </c>
      <c r="F128" s="68" t="s">
        <v>27</v>
      </c>
      <c r="G128" s="105">
        <v>3576</v>
      </c>
      <c r="H128" s="69">
        <v>1101</v>
      </c>
      <c r="I128" s="81">
        <v>6032375571</v>
      </c>
      <c r="J128" s="70">
        <v>7</v>
      </c>
      <c r="K128" s="71" t="s">
        <v>28</v>
      </c>
      <c r="L128" s="75" t="s">
        <v>371</v>
      </c>
      <c r="M128" s="107">
        <v>169.3</v>
      </c>
      <c r="N128" s="82" t="s">
        <v>370</v>
      </c>
      <c r="O128" s="72">
        <v>11.01694915</v>
      </c>
      <c r="P128" s="71" t="s">
        <v>33</v>
      </c>
      <c r="Q128" s="77">
        <v>32.39</v>
      </c>
      <c r="R128" s="83" t="s">
        <v>28</v>
      </c>
      <c r="S128" s="115" t="s">
        <v>28</v>
      </c>
      <c r="T128" s="99">
        <v>14423.79</v>
      </c>
      <c r="U128" s="78">
        <v>1391.56</v>
      </c>
      <c r="V128" s="78">
        <v>1709.69</v>
      </c>
      <c r="W128" s="117">
        <v>1156.36</v>
      </c>
      <c r="X128" s="101" t="s">
        <v>372</v>
      </c>
      <c r="Y128" s="75" t="s">
        <v>371</v>
      </c>
      <c r="Z128" s="80">
        <f t="shared" si="10"/>
        <v>1</v>
      </c>
      <c r="AA128" s="67">
        <f t="shared" si="11"/>
        <v>1</v>
      </c>
      <c r="AB128" s="67">
        <f t="shared" si="12"/>
        <v>0</v>
      </c>
      <c r="AC128" s="67">
        <f t="shared" si="13"/>
        <v>0</v>
      </c>
      <c r="AD128" s="66" t="str">
        <f t="shared" si="14"/>
        <v>SRSA</v>
      </c>
      <c r="AE128" s="80">
        <f t="shared" si="15"/>
        <v>1</v>
      </c>
      <c r="AF128" s="67">
        <f t="shared" si="16"/>
        <v>1</v>
      </c>
      <c r="AG128" s="67" t="str">
        <f t="shared" si="17"/>
        <v>Initial</v>
      </c>
      <c r="AH128" s="66" t="str">
        <f t="shared" si="18"/>
        <v>-</v>
      </c>
      <c r="AI128" s="80" t="str">
        <f t="shared" si="19"/>
        <v>SRSA</v>
      </c>
    </row>
    <row r="129" spans="1:35" ht="12.75" customHeight="1">
      <c r="A129" s="65">
        <v>3305730</v>
      </c>
      <c r="B129" s="66">
        <v>439</v>
      </c>
      <c r="C129" s="80" t="s">
        <v>301</v>
      </c>
      <c r="D129" s="67" t="s">
        <v>67</v>
      </c>
      <c r="E129" s="67" t="s">
        <v>68</v>
      </c>
      <c r="F129" s="68" t="s">
        <v>27</v>
      </c>
      <c r="G129" s="105">
        <v>3263</v>
      </c>
      <c r="H129" s="69">
        <v>3102</v>
      </c>
      <c r="I129" s="81">
        <v>6034355526</v>
      </c>
      <c r="J129" s="70">
        <v>7</v>
      </c>
      <c r="K129" s="71" t="s">
        <v>28</v>
      </c>
      <c r="L129" s="75" t="s">
        <v>371</v>
      </c>
      <c r="M129" s="107">
        <v>698.2</v>
      </c>
      <c r="N129" s="82" t="s">
        <v>370</v>
      </c>
      <c r="O129" s="72">
        <v>7.646356033</v>
      </c>
      <c r="P129" s="71" t="s">
        <v>33</v>
      </c>
      <c r="Q129" s="77">
        <v>24.82</v>
      </c>
      <c r="R129" s="83" t="s">
        <v>28</v>
      </c>
      <c r="S129" s="115" t="s">
        <v>28</v>
      </c>
      <c r="T129" s="99">
        <v>70990.33</v>
      </c>
      <c r="U129" s="78">
        <v>6703.52</v>
      </c>
      <c r="V129" s="78">
        <v>8003.62</v>
      </c>
      <c r="W129" s="117">
        <v>2624.06</v>
      </c>
      <c r="X129" s="101" t="s">
        <v>372</v>
      </c>
      <c r="Y129" s="75" t="s">
        <v>371</v>
      </c>
      <c r="Z129" s="80">
        <f t="shared" si="10"/>
        <v>1</v>
      </c>
      <c r="AA129" s="67">
        <f t="shared" si="11"/>
        <v>0</v>
      </c>
      <c r="AB129" s="67">
        <f t="shared" si="12"/>
        <v>0</v>
      </c>
      <c r="AC129" s="67">
        <f t="shared" si="13"/>
        <v>0</v>
      </c>
      <c r="AD129" s="66" t="str">
        <f t="shared" si="14"/>
        <v>-</v>
      </c>
      <c r="AE129" s="80">
        <f t="shared" si="15"/>
        <v>1</v>
      </c>
      <c r="AF129" s="67">
        <f t="shared" si="16"/>
        <v>1</v>
      </c>
      <c r="AG129" s="67" t="str">
        <f t="shared" si="17"/>
        <v>Initial</v>
      </c>
      <c r="AH129" s="66" t="str">
        <f t="shared" si="18"/>
        <v>RLIS</v>
      </c>
      <c r="AI129" s="80">
        <f t="shared" si="19"/>
        <v>0</v>
      </c>
    </row>
    <row r="130" spans="1:35" ht="12.75" customHeight="1">
      <c r="A130" s="65">
        <v>3305760</v>
      </c>
      <c r="B130" s="66">
        <v>441</v>
      </c>
      <c r="C130" s="80" t="s">
        <v>302</v>
      </c>
      <c r="D130" s="67" t="s">
        <v>303</v>
      </c>
      <c r="E130" s="67" t="s">
        <v>304</v>
      </c>
      <c r="F130" s="68" t="s">
        <v>27</v>
      </c>
      <c r="G130" s="105">
        <v>3770</v>
      </c>
      <c r="H130" s="69">
        <v>5151</v>
      </c>
      <c r="I130" s="81">
        <v>6034693442</v>
      </c>
      <c r="J130" s="70">
        <v>7</v>
      </c>
      <c r="K130" s="71" t="s">
        <v>28</v>
      </c>
      <c r="L130" s="75" t="s">
        <v>371</v>
      </c>
      <c r="M130" s="107">
        <v>281.3</v>
      </c>
      <c r="N130" s="82" t="s">
        <v>370</v>
      </c>
      <c r="O130" s="72">
        <v>1.662707838</v>
      </c>
      <c r="P130" s="71" t="s">
        <v>33</v>
      </c>
      <c r="Q130" s="77">
        <v>3.23</v>
      </c>
      <c r="R130" s="83" t="s">
        <v>33</v>
      </c>
      <c r="S130" s="115" t="s">
        <v>28</v>
      </c>
      <c r="T130" s="99">
        <v>6504.49</v>
      </c>
      <c r="U130" s="78">
        <v>527.53</v>
      </c>
      <c r="V130" s="78">
        <v>2511.63</v>
      </c>
      <c r="W130" s="117">
        <v>2338.76</v>
      </c>
      <c r="X130" s="101" t="s">
        <v>372</v>
      </c>
      <c r="Y130" s="75" t="s">
        <v>371</v>
      </c>
      <c r="Z130" s="80">
        <f t="shared" si="10"/>
        <v>1</v>
      </c>
      <c r="AA130" s="67">
        <f t="shared" si="11"/>
        <v>1</v>
      </c>
      <c r="AB130" s="67">
        <f t="shared" si="12"/>
        <v>0</v>
      </c>
      <c r="AC130" s="67">
        <f t="shared" si="13"/>
        <v>0</v>
      </c>
      <c r="AD130" s="66" t="str">
        <f t="shared" si="14"/>
        <v>SRSA</v>
      </c>
      <c r="AE130" s="80">
        <f t="shared" si="15"/>
        <v>1</v>
      </c>
      <c r="AF130" s="67">
        <f t="shared" si="16"/>
        <v>0</v>
      </c>
      <c r="AG130" s="67">
        <f t="shared" si="17"/>
        <v>0</v>
      </c>
      <c r="AH130" s="66" t="str">
        <f t="shared" si="18"/>
        <v>-</v>
      </c>
      <c r="AI130" s="80">
        <f t="shared" si="19"/>
        <v>0</v>
      </c>
    </row>
    <row r="131" spans="1:35" ht="12.75" customHeight="1">
      <c r="A131" s="65">
        <v>3305790</v>
      </c>
      <c r="B131" s="66">
        <v>447</v>
      </c>
      <c r="C131" s="80" t="s">
        <v>305</v>
      </c>
      <c r="D131" s="67" t="s">
        <v>97</v>
      </c>
      <c r="E131" s="67" t="s">
        <v>98</v>
      </c>
      <c r="F131" s="68" t="s">
        <v>27</v>
      </c>
      <c r="G131" s="105">
        <v>3264</v>
      </c>
      <c r="H131" s="69">
        <v>1296</v>
      </c>
      <c r="I131" s="81">
        <v>6035361254</v>
      </c>
      <c r="J131" s="70">
        <v>6</v>
      </c>
      <c r="K131" s="71" t="s">
        <v>33</v>
      </c>
      <c r="L131" s="75" t="s">
        <v>371</v>
      </c>
      <c r="M131" s="107">
        <v>442.2</v>
      </c>
      <c r="N131" s="82" t="s">
        <v>370</v>
      </c>
      <c r="O131" s="72">
        <v>9.205020921</v>
      </c>
      <c r="P131" s="71" t="s">
        <v>33</v>
      </c>
      <c r="Q131" s="77">
        <v>27.11</v>
      </c>
      <c r="R131" s="83" t="s">
        <v>28</v>
      </c>
      <c r="S131" s="115" t="s">
        <v>28</v>
      </c>
      <c r="T131" s="99">
        <v>39119.29</v>
      </c>
      <c r="U131" s="78">
        <v>5087.63</v>
      </c>
      <c r="V131" s="78">
        <v>6146.43</v>
      </c>
      <c r="W131" s="117">
        <v>3952.64</v>
      </c>
      <c r="X131" s="101" t="s">
        <v>372</v>
      </c>
      <c r="Y131" s="75" t="s">
        <v>371</v>
      </c>
      <c r="Z131" s="80">
        <f t="shared" si="10"/>
        <v>0</v>
      </c>
      <c r="AA131" s="67">
        <f t="shared" si="11"/>
        <v>1</v>
      </c>
      <c r="AB131" s="67">
        <f t="shared" si="12"/>
        <v>0</v>
      </c>
      <c r="AC131" s="67">
        <f t="shared" si="13"/>
        <v>0</v>
      </c>
      <c r="AD131" s="66" t="str">
        <f t="shared" si="14"/>
        <v>-</v>
      </c>
      <c r="AE131" s="80">
        <f t="shared" si="15"/>
        <v>1</v>
      </c>
      <c r="AF131" s="67">
        <f t="shared" si="16"/>
        <v>1</v>
      </c>
      <c r="AG131" s="67" t="str">
        <f t="shared" si="17"/>
        <v>Initial</v>
      </c>
      <c r="AH131" s="66" t="str">
        <f t="shared" si="18"/>
        <v>RLIS</v>
      </c>
      <c r="AI131" s="80">
        <f t="shared" si="19"/>
        <v>0</v>
      </c>
    </row>
    <row r="132" spans="1:35" ht="12.75" customHeight="1">
      <c r="A132" s="65">
        <v>3305820</v>
      </c>
      <c r="B132" s="66">
        <v>449</v>
      </c>
      <c r="C132" s="80" t="s">
        <v>306</v>
      </c>
      <c r="D132" s="67" t="s">
        <v>307</v>
      </c>
      <c r="E132" s="67" t="s">
        <v>308</v>
      </c>
      <c r="F132" s="68" t="s">
        <v>27</v>
      </c>
      <c r="G132" s="105">
        <v>3801</v>
      </c>
      <c r="H132" s="69">
        <v>5296</v>
      </c>
      <c r="I132" s="81">
        <v>6034315080</v>
      </c>
      <c r="J132" s="70">
        <v>2</v>
      </c>
      <c r="K132" s="71" t="s">
        <v>33</v>
      </c>
      <c r="L132" s="75" t="s">
        <v>371</v>
      </c>
      <c r="M132" s="107">
        <v>2532.2</v>
      </c>
      <c r="N132" s="82" t="s">
        <v>370</v>
      </c>
      <c r="O132" s="72">
        <v>9.289617486</v>
      </c>
      <c r="P132" s="71" t="s">
        <v>33</v>
      </c>
      <c r="Q132" s="77">
        <v>17.36</v>
      </c>
      <c r="R132" s="83" t="s">
        <v>33</v>
      </c>
      <c r="S132" s="115" t="s">
        <v>33</v>
      </c>
      <c r="T132" s="99">
        <v>217025.66</v>
      </c>
      <c r="U132" s="78">
        <v>24889.77</v>
      </c>
      <c r="V132" s="78">
        <v>29819.1</v>
      </c>
      <c r="W132" s="117">
        <v>11583.48</v>
      </c>
      <c r="X132" s="101" t="s">
        <v>372</v>
      </c>
      <c r="Y132" s="75" t="s">
        <v>371</v>
      </c>
      <c r="Z132" s="80">
        <f t="shared" si="10"/>
        <v>0</v>
      </c>
      <c r="AA132" s="67">
        <f t="shared" si="11"/>
        <v>0</v>
      </c>
      <c r="AB132" s="67">
        <f t="shared" si="12"/>
        <v>0</v>
      </c>
      <c r="AC132" s="67">
        <f t="shared" si="13"/>
        <v>0</v>
      </c>
      <c r="AD132" s="66" t="str">
        <f t="shared" si="14"/>
        <v>-</v>
      </c>
      <c r="AE132" s="80">
        <f t="shared" si="15"/>
        <v>0</v>
      </c>
      <c r="AF132" s="67">
        <f t="shared" si="16"/>
        <v>0</v>
      </c>
      <c r="AG132" s="67">
        <f t="shared" si="17"/>
        <v>0</v>
      </c>
      <c r="AH132" s="66" t="str">
        <f t="shared" si="18"/>
        <v>-</v>
      </c>
      <c r="AI132" s="80">
        <f t="shared" si="19"/>
        <v>0</v>
      </c>
    </row>
    <row r="133" spans="1:35" ht="12.75" customHeight="1">
      <c r="A133" s="65">
        <v>3305830</v>
      </c>
      <c r="B133" s="66">
        <v>450</v>
      </c>
      <c r="C133" s="80" t="s">
        <v>309</v>
      </c>
      <c r="D133" s="67" t="s">
        <v>87</v>
      </c>
      <c r="E133" s="67" t="s">
        <v>88</v>
      </c>
      <c r="F133" s="68" t="s">
        <v>27</v>
      </c>
      <c r="G133" s="105">
        <v>3561</v>
      </c>
      <c r="H133" s="69">
        <v>4718</v>
      </c>
      <c r="I133" s="81">
        <v>6034443925</v>
      </c>
      <c r="J133" s="70">
        <v>7</v>
      </c>
      <c r="K133" s="71" t="s">
        <v>28</v>
      </c>
      <c r="L133" s="75" t="s">
        <v>371</v>
      </c>
      <c r="M133" s="107">
        <v>328.8</v>
      </c>
      <c r="N133" s="82" t="s">
        <v>370</v>
      </c>
      <c r="O133" s="72">
        <v>11.51315789</v>
      </c>
      <c r="P133" s="71" t="s">
        <v>33</v>
      </c>
      <c r="Q133" s="77">
        <v>24.06</v>
      </c>
      <c r="R133" s="83" t="s">
        <v>28</v>
      </c>
      <c r="S133" s="115" t="s">
        <v>28</v>
      </c>
      <c r="T133" s="99">
        <v>15370.98</v>
      </c>
      <c r="U133" s="78">
        <v>3574.32</v>
      </c>
      <c r="V133" s="78">
        <v>4064.78</v>
      </c>
      <c r="W133" s="117">
        <v>2981.34</v>
      </c>
      <c r="X133" s="101" t="s">
        <v>372</v>
      </c>
      <c r="Y133" s="75" t="s">
        <v>372</v>
      </c>
      <c r="Z133" s="80">
        <f t="shared" si="10"/>
        <v>1</v>
      </c>
      <c r="AA133" s="67">
        <f t="shared" si="11"/>
        <v>1</v>
      </c>
      <c r="AB133" s="67">
        <f t="shared" si="12"/>
        <v>0</v>
      </c>
      <c r="AC133" s="67">
        <f t="shared" si="13"/>
        <v>0</v>
      </c>
      <c r="AD133" s="66" t="str">
        <f t="shared" si="14"/>
        <v>SRSA</v>
      </c>
      <c r="AE133" s="80">
        <f t="shared" si="15"/>
        <v>1</v>
      </c>
      <c r="AF133" s="67">
        <f t="shared" si="16"/>
        <v>1</v>
      </c>
      <c r="AG133" s="67" t="str">
        <f t="shared" si="17"/>
        <v>Initial</v>
      </c>
      <c r="AH133" s="66" t="str">
        <f t="shared" si="18"/>
        <v>-</v>
      </c>
      <c r="AI133" s="80" t="str">
        <f t="shared" si="19"/>
        <v>SRSA</v>
      </c>
    </row>
    <row r="134" spans="1:35" ht="12.75" customHeight="1">
      <c r="A134" s="65">
        <v>3300049</v>
      </c>
      <c r="B134" s="66">
        <v>970</v>
      </c>
      <c r="C134" s="80" t="s">
        <v>43</v>
      </c>
      <c r="D134" s="67" t="s">
        <v>44</v>
      </c>
      <c r="E134" s="67" t="s">
        <v>45</v>
      </c>
      <c r="F134" s="68" t="s">
        <v>27</v>
      </c>
      <c r="G134" s="105">
        <v>3809</v>
      </c>
      <c r="H134" s="69">
        <v>120</v>
      </c>
      <c r="I134" s="81">
        <v>6038753800</v>
      </c>
      <c r="J134" s="70">
        <v>7</v>
      </c>
      <c r="K134" s="71" t="s">
        <v>28</v>
      </c>
      <c r="L134" s="75" t="s">
        <v>371</v>
      </c>
      <c r="M134" s="108" t="s">
        <v>373</v>
      </c>
      <c r="N134" s="82" t="s">
        <v>370</v>
      </c>
      <c r="O134" s="73" t="s">
        <v>373</v>
      </c>
      <c r="P134" s="74" t="s">
        <v>373</v>
      </c>
      <c r="Q134" s="77"/>
      <c r="R134" s="83"/>
      <c r="S134" s="115" t="s">
        <v>28</v>
      </c>
      <c r="T134" s="99">
        <v>0</v>
      </c>
      <c r="U134" s="78">
        <v>0</v>
      </c>
      <c r="V134" s="78">
        <v>0</v>
      </c>
      <c r="W134" s="117">
        <v>0</v>
      </c>
      <c r="X134" s="102" t="s">
        <v>373</v>
      </c>
      <c r="Y134" s="76" t="s">
        <v>373</v>
      </c>
      <c r="Z134" s="80">
        <f aca="true" t="shared" si="20" ref="Z134:Z172">IF(OR(K134="YES",L134="YES"),1,0)</f>
        <v>1</v>
      </c>
      <c r="AA134" s="67">
        <f aca="true" t="shared" si="21" ref="AA134:AA172">IF(OR(AND(ISNUMBER(M134),AND(M134&gt;0,M134&lt;600)),AND(ISNUMBER(M134),AND(M134&gt;0,N134="YES"))),1,0)</f>
        <v>0</v>
      </c>
      <c r="AB134" s="67">
        <f aca="true" t="shared" si="22" ref="AB134:AB172">IF(AND(OR(K134="YES",L134="YES"),(Z134=0)),"Trouble",0)</f>
        <v>0</v>
      </c>
      <c r="AC134" s="67">
        <f aca="true" t="shared" si="23" ref="AC134:AC172">IF(AND(OR(AND(ISNUMBER(M134),AND(M134&gt;0,M134&lt;600)),AND(ISNUMBER(M134),AND(M134&gt;0,N134="YES"))),(AA134=0)),"Trouble",0)</f>
        <v>0</v>
      </c>
      <c r="AD134" s="66" t="str">
        <f aca="true" t="shared" si="24" ref="AD134:AD172">IF(AND(Z134=1,AA134=1),"SRSA","-")</f>
        <v>-</v>
      </c>
      <c r="AE134" s="80">
        <f aca="true" t="shared" si="25" ref="AE134:AE172">IF(S134="YES",1,0)</f>
        <v>1</v>
      </c>
      <c r="AF134" s="67">
        <f aca="true" t="shared" si="26" ref="AF134:AF172">IF(OR(AND(ISNUMBER(Q134),Q134&gt;=20),(AND(ISNUMBER(Q134)=FALSE,AND(ISNUMBER(O134),O134&gt;=20)))),1,0)</f>
        <v>0</v>
      </c>
      <c r="AG134" s="67">
        <f aca="true" t="shared" si="27" ref="AG134:AG172">IF(AND(AE134=1,AF134=1),"Initial",0)</f>
        <v>0</v>
      </c>
      <c r="AH134" s="66" t="str">
        <f aca="true" t="shared" si="28" ref="AH134:AH172">IF(AND(AND(AG134="Initial",AI134=0),AND(ISNUMBER(M134),M134&gt;0)),"RLIS","-")</f>
        <v>-</v>
      </c>
      <c r="AI134" s="80">
        <f aca="true" t="shared" si="29" ref="AI134:AI172">IF(AND(AD134="SRSA",AG134="Initial"),"SRSA",0)</f>
        <v>0</v>
      </c>
    </row>
    <row r="135" spans="1:35" ht="12.75" customHeight="1">
      <c r="A135" s="65">
        <v>3305880</v>
      </c>
      <c r="B135" s="66">
        <v>453</v>
      </c>
      <c r="C135" s="80" t="s">
        <v>310</v>
      </c>
      <c r="D135" s="67" t="s">
        <v>311</v>
      </c>
      <c r="E135" s="67" t="s">
        <v>312</v>
      </c>
      <c r="F135" s="68" t="s">
        <v>27</v>
      </c>
      <c r="G135" s="105">
        <v>3077</v>
      </c>
      <c r="H135" s="69">
        <v>1509</v>
      </c>
      <c r="I135" s="81">
        <v>6038954299</v>
      </c>
      <c r="J135" s="70" t="s">
        <v>32</v>
      </c>
      <c r="K135" s="71" t="s">
        <v>33</v>
      </c>
      <c r="L135" s="75" t="s">
        <v>371</v>
      </c>
      <c r="M135" s="107">
        <v>1548.2</v>
      </c>
      <c r="N135" s="82" t="s">
        <v>370</v>
      </c>
      <c r="O135" s="72">
        <v>6.307977737</v>
      </c>
      <c r="P135" s="71" t="s">
        <v>33</v>
      </c>
      <c r="Q135" s="77">
        <v>17.18</v>
      </c>
      <c r="R135" s="83" t="s">
        <v>33</v>
      </c>
      <c r="S135" s="115" t="s">
        <v>33</v>
      </c>
      <c r="T135" s="99">
        <v>99555.76</v>
      </c>
      <c r="U135" s="78">
        <v>12899.17</v>
      </c>
      <c r="V135" s="78">
        <v>15843.6</v>
      </c>
      <c r="W135" s="117">
        <v>6021.42</v>
      </c>
      <c r="X135" s="101" t="s">
        <v>372</v>
      </c>
      <c r="Y135" s="75" t="s">
        <v>371</v>
      </c>
      <c r="Z135" s="80">
        <f t="shared" si="20"/>
        <v>0</v>
      </c>
      <c r="AA135" s="67">
        <f t="shared" si="21"/>
        <v>0</v>
      </c>
      <c r="AB135" s="67">
        <f t="shared" si="22"/>
        <v>0</v>
      </c>
      <c r="AC135" s="67">
        <f t="shared" si="23"/>
        <v>0</v>
      </c>
      <c r="AD135" s="66" t="str">
        <f t="shared" si="24"/>
        <v>-</v>
      </c>
      <c r="AE135" s="80">
        <f t="shared" si="25"/>
        <v>0</v>
      </c>
      <c r="AF135" s="67">
        <f t="shared" si="26"/>
        <v>0</v>
      </c>
      <c r="AG135" s="67">
        <f t="shared" si="27"/>
        <v>0</v>
      </c>
      <c r="AH135" s="66" t="str">
        <f t="shared" si="28"/>
        <v>-</v>
      </c>
      <c r="AI135" s="80">
        <f t="shared" si="29"/>
        <v>0</v>
      </c>
    </row>
    <row r="136" spans="1:35" ht="12.75" customHeight="1">
      <c r="A136" s="65">
        <v>3305940</v>
      </c>
      <c r="B136" s="66">
        <v>461</v>
      </c>
      <c r="C136" s="80" t="s">
        <v>313</v>
      </c>
      <c r="D136" s="67" t="s">
        <v>314</v>
      </c>
      <c r="E136" s="67" t="s">
        <v>315</v>
      </c>
      <c r="F136" s="68" t="s">
        <v>27</v>
      </c>
      <c r="G136" s="105">
        <v>3867</v>
      </c>
      <c r="H136" s="69">
        <v>1348</v>
      </c>
      <c r="I136" s="81">
        <v>6033323678</v>
      </c>
      <c r="J136" s="70">
        <v>2</v>
      </c>
      <c r="K136" s="71" t="s">
        <v>33</v>
      </c>
      <c r="L136" s="75" t="s">
        <v>371</v>
      </c>
      <c r="M136" s="107">
        <v>4541.8</v>
      </c>
      <c r="N136" s="82" t="s">
        <v>370</v>
      </c>
      <c r="O136" s="72">
        <v>10.07455553</v>
      </c>
      <c r="P136" s="71" t="s">
        <v>33</v>
      </c>
      <c r="Q136" s="77">
        <v>27.19</v>
      </c>
      <c r="R136" s="83" t="s">
        <v>28</v>
      </c>
      <c r="S136" s="115" t="s">
        <v>33</v>
      </c>
      <c r="T136" s="99">
        <v>340022.53</v>
      </c>
      <c r="U136" s="78">
        <v>48338.69</v>
      </c>
      <c r="V136" s="78">
        <v>56530.65</v>
      </c>
      <c r="W136" s="117">
        <v>25732.88</v>
      </c>
      <c r="X136" s="101" t="s">
        <v>372</v>
      </c>
      <c r="Y136" s="75" t="s">
        <v>371</v>
      </c>
      <c r="Z136" s="80">
        <f t="shared" si="20"/>
        <v>0</v>
      </c>
      <c r="AA136" s="67">
        <f t="shared" si="21"/>
        <v>0</v>
      </c>
      <c r="AB136" s="67">
        <f t="shared" si="22"/>
        <v>0</v>
      </c>
      <c r="AC136" s="67">
        <f t="shared" si="23"/>
        <v>0</v>
      </c>
      <c r="AD136" s="66" t="str">
        <f t="shared" si="24"/>
        <v>-</v>
      </c>
      <c r="AE136" s="80">
        <f t="shared" si="25"/>
        <v>0</v>
      </c>
      <c r="AF136" s="67">
        <f t="shared" si="26"/>
        <v>1</v>
      </c>
      <c r="AG136" s="67">
        <f t="shared" si="27"/>
        <v>0</v>
      </c>
      <c r="AH136" s="66" t="str">
        <f t="shared" si="28"/>
        <v>-</v>
      </c>
      <c r="AI136" s="80">
        <f t="shared" si="29"/>
        <v>0</v>
      </c>
    </row>
    <row r="137" spans="1:35" ht="12.75" customHeight="1">
      <c r="A137" s="65">
        <v>3305970</v>
      </c>
      <c r="B137" s="66">
        <v>463</v>
      </c>
      <c r="C137" s="80" t="s">
        <v>316</v>
      </c>
      <c r="D137" s="67" t="s">
        <v>317</v>
      </c>
      <c r="E137" s="67" t="s">
        <v>318</v>
      </c>
      <c r="F137" s="68" t="s">
        <v>27</v>
      </c>
      <c r="G137" s="105">
        <v>3878</v>
      </c>
      <c r="H137" s="69">
        <v>1099</v>
      </c>
      <c r="I137" s="81">
        <v>6036924450</v>
      </c>
      <c r="J137" s="70">
        <v>4</v>
      </c>
      <c r="K137" s="71" t="s">
        <v>33</v>
      </c>
      <c r="L137" s="75" t="s">
        <v>371</v>
      </c>
      <c r="M137" s="107">
        <v>179.7</v>
      </c>
      <c r="N137" s="82" t="s">
        <v>370</v>
      </c>
      <c r="O137" s="72">
        <v>6.804123711</v>
      </c>
      <c r="P137" s="71" t="s">
        <v>33</v>
      </c>
      <c r="Q137" s="77">
        <v>12.94</v>
      </c>
      <c r="R137" s="83" t="s">
        <v>33</v>
      </c>
      <c r="S137" s="115" t="s">
        <v>33</v>
      </c>
      <c r="T137" s="99">
        <v>23614.56</v>
      </c>
      <c r="U137" s="78">
        <v>2294.41</v>
      </c>
      <c r="V137" s="78">
        <v>2556.05</v>
      </c>
      <c r="W137" s="117">
        <v>1003.95</v>
      </c>
      <c r="X137" s="101" t="s">
        <v>372</v>
      </c>
      <c r="Y137" s="75" t="s">
        <v>371</v>
      </c>
      <c r="Z137" s="80">
        <f t="shared" si="20"/>
        <v>0</v>
      </c>
      <c r="AA137" s="67">
        <f t="shared" si="21"/>
        <v>1</v>
      </c>
      <c r="AB137" s="67">
        <f t="shared" si="22"/>
        <v>0</v>
      </c>
      <c r="AC137" s="67">
        <f t="shared" si="23"/>
        <v>0</v>
      </c>
      <c r="AD137" s="66" t="str">
        <f t="shared" si="24"/>
        <v>-</v>
      </c>
      <c r="AE137" s="80">
        <f t="shared" si="25"/>
        <v>0</v>
      </c>
      <c r="AF137" s="67">
        <f t="shared" si="26"/>
        <v>0</v>
      </c>
      <c r="AG137" s="67">
        <f t="shared" si="27"/>
        <v>0</v>
      </c>
      <c r="AH137" s="66" t="str">
        <f t="shared" si="28"/>
        <v>-</v>
      </c>
      <c r="AI137" s="80">
        <f t="shared" si="29"/>
        <v>0</v>
      </c>
    </row>
    <row r="138" spans="1:35" ht="12.75" customHeight="1">
      <c r="A138" s="65">
        <v>3306000</v>
      </c>
      <c r="B138" s="66">
        <v>467</v>
      </c>
      <c r="C138" s="80" t="s">
        <v>319</v>
      </c>
      <c r="D138" s="67" t="s">
        <v>97</v>
      </c>
      <c r="E138" s="67" t="s">
        <v>98</v>
      </c>
      <c r="F138" s="68" t="s">
        <v>27</v>
      </c>
      <c r="G138" s="105">
        <v>3264</v>
      </c>
      <c r="H138" s="69">
        <v>1296</v>
      </c>
      <c r="I138" s="81">
        <v>6035361254</v>
      </c>
      <c r="J138" s="70">
        <v>7</v>
      </c>
      <c r="K138" s="71" t="s">
        <v>28</v>
      </c>
      <c r="L138" s="75" t="s">
        <v>371</v>
      </c>
      <c r="M138" s="107">
        <v>141.9</v>
      </c>
      <c r="N138" s="82" t="s">
        <v>370</v>
      </c>
      <c r="O138" s="72">
        <v>13.23529412</v>
      </c>
      <c r="P138" s="71" t="s">
        <v>33</v>
      </c>
      <c r="Q138" s="77">
        <v>52</v>
      </c>
      <c r="R138" s="83" t="s">
        <v>28</v>
      </c>
      <c r="S138" s="115" t="s">
        <v>28</v>
      </c>
      <c r="T138" s="99">
        <v>23907.26</v>
      </c>
      <c r="U138" s="78">
        <v>4941.76</v>
      </c>
      <c r="V138" s="78">
        <v>4818.1</v>
      </c>
      <c r="W138" s="117">
        <v>4871.88</v>
      </c>
      <c r="X138" s="101" t="s">
        <v>372</v>
      </c>
      <c r="Y138" s="75" t="s">
        <v>372</v>
      </c>
      <c r="Z138" s="80">
        <f t="shared" si="20"/>
        <v>1</v>
      </c>
      <c r="AA138" s="67">
        <f t="shared" si="21"/>
        <v>1</v>
      </c>
      <c r="AB138" s="67">
        <f t="shared" si="22"/>
        <v>0</v>
      </c>
      <c r="AC138" s="67">
        <f t="shared" si="23"/>
        <v>0</v>
      </c>
      <c r="AD138" s="66" t="str">
        <f t="shared" si="24"/>
        <v>SRSA</v>
      </c>
      <c r="AE138" s="80">
        <f t="shared" si="25"/>
        <v>1</v>
      </c>
      <c r="AF138" s="67">
        <f t="shared" si="26"/>
        <v>1</v>
      </c>
      <c r="AG138" s="67" t="str">
        <f t="shared" si="27"/>
        <v>Initial</v>
      </c>
      <c r="AH138" s="66" t="str">
        <f t="shared" si="28"/>
        <v>-</v>
      </c>
      <c r="AI138" s="80" t="str">
        <f t="shared" si="29"/>
        <v>SRSA</v>
      </c>
    </row>
    <row r="139" spans="1:35" ht="12.75" customHeight="1">
      <c r="A139" s="65">
        <v>3306030</v>
      </c>
      <c r="B139" s="66">
        <v>471</v>
      </c>
      <c r="C139" s="80" t="s">
        <v>320</v>
      </c>
      <c r="D139" s="67" t="s">
        <v>176</v>
      </c>
      <c r="E139" s="67" t="s">
        <v>177</v>
      </c>
      <c r="F139" s="68" t="s">
        <v>27</v>
      </c>
      <c r="G139" s="105">
        <v>3840</v>
      </c>
      <c r="H139" s="69">
        <v>2313</v>
      </c>
      <c r="I139" s="81">
        <v>6034229572</v>
      </c>
      <c r="J139" s="70">
        <v>3</v>
      </c>
      <c r="K139" s="71" t="s">
        <v>33</v>
      </c>
      <c r="L139" s="75" t="s">
        <v>371</v>
      </c>
      <c r="M139" s="107">
        <v>528.3</v>
      </c>
      <c r="N139" s="82" t="s">
        <v>370</v>
      </c>
      <c r="O139" s="72">
        <v>3.073545554</v>
      </c>
      <c r="P139" s="71" t="s">
        <v>33</v>
      </c>
      <c r="Q139" s="77">
        <v>3.51</v>
      </c>
      <c r="R139" s="83" t="s">
        <v>33</v>
      </c>
      <c r="S139" s="115" t="s">
        <v>33</v>
      </c>
      <c r="T139" s="99">
        <v>22470.13</v>
      </c>
      <c r="U139" s="78">
        <v>1721.81</v>
      </c>
      <c r="V139" s="78">
        <v>3245.03</v>
      </c>
      <c r="W139" s="117">
        <v>2335.35</v>
      </c>
      <c r="X139" s="101" t="s">
        <v>372</v>
      </c>
      <c r="Y139" s="75" t="s">
        <v>371</v>
      </c>
      <c r="Z139" s="80">
        <f t="shared" si="20"/>
        <v>0</v>
      </c>
      <c r="AA139" s="67">
        <f t="shared" si="21"/>
        <v>1</v>
      </c>
      <c r="AB139" s="67">
        <f t="shared" si="22"/>
        <v>0</v>
      </c>
      <c r="AC139" s="67">
        <f t="shared" si="23"/>
        <v>0</v>
      </c>
      <c r="AD139" s="66" t="str">
        <f t="shared" si="24"/>
        <v>-</v>
      </c>
      <c r="AE139" s="80">
        <f t="shared" si="25"/>
        <v>0</v>
      </c>
      <c r="AF139" s="67">
        <f t="shared" si="26"/>
        <v>0</v>
      </c>
      <c r="AG139" s="67">
        <f t="shared" si="27"/>
        <v>0</v>
      </c>
      <c r="AH139" s="66" t="str">
        <f t="shared" si="28"/>
        <v>-</v>
      </c>
      <c r="AI139" s="80">
        <f t="shared" si="29"/>
        <v>0</v>
      </c>
    </row>
    <row r="140" spans="1:35" ht="12.75" customHeight="1">
      <c r="A140" s="65">
        <v>3306060</v>
      </c>
      <c r="B140" s="66">
        <v>473</v>
      </c>
      <c r="C140" s="80" t="s">
        <v>321</v>
      </c>
      <c r="D140" s="67" t="s">
        <v>322</v>
      </c>
      <c r="E140" s="67" t="s">
        <v>323</v>
      </c>
      <c r="F140" s="68" t="s">
        <v>27</v>
      </c>
      <c r="G140" s="105">
        <v>3079</v>
      </c>
      <c r="H140" s="69">
        <v>3313</v>
      </c>
      <c r="I140" s="81">
        <v>6038937040</v>
      </c>
      <c r="J140" s="70">
        <v>3</v>
      </c>
      <c r="K140" s="71" t="s">
        <v>33</v>
      </c>
      <c r="L140" s="75" t="s">
        <v>371</v>
      </c>
      <c r="M140" s="107">
        <v>5279.5</v>
      </c>
      <c r="N140" s="82" t="s">
        <v>370</v>
      </c>
      <c r="O140" s="72">
        <v>3.614008942</v>
      </c>
      <c r="P140" s="71" t="s">
        <v>33</v>
      </c>
      <c r="Q140" s="77">
        <v>7.12</v>
      </c>
      <c r="R140" s="83" t="s">
        <v>33</v>
      </c>
      <c r="S140" s="115" t="s">
        <v>33</v>
      </c>
      <c r="T140" s="99">
        <v>221004.57</v>
      </c>
      <c r="U140" s="78">
        <v>12794.15</v>
      </c>
      <c r="V140" s="78">
        <v>29252.85</v>
      </c>
      <c r="W140" s="117">
        <v>21004.84</v>
      </c>
      <c r="X140" s="101" t="s">
        <v>372</v>
      </c>
      <c r="Y140" s="75" t="s">
        <v>371</v>
      </c>
      <c r="Z140" s="80">
        <f t="shared" si="20"/>
        <v>0</v>
      </c>
      <c r="AA140" s="67">
        <f t="shared" si="21"/>
        <v>0</v>
      </c>
      <c r="AB140" s="67">
        <f t="shared" si="22"/>
        <v>0</v>
      </c>
      <c r="AC140" s="67">
        <f t="shared" si="23"/>
        <v>0</v>
      </c>
      <c r="AD140" s="66" t="str">
        <f t="shared" si="24"/>
        <v>-</v>
      </c>
      <c r="AE140" s="80">
        <f t="shared" si="25"/>
        <v>0</v>
      </c>
      <c r="AF140" s="67">
        <f t="shared" si="26"/>
        <v>0</v>
      </c>
      <c r="AG140" s="67">
        <f t="shared" si="27"/>
        <v>0</v>
      </c>
      <c r="AH140" s="66" t="str">
        <f t="shared" si="28"/>
        <v>-</v>
      </c>
      <c r="AI140" s="80">
        <f t="shared" si="29"/>
        <v>0</v>
      </c>
    </row>
    <row r="141" spans="1:35" ht="12.75" customHeight="1">
      <c r="A141" s="65">
        <v>3306080</v>
      </c>
      <c r="B141" s="66">
        <v>476</v>
      </c>
      <c r="C141" s="80" t="s">
        <v>324</v>
      </c>
      <c r="D141" s="67" t="s">
        <v>325</v>
      </c>
      <c r="E141" s="67" t="s">
        <v>326</v>
      </c>
      <c r="F141" s="68" t="s">
        <v>27</v>
      </c>
      <c r="G141" s="105">
        <v>3848</v>
      </c>
      <c r="H141" s="69">
        <v>3249</v>
      </c>
      <c r="I141" s="81">
        <v>6036423688</v>
      </c>
      <c r="J141" s="70" t="s">
        <v>32</v>
      </c>
      <c r="K141" s="71" t="s">
        <v>33</v>
      </c>
      <c r="L141" s="75" t="s">
        <v>371</v>
      </c>
      <c r="M141" s="107">
        <v>1732.6</v>
      </c>
      <c r="N141" s="82" t="s">
        <v>370</v>
      </c>
      <c r="O141" s="72">
        <v>1.734939759</v>
      </c>
      <c r="P141" s="71" t="s">
        <v>33</v>
      </c>
      <c r="Q141" s="77">
        <v>5.91</v>
      </c>
      <c r="R141" s="83" t="s">
        <v>33</v>
      </c>
      <c r="S141" s="115" t="s">
        <v>33</v>
      </c>
      <c r="T141" s="99">
        <v>64712.88</v>
      </c>
      <c r="U141" s="78">
        <v>3151.31</v>
      </c>
      <c r="V141" s="78">
        <v>8215.77</v>
      </c>
      <c r="W141" s="117">
        <v>6593.72</v>
      </c>
      <c r="X141" s="101" t="s">
        <v>372</v>
      </c>
      <c r="Y141" s="75" t="s">
        <v>371</v>
      </c>
      <c r="Z141" s="80">
        <f t="shared" si="20"/>
        <v>0</v>
      </c>
      <c r="AA141" s="67">
        <f t="shared" si="21"/>
        <v>0</v>
      </c>
      <c r="AB141" s="67">
        <f t="shared" si="22"/>
        <v>0</v>
      </c>
      <c r="AC141" s="67">
        <f t="shared" si="23"/>
        <v>0</v>
      </c>
      <c r="AD141" s="66" t="str">
        <f t="shared" si="24"/>
        <v>-</v>
      </c>
      <c r="AE141" s="80">
        <f t="shared" si="25"/>
        <v>0</v>
      </c>
      <c r="AF141" s="67">
        <f t="shared" si="26"/>
        <v>0</v>
      </c>
      <c r="AG141" s="67">
        <f t="shared" si="27"/>
        <v>0</v>
      </c>
      <c r="AH141" s="66" t="str">
        <f t="shared" si="28"/>
        <v>-</v>
      </c>
      <c r="AI141" s="80">
        <f t="shared" si="29"/>
        <v>0</v>
      </c>
    </row>
    <row r="142" spans="1:35" ht="12.75" customHeight="1">
      <c r="A142" s="65">
        <v>3306150</v>
      </c>
      <c r="B142" s="66">
        <v>485</v>
      </c>
      <c r="C142" s="80" t="s">
        <v>327</v>
      </c>
      <c r="D142" s="67" t="s">
        <v>182</v>
      </c>
      <c r="E142" s="67" t="s">
        <v>183</v>
      </c>
      <c r="F142" s="68" t="s">
        <v>27</v>
      </c>
      <c r="G142" s="105">
        <v>3842</v>
      </c>
      <c r="H142" s="69">
        <v>2284</v>
      </c>
      <c r="I142" s="81">
        <v>6039268992</v>
      </c>
      <c r="J142" s="70">
        <v>3</v>
      </c>
      <c r="K142" s="71" t="s">
        <v>33</v>
      </c>
      <c r="L142" s="75" t="s">
        <v>371</v>
      </c>
      <c r="M142" s="107">
        <v>761.5</v>
      </c>
      <c r="N142" s="82" t="s">
        <v>370</v>
      </c>
      <c r="O142" s="72">
        <v>9.203142536</v>
      </c>
      <c r="P142" s="71" t="s">
        <v>33</v>
      </c>
      <c r="Q142" s="77">
        <v>29.75</v>
      </c>
      <c r="R142" s="83" t="s">
        <v>28</v>
      </c>
      <c r="S142" s="115" t="s">
        <v>33</v>
      </c>
      <c r="T142" s="99">
        <v>48597.86</v>
      </c>
      <c r="U142" s="78">
        <v>7023.51</v>
      </c>
      <c r="V142" s="78">
        <v>8424.33</v>
      </c>
      <c r="W142" s="117">
        <v>3106.72</v>
      </c>
      <c r="X142" s="101" t="s">
        <v>372</v>
      </c>
      <c r="Y142" s="75" t="s">
        <v>371</v>
      </c>
      <c r="Z142" s="80">
        <f t="shared" si="20"/>
        <v>0</v>
      </c>
      <c r="AA142" s="67">
        <f t="shared" si="21"/>
        <v>0</v>
      </c>
      <c r="AB142" s="67">
        <f t="shared" si="22"/>
        <v>0</v>
      </c>
      <c r="AC142" s="67">
        <f t="shared" si="23"/>
        <v>0</v>
      </c>
      <c r="AD142" s="66" t="str">
        <f t="shared" si="24"/>
        <v>-</v>
      </c>
      <c r="AE142" s="80">
        <f t="shared" si="25"/>
        <v>0</v>
      </c>
      <c r="AF142" s="67">
        <f t="shared" si="26"/>
        <v>1</v>
      </c>
      <c r="AG142" s="67">
        <f t="shared" si="27"/>
        <v>0</v>
      </c>
      <c r="AH142" s="66" t="str">
        <f t="shared" si="28"/>
        <v>-</v>
      </c>
      <c r="AI142" s="80">
        <f t="shared" si="29"/>
        <v>0</v>
      </c>
    </row>
    <row r="143" spans="1:35" ht="12.75" customHeight="1">
      <c r="A143" s="65">
        <v>3300031</v>
      </c>
      <c r="B143" s="66">
        <v>705</v>
      </c>
      <c r="C143" s="80" t="s">
        <v>41</v>
      </c>
      <c r="D143" s="67" t="s">
        <v>42</v>
      </c>
      <c r="E143" s="67" t="s">
        <v>31</v>
      </c>
      <c r="F143" s="68" t="s">
        <v>27</v>
      </c>
      <c r="G143" s="105">
        <v>3833</v>
      </c>
      <c r="H143" s="69">
        <v>892</v>
      </c>
      <c r="I143" s="81">
        <v>6036581700</v>
      </c>
      <c r="J143" s="70">
        <v>4</v>
      </c>
      <c r="K143" s="71" t="s">
        <v>33</v>
      </c>
      <c r="L143" s="76" t="s">
        <v>373</v>
      </c>
      <c r="M143" s="108" t="s">
        <v>373</v>
      </c>
      <c r="N143" s="82" t="s">
        <v>370</v>
      </c>
      <c r="O143" s="73" t="s">
        <v>373</v>
      </c>
      <c r="P143" s="74" t="s">
        <v>373</v>
      </c>
      <c r="Q143" s="77"/>
      <c r="R143" s="83"/>
      <c r="S143" s="115" t="s">
        <v>33</v>
      </c>
      <c r="T143" s="99">
        <v>0</v>
      </c>
      <c r="U143" s="78">
        <v>0</v>
      </c>
      <c r="V143" s="78">
        <v>0</v>
      </c>
      <c r="W143" s="117">
        <v>0</v>
      </c>
      <c r="X143" s="102" t="s">
        <v>373</v>
      </c>
      <c r="Y143" s="76" t="s">
        <v>373</v>
      </c>
      <c r="Z143" s="80">
        <f t="shared" si="20"/>
        <v>0</v>
      </c>
      <c r="AA143" s="67">
        <f t="shared" si="21"/>
        <v>0</v>
      </c>
      <c r="AB143" s="67">
        <f t="shared" si="22"/>
        <v>0</v>
      </c>
      <c r="AC143" s="67">
        <f t="shared" si="23"/>
        <v>0</v>
      </c>
      <c r="AD143" s="66" t="str">
        <f t="shared" si="24"/>
        <v>-</v>
      </c>
      <c r="AE143" s="80">
        <f t="shared" si="25"/>
        <v>0</v>
      </c>
      <c r="AF143" s="67">
        <f t="shared" si="26"/>
        <v>0</v>
      </c>
      <c r="AG143" s="67">
        <f t="shared" si="27"/>
        <v>0</v>
      </c>
      <c r="AH143" s="66" t="str">
        <f t="shared" si="28"/>
        <v>-</v>
      </c>
      <c r="AI143" s="80">
        <f t="shared" si="29"/>
        <v>0</v>
      </c>
    </row>
    <row r="144" spans="1:35" ht="12.75" customHeight="1">
      <c r="A144" s="65">
        <v>3306180</v>
      </c>
      <c r="B144" s="66">
        <v>486</v>
      </c>
      <c r="C144" s="80" t="s">
        <v>328</v>
      </c>
      <c r="D144" s="67" t="s">
        <v>329</v>
      </c>
      <c r="E144" s="67" t="s">
        <v>330</v>
      </c>
      <c r="F144" s="68" t="s">
        <v>27</v>
      </c>
      <c r="G144" s="105">
        <v>3220</v>
      </c>
      <c r="H144" s="69">
        <v>4511</v>
      </c>
      <c r="I144" s="81">
        <v>6032679233</v>
      </c>
      <c r="J144" s="70">
        <v>7</v>
      </c>
      <c r="K144" s="71" t="s">
        <v>28</v>
      </c>
      <c r="L144" s="75" t="s">
        <v>371</v>
      </c>
      <c r="M144" s="107">
        <v>1481.6</v>
      </c>
      <c r="N144" s="82" t="s">
        <v>370</v>
      </c>
      <c r="O144" s="72">
        <v>6.3170441</v>
      </c>
      <c r="P144" s="71" t="s">
        <v>33</v>
      </c>
      <c r="Q144" s="77">
        <v>16.59</v>
      </c>
      <c r="R144" s="83" t="s">
        <v>33</v>
      </c>
      <c r="S144" s="115" t="s">
        <v>28</v>
      </c>
      <c r="T144" s="99">
        <v>95383.32</v>
      </c>
      <c r="U144" s="78">
        <v>8647.81</v>
      </c>
      <c r="V144" s="78">
        <v>12149.26</v>
      </c>
      <c r="W144" s="117">
        <v>6613.38</v>
      </c>
      <c r="X144" s="101" t="s">
        <v>372</v>
      </c>
      <c r="Y144" s="75" t="s">
        <v>371</v>
      </c>
      <c r="Z144" s="80">
        <f t="shared" si="20"/>
        <v>1</v>
      </c>
      <c r="AA144" s="67">
        <f t="shared" si="21"/>
        <v>0</v>
      </c>
      <c r="AB144" s="67">
        <f t="shared" si="22"/>
        <v>0</v>
      </c>
      <c r="AC144" s="67">
        <f t="shared" si="23"/>
        <v>0</v>
      </c>
      <c r="AD144" s="66" t="str">
        <f t="shared" si="24"/>
        <v>-</v>
      </c>
      <c r="AE144" s="80">
        <f t="shared" si="25"/>
        <v>1</v>
      </c>
      <c r="AF144" s="67">
        <f t="shared" si="26"/>
        <v>0</v>
      </c>
      <c r="AG144" s="67">
        <f t="shared" si="27"/>
        <v>0</v>
      </c>
      <c r="AH144" s="66" t="str">
        <f t="shared" si="28"/>
        <v>-</v>
      </c>
      <c r="AI144" s="80">
        <f t="shared" si="29"/>
        <v>0</v>
      </c>
    </row>
    <row r="145" spans="1:35" ht="12.75" customHeight="1">
      <c r="A145" s="65">
        <v>3306240</v>
      </c>
      <c r="B145" s="66">
        <v>491</v>
      </c>
      <c r="C145" s="80" t="s">
        <v>331</v>
      </c>
      <c r="D145" s="67" t="s">
        <v>317</v>
      </c>
      <c r="E145" s="67" t="s">
        <v>318</v>
      </c>
      <c r="F145" s="68" t="s">
        <v>27</v>
      </c>
      <c r="G145" s="105">
        <v>3878</v>
      </c>
      <c r="H145" s="69">
        <v>1099</v>
      </c>
      <c r="I145" s="81">
        <v>6036924450</v>
      </c>
      <c r="J145" s="70">
        <v>4</v>
      </c>
      <c r="K145" s="71" t="s">
        <v>33</v>
      </c>
      <c r="L145" s="75" t="s">
        <v>371</v>
      </c>
      <c r="M145" s="107">
        <v>1729.8</v>
      </c>
      <c r="N145" s="82" t="s">
        <v>370</v>
      </c>
      <c r="O145" s="72">
        <v>8.070500928</v>
      </c>
      <c r="P145" s="71" t="s">
        <v>33</v>
      </c>
      <c r="Q145" s="77">
        <v>23.84</v>
      </c>
      <c r="R145" s="83" t="s">
        <v>28</v>
      </c>
      <c r="S145" s="115" t="s">
        <v>33</v>
      </c>
      <c r="T145" s="99">
        <v>168557.26</v>
      </c>
      <c r="U145" s="78">
        <v>15271.03</v>
      </c>
      <c r="V145" s="78">
        <v>19811.16</v>
      </c>
      <c r="W145" s="117">
        <v>10902.45</v>
      </c>
      <c r="X145" s="101" t="s">
        <v>372</v>
      </c>
      <c r="Y145" s="75" t="s">
        <v>371</v>
      </c>
      <c r="Z145" s="80">
        <f t="shared" si="20"/>
        <v>0</v>
      </c>
      <c r="AA145" s="67">
        <f t="shared" si="21"/>
        <v>0</v>
      </c>
      <c r="AB145" s="67">
        <f t="shared" si="22"/>
        <v>0</v>
      </c>
      <c r="AC145" s="67">
        <f t="shared" si="23"/>
        <v>0</v>
      </c>
      <c r="AD145" s="66" t="str">
        <f t="shared" si="24"/>
        <v>-</v>
      </c>
      <c r="AE145" s="80">
        <f t="shared" si="25"/>
        <v>0</v>
      </c>
      <c r="AF145" s="67">
        <f t="shared" si="26"/>
        <v>1</v>
      </c>
      <c r="AG145" s="67">
        <f t="shared" si="27"/>
        <v>0</v>
      </c>
      <c r="AH145" s="66" t="str">
        <f t="shared" si="28"/>
        <v>-</v>
      </c>
      <c r="AI145" s="80">
        <f t="shared" si="29"/>
        <v>0</v>
      </c>
    </row>
    <row r="146" spans="1:35" ht="12.75" customHeight="1">
      <c r="A146" s="65">
        <v>3306260</v>
      </c>
      <c r="B146" s="66">
        <v>493</v>
      </c>
      <c r="C146" s="80" t="s">
        <v>332</v>
      </c>
      <c r="D146" s="67" t="s">
        <v>55</v>
      </c>
      <c r="E146" s="67" t="s">
        <v>56</v>
      </c>
      <c r="F146" s="68" t="s">
        <v>27</v>
      </c>
      <c r="G146" s="105">
        <v>3031</v>
      </c>
      <c r="H146" s="69">
        <v>849</v>
      </c>
      <c r="I146" s="81">
        <v>6036732690</v>
      </c>
      <c r="J146" s="70">
        <v>3</v>
      </c>
      <c r="K146" s="71" t="s">
        <v>33</v>
      </c>
      <c r="L146" s="75" t="s">
        <v>371</v>
      </c>
      <c r="M146" s="107">
        <v>1037.5</v>
      </c>
      <c r="N146" s="82" t="s">
        <v>370</v>
      </c>
      <c r="O146" s="72">
        <v>2.43902439</v>
      </c>
      <c r="P146" s="71" t="s">
        <v>33</v>
      </c>
      <c r="Q146" s="77">
        <v>2.28</v>
      </c>
      <c r="R146" s="83" t="s">
        <v>33</v>
      </c>
      <c r="S146" s="115" t="s">
        <v>33</v>
      </c>
      <c r="T146" s="99">
        <v>26811.6</v>
      </c>
      <c r="U146" s="78">
        <v>0</v>
      </c>
      <c r="V146" s="78">
        <v>3244.83</v>
      </c>
      <c r="W146" s="117">
        <v>3677.2</v>
      </c>
      <c r="X146" s="101" t="s">
        <v>372</v>
      </c>
      <c r="Y146" s="75" t="s">
        <v>371</v>
      </c>
      <c r="Z146" s="80">
        <f t="shared" si="20"/>
        <v>0</v>
      </c>
      <c r="AA146" s="67">
        <f t="shared" si="21"/>
        <v>0</v>
      </c>
      <c r="AB146" s="67">
        <f t="shared" si="22"/>
        <v>0</v>
      </c>
      <c r="AC146" s="67">
        <f t="shared" si="23"/>
        <v>0</v>
      </c>
      <c r="AD146" s="66" t="str">
        <f t="shared" si="24"/>
        <v>-</v>
      </c>
      <c r="AE146" s="80">
        <f t="shared" si="25"/>
        <v>0</v>
      </c>
      <c r="AF146" s="67">
        <f t="shared" si="26"/>
        <v>0</v>
      </c>
      <c r="AG146" s="67">
        <f t="shared" si="27"/>
        <v>0</v>
      </c>
      <c r="AH146" s="66" t="str">
        <f t="shared" si="28"/>
        <v>-</v>
      </c>
      <c r="AI146" s="80">
        <f t="shared" si="29"/>
        <v>0</v>
      </c>
    </row>
    <row r="147" spans="1:35" ht="12.75" customHeight="1">
      <c r="A147" s="65">
        <v>3306270</v>
      </c>
      <c r="B147" s="66">
        <v>495</v>
      </c>
      <c r="C147" s="80" t="s">
        <v>333</v>
      </c>
      <c r="D147" s="67" t="s">
        <v>182</v>
      </c>
      <c r="E147" s="67" t="s">
        <v>183</v>
      </c>
      <c r="F147" s="68" t="s">
        <v>27</v>
      </c>
      <c r="G147" s="105">
        <v>3842</v>
      </c>
      <c r="H147" s="69">
        <v>2284</v>
      </c>
      <c r="I147" s="81">
        <v>6039268992</v>
      </c>
      <c r="J147" s="70">
        <v>8</v>
      </c>
      <c r="K147" s="71" t="s">
        <v>28</v>
      </c>
      <c r="L147" s="75" t="s">
        <v>371</v>
      </c>
      <c r="M147" s="107">
        <v>93.4</v>
      </c>
      <c r="N147" s="82" t="s">
        <v>370</v>
      </c>
      <c r="O147" s="72">
        <v>3.03030303</v>
      </c>
      <c r="P147" s="71" t="s">
        <v>33</v>
      </c>
      <c r="Q147" s="77">
        <v>1.29</v>
      </c>
      <c r="R147" s="83" t="s">
        <v>33</v>
      </c>
      <c r="S147" s="115" t="s">
        <v>28</v>
      </c>
      <c r="T147" s="99">
        <v>4326.63</v>
      </c>
      <c r="U147" s="78">
        <v>0</v>
      </c>
      <c r="V147" s="78">
        <v>304.59</v>
      </c>
      <c r="W147" s="117">
        <v>345.18</v>
      </c>
      <c r="X147" s="101" t="s">
        <v>372</v>
      </c>
      <c r="Y147" s="75" t="s">
        <v>371</v>
      </c>
      <c r="Z147" s="80">
        <f t="shared" si="20"/>
        <v>1</v>
      </c>
      <c r="AA147" s="67">
        <f t="shared" si="21"/>
        <v>1</v>
      </c>
      <c r="AB147" s="67">
        <f t="shared" si="22"/>
        <v>0</v>
      </c>
      <c r="AC147" s="67">
        <f t="shared" si="23"/>
        <v>0</v>
      </c>
      <c r="AD147" s="66" t="str">
        <f t="shared" si="24"/>
        <v>SRSA</v>
      </c>
      <c r="AE147" s="80">
        <f t="shared" si="25"/>
        <v>1</v>
      </c>
      <c r="AF147" s="67">
        <f t="shared" si="26"/>
        <v>0</v>
      </c>
      <c r="AG147" s="67">
        <f t="shared" si="27"/>
        <v>0</v>
      </c>
      <c r="AH147" s="66" t="str">
        <f t="shared" si="28"/>
        <v>-</v>
      </c>
      <c r="AI147" s="80">
        <f t="shared" si="29"/>
        <v>0</v>
      </c>
    </row>
    <row r="148" spans="1:35" ht="12.75" customHeight="1">
      <c r="A148" s="65">
        <v>3306330</v>
      </c>
      <c r="B148" s="66">
        <v>499</v>
      </c>
      <c r="C148" s="80" t="s">
        <v>334</v>
      </c>
      <c r="D148" s="67" t="s">
        <v>286</v>
      </c>
      <c r="E148" s="67" t="s">
        <v>287</v>
      </c>
      <c r="F148" s="68" t="s">
        <v>27</v>
      </c>
      <c r="G148" s="105">
        <v>3582</v>
      </c>
      <c r="H148" s="69">
        <v>1408</v>
      </c>
      <c r="I148" s="81">
        <v>6036361437</v>
      </c>
      <c r="J148" s="70">
        <v>7</v>
      </c>
      <c r="K148" s="71" t="s">
        <v>28</v>
      </c>
      <c r="L148" s="75" t="s">
        <v>371</v>
      </c>
      <c r="M148" s="107">
        <v>32.3</v>
      </c>
      <c r="N148" s="82" t="s">
        <v>370</v>
      </c>
      <c r="O148" s="72">
        <v>2</v>
      </c>
      <c r="P148" s="71" t="s">
        <v>33</v>
      </c>
      <c r="Q148" s="77">
        <v>26.74</v>
      </c>
      <c r="R148" s="83" t="s">
        <v>28</v>
      </c>
      <c r="S148" s="115" t="s">
        <v>28</v>
      </c>
      <c r="T148" s="99">
        <v>9174.9</v>
      </c>
      <c r="U148" s="78">
        <v>100.73</v>
      </c>
      <c r="V148" s="78">
        <v>184.93</v>
      </c>
      <c r="W148" s="117">
        <v>670.29</v>
      </c>
      <c r="X148" s="101" t="s">
        <v>372</v>
      </c>
      <c r="Y148" s="75" t="s">
        <v>372</v>
      </c>
      <c r="Z148" s="80">
        <f t="shared" si="20"/>
        <v>1</v>
      </c>
      <c r="AA148" s="67">
        <f t="shared" si="21"/>
        <v>1</v>
      </c>
      <c r="AB148" s="67">
        <f t="shared" si="22"/>
        <v>0</v>
      </c>
      <c r="AC148" s="67">
        <f t="shared" si="23"/>
        <v>0</v>
      </c>
      <c r="AD148" s="66" t="str">
        <f t="shared" si="24"/>
        <v>SRSA</v>
      </c>
      <c r="AE148" s="80">
        <f t="shared" si="25"/>
        <v>1</v>
      </c>
      <c r="AF148" s="67">
        <f t="shared" si="26"/>
        <v>1</v>
      </c>
      <c r="AG148" s="67" t="str">
        <f t="shared" si="27"/>
        <v>Initial</v>
      </c>
      <c r="AH148" s="66" t="str">
        <f t="shared" si="28"/>
        <v>-</v>
      </c>
      <c r="AI148" s="80" t="str">
        <f t="shared" si="29"/>
        <v>SRSA</v>
      </c>
    </row>
    <row r="149" spans="1:35" ht="12.75" customHeight="1">
      <c r="A149" s="65">
        <v>3306360</v>
      </c>
      <c r="B149" s="66">
        <v>501</v>
      </c>
      <c r="C149" s="80" t="s">
        <v>335</v>
      </c>
      <c r="D149" s="67" t="s">
        <v>111</v>
      </c>
      <c r="E149" s="67" t="s">
        <v>112</v>
      </c>
      <c r="F149" s="68" t="s">
        <v>27</v>
      </c>
      <c r="G149" s="105">
        <v>3576</v>
      </c>
      <c r="H149" s="69">
        <v>1101</v>
      </c>
      <c r="I149" s="81">
        <v>6032375571</v>
      </c>
      <c r="J149" s="70">
        <v>7</v>
      </c>
      <c r="K149" s="71" t="s">
        <v>28</v>
      </c>
      <c r="L149" s="75" t="s">
        <v>371</v>
      </c>
      <c r="M149" s="107">
        <v>88.6</v>
      </c>
      <c r="N149" s="82" t="s">
        <v>370</v>
      </c>
      <c r="O149" s="72">
        <v>6.748466258</v>
      </c>
      <c r="P149" s="71" t="s">
        <v>33</v>
      </c>
      <c r="Q149" s="77">
        <v>66.5</v>
      </c>
      <c r="R149" s="83" t="s">
        <v>28</v>
      </c>
      <c r="S149" s="115" t="s">
        <v>28</v>
      </c>
      <c r="T149" s="99">
        <v>31008.18</v>
      </c>
      <c r="U149" s="78">
        <v>7568.93</v>
      </c>
      <c r="V149" s="78">
        <v>6823.37</v>
      </c>
      <c r="W149" s="117">
        <v>6186.26</v>
      </c>
      <c r="X149" s="101" t="s">
        <v>372</v>
      </c>
      <c r="Y149" s="75" t="s">
        <v>371</v>
      </c>
      <c r="Z149" s="80">
        <f t="shared" si="20"/>
        <v>1</v>
      </c>
      <c r="AA149" s="67">
        <f t="shared" si="21"/>
        <v>1</v>
      </c>
      <c r="AB149" s="67">
        <f t="shared" si="22"/>
        <v>0</v>
      </c>
      <c r="AC149" s="67">
        <f t="shared" si="23"/>
        <v>0</v>
      </c>
      <c r="AD149" s="66" t="str">
        <f t="shared" si="24"/>
        <v>SRSA</v>
      </c>
      <c r="AE149" s="80">
        <f t="shared" si="25"/>
        <v>1</v>
      </c>
      <c r="AF149" s="67">
        <f t="shared" si="26"/>
        <v>1</v>
      </c>
      <c r="AG149" s="67" t="str">
        <f t="shared" si="27"/>
        <v>Initial</v>
      </c>
      <c r="AH149" s="66" t="str">
        <f t="shared" si="28"/>
        <v>-</v>
      </c>
      <c r="AI149" s="80" t="str">
        <f t="shared" si="29"/>
        <v>SRSA</v>
      </c>
    </row>
    <row r="150" spans="1:35" ht="12.75" customHeight="1">
      <c r="A150" s="65">
        <v>3306390</v>
      </c>
      <c r="B150" s="66">
        <v>503</v>
      </c>
      <c r="C150" s="80" t="s">
        <v>336</v>
      </c>
      <c r="D150" s="67" t="s">
        <v>25</v>
      </c>
      <c r="E150" s="67" t="s">
        <v>26</v>
      </c>
      <c r="F150" s="68" t="s">
        <v>27</v>
      </c>
      <c r="G150" s="105">
        <v>3242</v>
      </c>
      <c r="H150" s="69">
        <v>2417</v>
      </c>
      <c r="I150" s="81">
        <v>6034283269</v>
      </c>
      <c r="J150" s="70">
        <v>7</v>
      </c>
      <c r="K150" s="71" t="s">
        <v>28</v>
      </c>
      <c r="L150" s="75" t="s">
        <v>371</v>
      </c>
      <c r="M150" s="107">
        <v>43.2</v>
      </c>
      <c r="N150" s="82" t="s">
        <v>370</v>
      </c>
      <c r="O150" s="72">
        <v>8.633093525</v>
      </c>
      <c r="P150" s="71" t="s">
        <v>33</v>
      </c>
      <c r="Q150" s="77">
        <v>13.28</v>
      </c>
      <c r="R150" s="83" t="s">
        <v>33</v>
      </c>
      <c r="S150" s="115" t="s">
        <v>28</v>
      </c>
      <c r="T150" s="99">
        <v>6292.35</v>
      </c>
      <c r="U150" s="78">
        <v>0</v>
      </c>
      <c r="V150" s="78">
        <v>142.97</v>
      </c>
      <c r="W150" s="117">
        <v>719.6</v>
      </c>
      <c r="X150" s="101" t="s">
        <v>372</v>
      </c>
      <c r="Y150" s="75" t="s">
        <v>372</v>
      </c>
      <c r="Z150" s="80">
        <f t="shared" si="20"/>
        <v>1</v>
      </c>
      <c r="AA150" s="67">
        <f t="shared" si="21"/>
        <v>1</v>
      </c>
      <c r="AB150" s="67">
        <f t="shared" si="22"/>
        <v>0</v>
      </c>
      <c r="AC150" s="67">
        <f t="shared" si="23"/>
        <v>0</v>
      </c>
      <c r="AD150" s="66" t="str">
        <f t="shared" si="24"/>
        <v>SRSA</v>
      </c>
      <c r="AE150" s="80">
        <f t="shared" si="25"/>
        <v>1</v>
      </c>
      <c r="AF150" s="67">
        <f t="shared" si="26"/>
        <v>0</v>
      </c>
      <c r="AG150" s="67">
        <f t="shared" si="27"/>
        <v>0</v>
      </c>
      <c r="AH150" s="66" t="str">
        <f t="shared" si="28"/>
        <v>-</v>
      </c>
      <c r="AI150" s="80">
        <f t="shared" si="29"/>
        <v>0</v>
      </c>
    </row>
    <row r="151" spans="1:35" ht="12.75" customHeight="1">
      <c r="A151" s="65">
        <v>3306420</v>
      </c>
      <c r="B151" s="66">
        <v>507</v>
      </c>
      <c r="C151" s="80" t="s">
        <v>337</v>
      </c>
      <c r="D151" s="67" t="s">
        <v>289</v>
      </c>
      <c r="E151" s="67" t="s">
        <v>290</v>
      </c>
      <c r="F151" s="68" t="s">
        <v>27</v>
      </c>
      <c r="G151" s="105">
        <v>3261</v>
      </c>
      <c r="H151" s="69">
        <v>9702</v>
      </c>
      <c r="I151" s="81">
        <v>6039421290</v>
      </c>
      <c r="J151" s="70">
        <v>8</v>
      </c>
      <c r="K151" s="71" t="s">
        <v>28</v>
      </c>
      <c r="L151" s="75" t="s">
        <v>371</v>
      </c>
      <c r="M151" s="107">
        <v>490.3</v>
      </c>
      <c r="N151" s="82" t="s">
        <v>370</v>
      </c>
      <c r="O151" s="72">
        <v>0.91954023</v>
      </c>
      <c r="P151" s="71" t="s">
        <v>33</v>
      </c>
      <c r="Q151" s="77">
        <v>6.01</v>
      </c>
      <c r="R151" s="83" t="s">
        <v>33</v>
      </c>
      <c r="S151" s="115" t="s">
        <v>28</v>
      </c>
      <c r="T151" s="99">
        <v>28623.43</v>
      </c>
      <c r="U151" s="78">
        <v>1005.82</v>
      </c>
      <c r="V151" s="78">
        <v>2411.08</v>
      </c>
      <c r="W151" s="117">
        <v>2078.23</v>
      </c>
      <c r="X151" s="101" t="s">
        <v>372</v>
      </c>
      <c r="Y151" s="75" t="s">
        <v>371</v>
      </c>
      <c r="Z151" s="80">
        <f t="shared" si="20"/>
        <v>1</v>
      </c>
      <c r="AA151" s="67">
        <f t="shared" si="21"/>
        <v>1</v>
      </c>
      <c r="AB151" s="67">
        <f t="shared" si="22"/>
        <v>0</v>
      </c>
      <c r="AC151" s="67">
        <f t="shared" si="23"/>
        <v>0</v>
      </c>
      <c r="AD151" s="66" t="str">
        <f t="shared" si="24"/>
        <v>SRSA</v>
      </c>
      <c r="AE151" s="80">
        <f t="shared" si="25"/>
        <v>1</v>
      </c>
      <c r="AF151" s="67">
        <f t="shared" si="26"/>
        <v>0</v>
      </c>
      <c r="AG151" s="67">
        <f t="shared" si="27"/>
        <v>0</v>
      </c>
      <c r="AH151" s="66" t="str">
        <f t="shared" si="28"/>
        <v>-</v>
      </c>
      <c r="AI151" s="80">
        <f t="shared" si="29"/>
        <v>0</v>
      </c>
    </row>
    <row r="152" spans="1:35" ht="12.75" customHeight="1">
      <c r="A152" s="65">
        <v>3306450</v>
      </c>
      <c r="B152" s="66">
        <v>509</v>
      </c>
      <c r="C152" s="80" t="s">
        <v>338</v>
      </c>
      <c r="D152" s="67" t="s">
        <v>286</v>
      </c>
      <c r="E152" s="67" t="s">
        <v>287</v>
      </c>
      <c r="F152" s="68" t="s">
        <v>27</v>
      </c>
      <c r="G152" s="105">
        <v>3582</v>
      </c>
      <c r="H152" s="69">
        <v>1408</v>
      </c>
      <c r="I152" s="81">
        <v>6036361437</v>
      </c>
      <c r="J152" s="70">
        <v>7</v>
      </c>
      <c r="K152" s="71" t="s">
        <v>28</v>
      </c>
      <c r="L152" s="75" t="s">
        <v>371</v>
      </c>
      <c r="M152" s="107">
        <v>166.4</v>
      </c>
      <c r="N152" s="82" t="s">
        <v>370</v>
      </c>
      <c r="O152" s="72">
        <v>18.35443038</v>
      </c>
      <c r="P152" s="71" t="s">
        <v>33</v>
      </c>
      <c r="Q152" s="77">
        <v>46.92</v>
      </c>
      <c r="R152" s="83" t="s">
        <v>28</v>
      </c>
      <c r="S152" s="115" t="s">
        <v>28</v>
      </c>
      <c r="T152" s="99">
        <v>28698.87</v>
      </c>
      <c r="U152" s="78">
        <v>4533.94</v>
      </c>
      <c r="V152" s="78">
        <v>4363.26</v>
      </c>
      <c r="W152" s="117">
        <v>1612.66</v>
      </c>
      <c r="X152" s="101" t="s">
        <v>372</v>
      </c>
      <c r="Y152" s="75" t="s">
        <v>371</v>
      </c>
      <c r="Z152" s="80">
        <f t="shared" si="20"/>
        <v>1</v>
      </c>
      <c r="AA152" s="67">
        <f t="shared" si="21"/>
        <v>1</v>
      </c>
      <c r="AB152" s="67">
        <f t="shared" si="22"/>
        <v>0</v>
      </c>
      <c r="AC152" s="67">
        <f t="shared" si="23"/>
        <v>0</v>
      </c>
      <c r="AD152" s="66" t="str">
        <f t="shared" si="24"/>
        <v>SRSA</v>
      </c>
      <c r="AE152" s="80">
        <f t="shared" si="25"/>
        <v>1</v>
      </c>
      <c r="AF152" s="67">
        <f t="shared" si="26"/>
        <v>1</v>
      </c>
      <c r="AG152" s="67" t="str">
        <f t="shared" si="27"/>
        <v>Initial</v>
      </c>
      <c r="AH152" s="66" t="str">
        <f t="shared" si="28"/>
        <v>-</v>
      </c>
      <c r="AI152" s="80" t="str">
        <f t="shared" si="29"/>
        <v>SRSA</v>
      </c>
    </row>
    <row r="153" spans="1:35" ht="12.75" customHeight="1">
      <c r="A153" s="65">
        <v>3306480</v>
      </c>
      <c r="B153" s="66">
        <v>511</v>
      </c>
      <c r="C153" s="80" t="s">
        <v>339</v>
      </c>
      <c r="D153" s="67" t="s">
        <v>30</v>
      </c>
      <c r="E153" s="67" t="s">
        <v>31</v>
      </c>
      <c r="F153" s="68" t="s">
        <v>27</v>
      </c>
      <c r="G153" s="105">
        <v>3833</v>
      </c>
      <c r="H153" s="69">
        <v>2744</v>
      </c>
      <c r="I153" s="81">
        <v>6037758653</v>
      </c>
      <c r="J153" s="70">
        <v>8</v>
      </c>
      <c r="K153" s="71" t="s">
        <v>28</v>
      </c>
      <c r="L153" s="75" t="s">
        <v>371</v>
      </c>
      <c r="M153" s="107">
        <v>630.2</v>
      </c>
      <c r="N153" s="82" t="s">
        <v>370</v>
      </c>
      <c r="O153" s="72">
        <v>2.113606341</v>
      </c>
      <c r="P153" s="71" t="s">
        <v>33</v>
      </c>
      <c r="Q153" s="77">
        <v>3.38</v>
      </c>
      <c r="R153" s="83" t="s">
        <v>33</v>
      </c>
      <c r="S153" s="115" t="s">
        <v>28</v>
      </c>
      <c r="T153" s="99">
        <v>17866.87</v>
      </c>
      <c r="U153" s="78">
        <v>989.12</v>
      </c>
      <c r="V153" s="78">
        <v>3216.97</v>
      </c>
      <c r="W153" s="117">
        <v>2694.5</v>
      </c>
      <c r="X153" s="101" t="s">
        <v>372</v>
      </c>
      <c r="Y153" s="75" t="s">
        <v>371</v>
      </c>
      <c r="Z153" s="80">
        <f t="shared" si="20"/>
        <v>1</v>
      </c>
      <c r="AA153" s="67">
        <f t="shared" si="21"/>
        <v>0</v>
      </c>
      <c r="AB153" s="67">
        <f t="shared" si="22"/>
        <v>0</v>
      </c>
      <c r="AC153" s="67">
        <f t="shared" si="23"/>
        <v>0</v>
      </c>
      <c r="AD153" s="66" t="str">
        <f t="shared" si="24"/>
        <v>-</v>
      </c>
      <c r="AE153" s="80">
        <f t="shared" si="25"/>
        <v>1</v>
      </c>
      <c r="AF153" s="67">
        <f t="shared" si="26"/>
        <v>0</v>
      </c>
      <c r="AG153" s="67">
        <f t="shared" si="27"/>
        <v>0</v>
      </c>
      <c r="AH153" s="66" t="str">
        <f t="shared" si="28"/>
        <v>-</v>
      </c>
      <c r="AI153" s="80">
        <f t="shared" si="29"/>
        <v>0</v>
      </c>
    </row>
    <row r="154" spans="1:35" ht="12.75" customHeight="1">
      <c r="A154" s="65">
        <v>3306540</v>
      </c>
      <c r="B154" s="66">
        <v>515</v>
      </c>
      <c r="C154" s="80" t="s">
        <v>340</v>
      </c>
      <c r="D154" s="67" t="s">
        <v>124</v>
      </c>
      <c r="E154" s="67" t="s">
        <v>125</v>
      </c>
      <c r="F154" s="68" t="s">
        <v>27</v>
      </c>
      <c r="G154" s="105">
        <v>3773</v>
      </c>
      <c r="H154" s="69">
        <v>1533</v>
      </c>
      <c r="I154" s="81">
        <v>6038633540</v>
      </c>
      <c r="J154" s="70">
        <v>7</v>
      </c>
      <c r="K154" s="71" t="s">
        <v>28</v>
      </c>
      <c r="L154" s="75" t="s">
        <v>371</v>
      </c>
      <c r="M154" s="107">
        <v>540.7</v>
      </c>
      <c r="N154" s="82" t="s">
        <v>370</v>
      </c>
      <c r="O154" s="72">
        <v>4.873646209</v>
      </c>
      <c r="P154" s="71" t="s">
        <v>33</v>
      </c>
      <c r="Q154" s="77">
        <v>14.62</v>
      </c>
      <c r="R154" s="83" t="s">
        <v>33</v>
      </c>
      <c r="S154" s="115" t="s">
        <v>28</v>
      </c>
      <c r="T154" s="99">
        <v>44059.23</v>
      </c>
      <c r="U154" s="78">
        <v>3517.4</v>
      </c>
      <c r="V154" s="78">
        <v>4933.37</v>
      </c>
      <c r="W154" s="117">
        <v>2208.43</v>
      </c>
      <c r="X154" s="101" t="s">
        <v>372</v>
      </c>
      <c r="Y154" s="75" t="s">
        <v>371</v>
      </c>
      <c r="Z154" s="80">
        <f t="shared" si="20"/>
        <v>1</v>
      </c>
      <c r="AA154" s="67">
        <f t="shared" si="21"/>
        <v>1</v>
      </c>
      <c r="AB154" s="67">
        <f t="shared" si="22"/>
        <v>0</v>
      </c>
      <c r="AC154" s="67">
        <f t="shared" si="23"/>
        <v>0</v>
      </c>
      <c r="AD154" s="66" t="str">
        <f t="shared" si="24"/>
        <v>SRSA</v>
      </c>
      <c r="AE154" s="80">
        <f t="shared" si="25"/>
        <v>1</v>
      </c>
      <c r="AF154" s="67">
        <f t="shared" si="26"/>
        <v>0</v>
      </c>
      <c r="AG154" s="67">
        <f t="shared" si="27"/>
        <v>0</v>
      </c>
      <c r="AH154" s="66" t="str">
        <f t="shared" si="28"/>
        <v>-</v>
      </c>
      <c r="AI154" s="80">
        <f t="shared" si="29"/>
        <v>0</v>
      </c>
    </row>
    <row r="155" spans="1:35" ht="12.75" customHeight="1">
      <c r="A155" s="65">
        <v>3306600</v>
      </c>
      <c r="B155" s="66">
        <v>525</v>
      </c>
      <c r="C155" s="80" t="s">
        <v>341</v>
      </c>
      <c r="D155" s="67" t="s">
        <v>154</v>
      </c>
      <c r="E155" s="67" t="s">
        <v>155</v>
      </c>
      <c r="F155" s="68" t="s">
        <v>27</v>
      </c>
      <c r="G155" s="105">
        <v>3875</v>
      </c>
      <c r="H155" s="69">
        <v>9706</v>
      </c>
      <c r="I155" s="81">
        <v>6035392610</v>
      </c>
      <c r="J155" s="70">
        <v>7</v>
      </c>
      <c r="K155" s="71" t="s">
        <v>28</v>
      </c>
      <c r="L155" s="75" t="s">
        <v>371</v>
      </c>
      <c r="M155" s="107">
        <v>233.9</v>
      </c>
      <c r="N155" s="82" t="s">
        <v>370</v>
      </c>
      <c r="O155" s="72">
        <v>4.751131222</v>
      </c>
      <c r="P155" s="71" t="s">
        <v>33</v>
      </c>
      <c r="Q155" s="77">
        <v>16.83</v>
      </c>
      <c r="R155" s="83" t="s">
        <v>33</v>
      </c>
      <c r="S155" s="115" t="s">
        <v>28</v>
      </c>
      <c r="T155" s="99">
        <v>27958.57</v>
      </c>
      <c r="U155" s="78">
        <v>2407.51</v>
      </c>
      <c r="V155" s="78">
        <v>2993.9</v>
      </c>
      <c r="W155" s="117">
        <v>1792.18</v>
      </c>
      <c r="X155" s="101" t="s">
        <v>372</v>
      </c>
      <c r="Y155" s="75" t="s">
        <v>372</v>
      </c>
      <c r="Z155" s="80">
        <f t="shared" si="20"/>
        <v>1</v>
      </c>
      <c r="AA155" s="67">
        <f t="shared" si="21"/>
        <v>1</v>
      </c>
      <c r="AB155" s="67">
        <f t="shared" si="22"/>
        <v>0</v>
      </c>
      <c r="AC155" s="67">
        <f t="shared" si="23"/>
        <v>0</v>
      </c>
      <c r="AD155" s="66" t="str">
        <f t="shared" si="24"/>
        <v>SRSA</v>
      </c>
      <c r="AE155" s="80">
        <f t="shared" si="25"/>
        <v>1</v>
      </c>
      <c r="AF155" s="67">
        <f t="shared" si="26"/>
        <v>0</v>
      </c>
      <c r="AG155" s="67">
        <f t="shared" si="27"/>
        <v>0</v>
      </c>
      <c r="AH155" s="66" t="str">
        <f t="shared" si="28"/>
        <v>-</v>
      </c>
      <c r="AI155" s="80">
        <f t="shared" si="29"/>
        <v>0</v>
      </c>
    </row>
    <row r="156" spans="1:35" ht="12.75" customHeight="1">
      <c r="A156" s="65">
        <v>3306660</v>
      </c>
      <c r="B156" s="66">
        <v>531</v>
      </c>
      <c r="C156" s="80" t="s">
        <v>342</v>
      </c>
      <c r="D156" s="67" t="s">
        <v>97</v>
      </c>
      <c r="E156" s="67" t="s">
        <v>98</v>
      </c>
      <c r="F156" s="68" t="s">
        <v>27</v>
      </c>
      <c r="G156" s="105">
        <v>3264</v>
      </c>
      <c r="H156" s="69">
        <v>1296</v>
      </c>
      <c r="I156" s="81">
        <v>6035361254</v>
      </c>
      <c r="J156" s="70">
        <v>7</v>
      </c>
      <c r="K156" s="71" t="s">
        <v>28</v>
      </c>
      <c r="L156" s="75" t="s">
        <v>371</v>
      </c>
      <c r="M156" s="107">
        <v>171.8</v>
      </c>
      <c r="N156" s="82" t="s">
        <v>370</v>
      </c>
      <c r="O156" s="72">
        <v>8.219178082</v>
      </c>
      <c r="P156" s="71" t="s">
        <v>33</v>
      </c>
      <c r="Q156" s="77">
        <v>21.85</v>
      </c>
      <c r="R156" s="83" t="s">
        <v>28</v>
      </c>
      <c r="S156" s="115" t="s">
        <v>28</v>
      </c>
      <c r="T156" s="99">
        <v>9835.05</v>
      </c>
      <c r="U156" s="78">
        <v>1531.21</v>
      </c>
      <c r="V156" s="78">
        <v>1877.37</v>
      </c>
      <c r="W156" s="117">
        <v>1212.71</v>
      </c>
      <c r="X156" s="101" t="s">
        <v>372</v>
      </c>
      <c r="Y156" s="75" t="s">
        <v>371</v>
      </c>
      <c r="Z156" s="80">
        <f t="shared" si="20"/>
        <v>1</v>
      </c>
      <c r="AA156" s="67">
        <f t="shared" si="21"/>
        <v>1</v>
      </c>
      <c r="AB156" s="67">
        <f t="shared" si="22"/>
        <v>0</v>
      </c>
      <c r="AC156" s="67">
        <f t="shared" si="23"/>
        <v>0</v>
      </c>
      <c r="AD156" s="66" t="str">
        <f t="shared" si="24"/>
        <v>SRSA</v>
      </c>
      <c r="AE156" s="80">
        <f t="shared" si="25"/>
        <v>1</v>
      </c>
      <c r="AF156" s="67">
        <f t="shared" si="26"/>
        <v>1</v>
      </c>
      <c r="AG156" s="67" t="str">
        <f t="shared" si="27"/>
        <v>Initial</v>
      </c>
      <c r="AH156" s="66" t="str">
        <f t="shared" si="28"/>
        <v>-</v>
      </c>
      <c r="AI156" s="80" t="str">
        <f t="shared" si="29"/>
        <v>SRSA</v>
      </c>
    </row>
    <row r="157" spans="1:35" ht="12.75" customHeight="1">
      <c r="A157" s="65">
        <v>3306720</v>
      </c>
      <c r="B157" s="66">
        <v>534</v>
      </c>
      <c r="C157" s="80" t="s">
        <v>343</v>
      </c>
      <c r="D157" s="67" t="s">
        <v>179</v>
      </c>
      <c r="E157" s="67" t="s">
        <v>180</v>
      </c>
      <c r="F157" s="68" t="s">
        <v>27</v>
      </c>
      <c r="G157" s="105">
        <v>3865</v>
      </c>
      <c r="H157" s="69">
        <v>2762</v>
      </c>
      <c r="I157" s="81">
        <v>6033826119</v>
      </c>
      <c r="J157" s="70" t="s">
        <v>32</v>
      </c>
      <c r="K157" s="71" t="s">
        <v>33</v>
      </c>
      <c r="L157" s="75" t="s">
        <v>371</v>
      </c>
      <c r="M157" s="107">
        <v>4594.1</v>
      </c>
      <c r="N157" s="82" t="s">
        <v>370</v>
      </c>
      <c r="O157" s="72">
        <v>2.554822227</v>
      </c>
      <c r="P157" s="71" t="s">
        <v>33</v>
      </c>
      <c r="Q157" s="77">
        <v>5.33</v>
      </c>
      <c r="R157" s="83" t="s">
        <v>33</v>
      </c>
      <c r="S157" s="115" t="s">
        <v>33</v>
      </c>
      <c r="T157" s="99">
        <v>189530.06</v>
      </c>
      <c r="U157" s="78">
        <v>8353.8</v>
      </c>
      <c r="V157" s="78">
        <v>21236.36</v>
      </c>
      <c r="W157" s="117">
        <v>16033.16</v>
      </c>
      <c r="X157" s="101" t="s">
        <v>372</v>
      </c>
      <c r="Y157" s="75" t="s">
        <v>371</v>
      </c>
      <c r="Z157" s="80">
        <f t="shared" si="20"/>
        <v>0</v>
      </c>
      <c r="AA157" s="67">
        <f t="shared" si="21"/>
        <v>0</v>
      </c>
      <c r="AB157" s="67">
        <f t="shared" si="22"/>
        <v>0</v>
      </c>
      <c r="AC157" s="67">
        <f t="shared" si="23"/>
        <v>0</v>
      </c>
      <c r="AD157" s="66" t="str">
        <f t="shared" si="24"/>
        <v>-</v>
      </c>
      <c r="AE157" s="80">
        <f t="shared" si="25"/>
        <v>0</v>
      </c>
      <c r="AF157" s="67">
        <f t="shared" si="26"/>
        <v>0</v>
      </c>
      <c r="AG157" s="67">
        <f t="shared" si="27"/>
        <v>0</v>
      </c>
      <c r="AH157" s="66" t="str">
        <f t="shared" si="28"/>
        <v>-</v>
      </c>
      <c r="AI157" s="80">
        <f t="shared" si="29"/>
        <v>0</v>
      </c>
    </row>
    <row r="158" spans="1:35" ht="12.75" customHeight="1">
      <c r="A158" s="65">
        <v>3306750</v>
      </c>
      <c r="B158" s="66">
        <v>539</v>
      </c>
      <c r="C158" s="80" t="s">
        <v>344</v>
      </c>
      <c r="D158" s="67" t="s">
        <v>108</v>
      </c>
      <c r="E158" s="67" t="s">
        <v>109</v>
      </c>
      <c r="F158" s="68" t="s">
        <v>27</v>
      </c>
      <c r="G158" s="105">
        <v>3743</v>
      </c>
      <c r="H158" s="69">
        <v>2624</v>
      </c>
      <c r="I158" s="81">
        <v>6035434200</v>
      </c>
      <c r="J158" s="70" t="s">
        <v>375</v>
      </c>
      <c r="K158" s="71" t="s">
        <v>28</v>
      </c>
      <c r="L158" s="75" t="s">
        <v>371</v>
      </c>
      <c r="M158" s="107">
        <v>113.7</v>
      </c>
      <c r="N158" s="82" t="s">
        <v>370</v>
      </c>
      <c r="O158" s="72">
        <v>12.61261261</v>
      </c>
      <c r="P158" s="71" t="s">
        <v>33</v>
      </c>
      <c r="Q158" s="77">
        <v>17.66</v>
      </c>
      <c r="R158" s="83" t="s">
        <v>33</v>
      </c>
      <c r="S158" s="115" t="s">
        <v>28</v>
      </c>
      <c r="T158" s="99">
        <v>18274.82</v>
      </c>
      <c r="U158" s="78">
        <v>1983.94</v>
      </c>
      <c r="V158" s="78">
        <v>2043.96</v>
      </c>
      <c r="W158" s="117">
        <v>966.16</v>
      </c>
      <c r="X158" s="101" t="s">
        <v>372</v>
      </c>
      <c r="Y158" s="75" t="s">
        <v>371</v>
      </c>
      <c r="Z158" s="80">
        <f t="shared" si="20"/>
        <v>1</v>
      </c>
      <c r="AA158" s="67">
        <f t="shared" si="21"/>
        <v>1</v>
      </c>
      <c r="AB158" s="67">
        <f t="shared" si="22"/>
        <v>0</v>
      </c>
      <c r="AC158" s="67">
        <f t="shared" si="23"/>
        <v>0</v>
      </c>
      <c r="AD158" s="66" t="str">
        <f t="shared" si="24"/>
        <v>SRSA</v>
      </c>
      <c r="AE158" s="80">
        <f t="shared" si="25"/>
        <v>1</v>
      </c>
      <c r="AF158" s="67">
        <f t="shared" si="26"/>
        <v>0</v>
      </c>
      <c r="AG158" s="67">
        <f t="shared" si="27"/>
        <v>0</v>
      </c>
      <c r="AH158" s="66" t="str">
        <f t="shared" si="28"/>
        <v>-</v>
      </c>
      <c r="AI158" s="80">
        <f t="shared" si="29"/>
        <v>0</v>
      </c>
    </row>
    <row r="159" spans="1:35" ht="12.75" customHeight="1">
      <c r="A159" s="65">
        <v>3306780</v>
      </c>
      <c r="B159" s="66">
        <v>543</v>
      </c>
      <c r="C159" s="80" t="s">
        <v>345</v>
      </c>
      <c r="D159" s="67" t="s">
        <v>47</v>
      </c>
      <c r="E159" s="67" t="s">
        <v>48</v>
      </c>
      <c r="F159" s="68" t="s">
        <v>27</v>
      </c>
      <c r="G159" s="105">
        <v>3887</v>
      </c>
      <c r="H159" s="69">
        <v>9708</v>
      </c>
      <c r="I159" s="81">
        <v>6034732326</v>
      </c>
      <c r="J159" s="70">
        <v>7</v>
      </c>
      <c r="K159" s="71" t="s">
        <v>28</v>
      </c>
      <c r="L159" s="75" t="s">
        <v>371</v>
      </c>
      <c r="M159" s="107">
        <v>513.8</v>
      </c>
      <c r="N159" s="82" t="s">
        <v>370</v>
      </c>
      <c r="O159" s="72">
        <v>7.607361963</v>
      </c>
      <c r="P159" s="71" t="s">
        <v>33</v>
      </c>
      <c r="Q159" s="77">
        <v>23.74</v>
      </c>
      <c r="R159" s="83" t="s">
        <v>28</v>
      </c>
      <c r="S159" s="115" t="s">
        <v>28</v>
      </c>
      <c r="T159" s="99">
        <v>76826.56</v>
      </c>
      <c r="U159" s="78">
        <v>7266.47</v>
      </c>
      <c r="V159" s="78">
        <v>7881.44</v>
      </c>
      <c r="W159" s="117">
        <v>2101.06</v>
      </c>
      <c r="X159" s="101" t="s">
        <v>372</v>
      </c>
      <c r="Y159" s="75" t="s">
        <v>371</v>
      </c>
      <c r="Z159" s="80">
        <f t="shared" si="20"/>
        <v>1</v>
      </c>
      <c r="AA159" s="67">
        <f t="shared" si="21"/>
        <v>1</v>
      </c>
      <c r="AB159" s="67">
        <f t="shared" si="22"/>
        <v>0</v>
      </c>
      <c r="AC159" s="67">
        <f t="shared" si="23"/>
        <v>0</v>
      </c>
      <c r="AD159" s="66" t="str">
        <f t="shared" si="24"/>
        <v>SRSA</v>
      </c>
      <c r="AE159" s="80">
        <f t="shared" si="25"/>
        <v>1</v>
      </c>
      <c r="AF159" s="67">
        <f t="shared" si="26"/>
        <v>1</v>
      </c>
      <c r="AG159" s="67" t="str">
        <f t="shared" si="27"/>
        <v>Initial</v>
      </c>
      <c r="AH159" s="66" t="str">
        <f t="shared" si="28"/>
        <v>-</v>
      </c>
      <c r="AI159" s="80" t="str">
        <f t="shared" si="29"/>
        <v>SRSA</v>
      </c>
    </row>
    <row r="160" spans="1:35" ht="12.75" customHeight="1">
      <c r="A160" s="65">
        <v>3306870</v>
      </c>
      <c r="B160" s="66">
        <v>549</v>
      </c>
      <c r="C160" s="80" t="s">
        <v>346</v>
      </c>
      <c r="D160" s="67" t="s">
        <v>76</v>
      </c>
      <c r="E160" s="67" t="s">
        <v>77</v>
      </c>
      <c r="F160" s="68" t="s">
        <v>27</v>
      </c>
      <c r="G160" s="105">
        <v>3774</v>
      </c>
      <c r="H160" s="69">
        <v>4535</v>
      </c>
      <c r="I160" s="81">
        <v>6037872113</v>
      </c>
      <c r="J160" s="70">
        <v>7</v>
      </c>
      <c r="K160" s="71" t="s">
        <v>28</v>
      </c>
      <c r="L160" s="75" t="s">
        <v>371</v>
      </c>
      <c r="M160" s="107">
        <v>76.5</v>
      </c>
      <c r="N160" s="82" t="s">
        <v>370</v>
      </c>
      <c r="O160" s="72">
        <v>10.6918239</v>
      </c>
      <c r="P160" s="71" t="s">
        <v>33</v>
      </c>
      <c r="Q160" s="77">
        <v>29.63</v>
      </c>
      <c r="R160" s="83" t="s">
        <v>28</v>
      </c>
      <c r="S160" s="115" t="s">
        <v>28</v>
      </c>
      <c r="T160" s="99">
        <v>13838.16</v>
      </c>
      <c r="U160" s="78">
        <v>1629.89</v>
      </c>
      <c r="V160" s="78">
        <v>1616.11</v>
      </c>
      <c r="W160" s="117">
        <v>1292.14</v>
      </c>
      <c r="X160" s="101" t="s">
        <v>372</v>
      </c>
      <c r="Y160" s="75" t="s">
        <v>371</v>
      </c>
      <c r="Z160" s="80">
        <f t="shared" si="20"/>
        <v>1</v>
      </c>
      <c r="AA160" s="67">
        <f t="shared" si="21"/>
        <v>1</v>
      </c>
      <c r="AB160" s="67">
        <f t="shared" si="22"/>
        <v>0</v>
      </c>
      <c r="AC160" s="67">
        <f t="shared" si="23"/>
        <v>0</v>
      </c>
      <c r="AD160" s="66" t="str">
        <f t="shared" si="24"/>
        <v>SRSA</v>
      </c>
      <c r="AE160" s="80">
        <f t="shared" si="25"/>
        <v>1</v>
      </c>
      <c r="AF160" s="67">
        <f t="shared" si="26"/>
        <v>1</v>
      </c>
      <c r="AG160" s="67" t="str">
        <f t="shared" si="27"/>
        <v>Initial</v>
      </c>
      <c r="AH160" s="66" t="str">
        <f t="shared" si="28"/>
        <v>-</v>
      </c>
      <c r="AI160" s="80" t="str">
        <f t="shared" si="29"/>
        <v>SRSA</v>
      </c>
    </row>
    <row r="161" spans="1:35" ht="12.75" customHeight="1">
      <c r="A161" s="65">
        <v>3306900</v>
      </c>
      <c r="B161" s="66">
        <v>551</v>
      </c>
      <c r="C161" s="80" t="s">
        <v>347</v>
      </c>
      <c r="D161" s="67" t="s">
        <v>191</v>
      </c>
      <c r="E161" s="67" t="s">
        <v>192</v>
      </c>
      <c r="F161" s="68" t="s">
        <v>27</v>
      </c>
      <c r="G161" s="105">
        <v>3244</v>
      </c>
      <c r="H161" s="69">
        <v>2190</v>
      </c>
      <c r="I161" s="81">
        <v>6034644466</v>
      </c>
      <c r="J161" s="70">
        <v>7</v>
      </c>
      <c r="K161" s="71" t="s">
        <v>28</v>
      </c>
      <c r="L161" s="75" t="s">
        <v>371</v>
      </c>
      <c r="M161" s="107">
        <v>68.7</v>
      </c>
      <c r="N161" s="82" t="s">
        <v>370</v>
      </c>
      <c r="O161" s="72">
        <v>6.081081081</v>
      </c>
      <c r="P161" s="71" t="s">
        <v>33</v>
      </c>
      <c r="Q161" s="77">
        <v>21.18</v>
      </c>
      <c r="R161" s="83" t="s">
        <v>28</v>
      </c>
      <c r="S161" s="115" t="s">
        <v>28</v>
      </c>
      <c r="T161" s="99">
        <v>10927.32</v>
      </c>
      <c r="U161" s="78">
        <v>946.83</v>
      </c>
      <c r="V161" s="78">
        <v>1027.19</v>
      </c>
      <c r="W161" s="117">
        <v>811.18</v>
      </c>
      <c r="X161" s="101" t="s">
        <v>372</v>
      </c>
      <c r="Y161" s="75" t="s">
        <v>372</v>
      </c>
      <c r="Z161" s="80">
        <f t="shared" si="20"/>
        <v>1</v>
      </c>
      <c r="AA161" s="67">
        <f t="shared" si="21"/>
        <v>1</v>
      </c>
      <c r="AB161" s="67">
        <f t="shared" si="22"/>
        <v>0</v>
      </c>
      <c r="AC161" s="67">
        <f t="shared" si="23"/>
        <v>0</v>
      </c>
      <c r="AD161" s="66" t="str">
        <f t="shared" si="24"/>
        <v>SRSA</v>
      </c>
      <c r="AE161" s="80">
        <f t="shared" si="25"/>
        <v>1</v>
      </c>
      <c r="AF161" s="67">
        <f t="shared" si="26"/>
        <v>1</v>
      </c>
      <c r="AG161" s="67" t="str">
        <f t="shared" si="27"/>
        <v>Initial</v>
      </c>
      <c r="AH161" s="66" t="str">
        <f t="shared" si="28"/>
        <v>-</v>
      </c>
      <c r="AI161" s="80" t="str">
        <f t="shared" si="29"/>
        <v>SRSA</v>
      </c>
    </row>
    <row r="162" spans="1:35" ht="12.75" customHeight="1">
      <c r="A162" s="65">
        <v>3306910</v>
      </c>
      <c r="B162" s="66">
        <v>553</v>
      </c>
      <c r="C162" s="80" t="s">
        <v>348</v>
      </c>
      <c r="D162" s="67" t="s">
        <v>97</v>
      </c>
      <c r="E162" s="67" t="s">
        <v>98</v>
      </c>
      <c r="F162" s="68" t="s">
        <v>27</v>
      </c>
      <c r="G162" s="105">
        <v>3264</v>
      </c>
      <c r="H162" s="69">
        <v>1296</v>
      </c>
      <c r="I162" s="81">
        <v>6035361254</v>
      </c>
      <c r="J162" s="70">
        <v>7</v>
      </c>
      <c r="K162" s="71" t="s">
        <v>28</v>
      </c>
      <c r="L162" s="75" t="s">
        <v>371</v>
      </c>
      <c r="M162" s="107">
        <v>29.3</v>
      </c>
      <c r="N162" s="82" t="s">
        <v>370</v>
      </c>
      <c r="O162" s="72">
        <v>7.317073171</v>
      </c>
      <c r="P162" s="71" t="s">
        <v>33</v>
      </c>
      <c r="Q162" s="77">
        <v>4.92</v>
      </c>
      <c r="R162" s="83" t="s">
        <v>33</v>
      </c>
      <c r="S162" s="115" t="s">
        <v>28</v>
      </c>
      <c r="T162" s="99">
        <v>1555.48</v>
      </c>
      <c r="U162" s="78">
        <v>0</v>
      </c>
      <c r="V162" s="78">
        <v>96.35</v>
      </c>
      <c r="W162" s="117">
        <v>666.77</v>
      </c>
      <c r="X162" s="101" t="s">
        <v>372</v>
      </c>
      <c r="Y162" s="75" t="s">
        <v>371</v>
      </c>
      <c r="Z162" s="80">
        <f t="shared" si="20"/>
        <v>1</v>
      </c>
      <c r="AA162" s="67">
        <f t="shared" si="21"/>
        <v>1</v>
      </c>
      <c r="AB162" s="67">
        <f t="shared" si="22"/>
        <v>0</v>
      </c>
      <c r="AC162" s="67">
        <f t="shared" si="23"/>
        <v>0</v>
      </c>
      <c r="AD162" s="66" t="str">
        <f t="shared" si="24"/>
        <v>SRSA</v>
      </c>
      <c r="AE162" s="80">
        <f t="shared" si="25"/>
        <v>1</v>
      </c>
      <c r="AF162" s="67">
        <f t="shared" si="26"/>
        <v>0</v>
      </c>
      <c r="AG162" s="67">
        <f t="shared" si="27"/>
        <v>0</v>
      </c>
      <c r="AH162" s="66" t="str">
        <f t="shared" si="28"/>
        <v>-</v>
      </c>
      <c r="AI162" s="80">
        <f t="shared" si="29"/>
        <v>0</v>
      </c>
    </row>
    <row r="163" spans="1:35" ht="12.75" customHeight="1">
      <c r="A163" s="65">
        <v>3306930</v>
      </c>
      <c r="B163" s="66">
        <v>555</v>
      </c>
      <c r="C163" s="80" t="s">
        <v>349</v>
      </c>
      <c r="D163" s="67" t="s">
        <v>25</v>
      </c>
      <c r="E163" s="67" t="s">
        <v>26</v>
      </c>
      <c r="F163" s="68" t="s">
        <v>27</v>
      </c>
      <c r="G163" s="105">
        <v>3242</v>
      </c>
      <c r="H163" s="69">
        <v>2417</v>
      </c>
      <c r="I163" s="81">
        <v>6034283269</v>
      </c>
      <c r="J163" s="70">
        <v>8</v>
      </c>
      <c r="K163" s="71" t="s">
        <v>28</v>
      </c>
      <c r="L163" s="75" t="s">
        <v>371</v>
      </c>
      <c r="M163" s="107">
        <v>1188.5</v>
      </c>
      <c r="N163" s="82" t="s">
        <v>370</v>
      </c>
      <c r="O163" s="72">
        <v>1.115760112</v>
      </c>
      <c r="P163" s="71" t="s">
        <v>33</v>
      </c>
      <c r="Q163" s="77">
        <v>8.24</v>
      </c>
      <c r="R163" s="83" t="s">
        <v>33</v>
      </c>
      <c r="S163" s="115" t="s">
        <v>28</v>
      </c>
      <c r="T163" s="99">
        <v>50770.88</v>
      </c>
      <c r="U163" s="78">
        <v>2637.63</v>
      </c>
      <c r="V163" s="78">
        <v>6071.6</v>
      </c>
      <c r="W163" s="117">
        <v>5126.89</v>
      </c>
      <c r="X163" s="101" t="s">
        <v>372</v>
      </c>
      <c r="Y163" s="75" t="s">
        <v>371</v>
      </c>
      <c r="Z163" s="80">
        <f t="shared" si="20"/>
        <v>1</v>
      </c>
      <c r="AA163" s="67">
        <f t="shared" si="21"/>
        <v>0</v>
      </c>
      <c r="AB163" s="67">
        <f t="shared" si="22"/>
        <v>0</v>
      </c>
      <c r="AC163" s="67">
        <f t="shared" si="23"/>
        <v>0</v>
      </c>
      <c r="AD163" s="66" t="str">
        <f t="shared" si="24"/>
        <v>-</v>
      </c>
      <c r="AE163" s="80">
        <f t="shared" si="25"/>
        <v>1</v>
      </c>
      <c r="AF163" s="67">
        <f t="shared" si="26"/>
        <v>0</v>
      </c>
      <c r="AG163" s="67">
        <f t="shared" si="27"/>
        <v>0</v>
      </c>
      <c r="AH163" s="66" t="str">
        <f t="shared" si="28"/>
        <v>-</v>
      </c>
      <c r="AI163" s="80">
        <f t="shared" si="29"/>
        <v>0</v>
      </c>
    </row>
    <row r="164" spans="1:35" ht="12.75" customHeight="1">
      <c r="A164" s="65">
        <v>3306990</v>
      </c>
      <c r="B164" s="66">
        <v>559</v>
      </c>
      <c r="C164" s="80" t="s">
        <v>350</v>
      </c>
      <c r="D164" s="67" t="s">
        <v>97</v>
      </c>
      <c r="E164" s="67" t="s">
        <v>98</v>
      </c>
      <c r="F164" s="68" t="s">
        <v>27</v>
      </c>
      <c r="G164" s="105">
        <v>3264</v>
      </c>
      <c r="H164" s="69">
        <v>1296</v>
      </c>
      <c r="I164" s="81">
        <v>6035361254</v>
      </c>
      <c r="J164" s="70">
        <v>7</v>
      </c>
      <c r="K164" s="71" t="s">
        <v>28</v>
      </c>
      <c r="L164" s="75" t="s">
        <v>371</v>
      </c>
      <c r="M164" s="107">
        <v>76.9</v>
      </c>
      <c r="N164" s="82" t="s">
        <v>370</v>
      </c>
      <c r="O164" s="72">
        <v>9.166666667</v>
      </c>
      <c r="P164" s="71" t="s">
        <v>33</v>
      </c>
      <c r="Q164" s="77">
        <v>21.18</v>
      </c>
      <c r="R164" s="83" t="s">
        <v>28</v>
      </c>
      <c r="S164" s="115" t="s">
        <v>28</v>
      </c>
      <c r="T164" s="99">
        <v>12132.43</v>
      </c>
      <c r="U164" s="78">
        <v>1069.86</v>
      </c>
      <c r="V164" s="78">
        <v>1156.45</v>
      </c>
      <c r="W164" s="117">
        <v>839.36</v>
      </c>
      <c r="X164" s="101" t="s">
        <v>372</v>
      </c>
      <c r="Y164" s="75" t="s">
        <v>372</v>
      </c>
      <c r="Z164" s="80">
        <f t="shared" si="20"/>
        <v>1</v>
      </c>
      <c r="AA164" s="67">
        <f t="shared" si="21"/>
        <v>1</v>
      </c>
      <c r="AB164" s="67">
        <f t="shared" si="22"/>
        <v>0</v>
      </c>
      <c r="AC164" s="67">
        <f t="shared" si="23"/>
        <v>0</v>
      </c>
      <c r="AD164" s="66" t="str">
        <f t="shared" si="24"/>
        <v>SRSA</v>
      </c>
      <c r="AE164" s="80">
        <f t="shared" si="25"/>
        <v>1</v>
      </c>
      <c r="AF164" s="67">
        <f t="shared" si="26"/>
        <v>1</v>
      </c>
      <c r="AG164" s="67" t="str">
        <f t="shared" si="27"/>
        <v>Initial</v>
      </c>
      <c r="AH164" s="66" t="str">
        <f t="shared" si="28"/>
        <v>-</v>
      </c>
      <c r="AI164" s="80" t="str">
        <f t="shared" si="29"/>
        <v>SRSA</v>
      </c>
    </row>
    <row r="165" spans="1:35" ht="12.75" customHeight="1">
      <c r="A165" s="65">
        <v>3307020</v>
      </c>
      <c r="B165" s="66">
        <v>563</v>
      </c>
      <c r="C165" s="80" t="s">
        <v>351</v>
      </c>
      <c r="D165" s="67" t="s">
        <v>104</v>
      </c>
      <c r="E165" s="67" t="s">
        <v>105</v>
      </c>
      <c r="F165" s="68" t="s">
        <v>27</v>
      </c>
      <c r="G165" s="105">
        <v>3431</v>
      </c>
      <c r="H165" s="69">
        <v>3392</v>
      </c>
      <c r="I165" s="81">
        <v>6033579002</v>
      </c>
      <c r="J165" s="70">
        <v>7</v>
      </c>
      <c r="K165" s="71" t="s">
        <v>28</v>
      </c>
      <c r="L165" s="75" t="s">
        <v>371</v>
      </c>
      <c r="M165" s="107">
        <v>129.3</v>
      </c>
      <c r="N165" s="82" t="s">
        <v>370</v>
      </c>
      <c r="O165" s="72">
        <v>0.757575758</v>
      </c>
      <c r="P165" s="71" t="s">
        <v>33</v>
      </c>
      <c r="Q165" s="77">
        <v>6.89</v>
      </c>
      <c r="R165" s="83" t="s">
        <v>33</v>
      </c>
      <c r="S165" s="115" t="s">
        <v>28</v>
      </c>
      <c r="T165" s="99">
        <v>11388.34</v>
      </c>
      <c r="U165" s="78">
        <v>351.68</v>
      </c>
      <c r="V165" s="78">
        <v>739.93</v>
      </c>
      <c r="W165" s="117">
        <v>1057.73</v>
      </c>
      <c r="X165" s="101" t="s">
        <v>372</v>
      </c>
      <c r="Y165" s="75" t="s">
        <v>371</v>
      </c>
      <c r="Z165" s="80">
        <f t="shared" si="20"/>
        <v>1</v>
      </c>
      <c r="AA165" s="67">
        <f t="shared" si="21"/>
        <v>1</v>
      </c>
      <c r="AB165" s="67">
        <f t="shared" si="22"/>
        <v>0</v>
      </c>
      <c r="AC165" s="67">
        <f t="shared" si="23"/>
        <v>0</v>
      </c>
      <c r="AD165" s="66" t="str">
        <f t="shared" si="24"/>
        <v>SRSA</v>
      </c>
      <c r="AE165" s="80">
        <f t="shared" si="25"/>
        <v>1</v>
      </c>
      <c r="AF165" s="67">
        <f t="shared" si="26"/>
        <v>0</v>
      </c>
      <c r="AG165" s="67">
        <f t="shared" si="27"/>
        <v>0</v>
      </c>
      <c r="AH165" s="66" t="str">
        <f t="shared" si="28"/>
        <v>-</v>
      </c>
      <c r="AI165" s="80">
        <f t="shared" si="29"/>
        <v>0</v>
      </c>
    </row>
    <row r="166" spans="1:35" ht="12.75" customHeight="1">
      <c r="A166" s="65">
        <v>3307050</v>
      </c>
      <c r="B166" s="66">
        <v>568</v>
      </c>
      <c r="C166" s="80" t="s">
        <v>352</v>
      </c>
      <c r="D166" s="67" t="s">
        <v>353</v>
      </c>
      <c r="E166" s="67" t="s">
        <v>354</v>
      </c>
      <c r="F166" s="68" t="s">
        <v>27</v>
      </c>
      <c r="G166" s="105">
        <v>3598</v>
      </c>
      <c r="H166" s="69">
        <v>1098</v>
      </c>
      <c r="I166" s="81">
        <v>6038379363</v>
      </c>
      <c r="J166" s="70">
        <v>7</v>
      </c>
      <c r="K166" s="71" t="s">
        <v>28</v>
      </c>
      <c r="L166" s="75" t="s">
        <v>371</v>
      </c>
      <c r="M166" s="107">
        <v>1348.8</v>
      </c>
      <c r="N166" s="82" t="s">
        <v>370</v>
      </c>
      <c r="O166" s="72">
        <v>8.509036145</v>
      </c>
      <c r="P166" s="71" t="s">
        <v>33</v>
      </c>
      <c r="Q166" s="77">
        <v>24.33</v>
      </c>
      <c r="R166" s="83" t="s">
        <v>28</v>
      </c>
      <c r="S166" s="115" t="s">
        <v>28</v>
      </c>
      <c r="T166" s="99">
        <v>121488.03</v>
      </c>
      <c r="U166" s="78">
        <v>13127.16</v>
      </c>
      <c r="V166" s="78">
        <v>15830.77</v>
      </c>
      <c r="W166" s="117">
        <v>8221.05</v>
      </c>
      <c r="X166" s="101" t="s">
        <v>372</v>
      </c>
      <c r="Y166" s="75" t="s">
        <v>371</v>
      </c>
      <c r="Z166" s="80">
        <f t="shared" si="20"/>
        <v>1</v>
      </c>
      <c r="AA166" s="67">
        <f t="shared" si="21"/>
        <v>0</v>
      </c>
      <c r="AB166" s="67">
        <f t="shared" si="22"/>
        <v>0</v>
      </c>
      <c r="AC166" s="67">
        <f t="shared" si="23"/>
        <v>0</v>
      </c>
      <c r="AD166" s="66" t="str">
        <f t="shared" si="24"/>
        <v>-</v>
      </c>
      <c r="AE166" s="80">
        <f t="shared" si="25"/>
        <v>1</v>
      </c>
      <c r="AF166" s="67">
        <f t="shared" si="26"/>
        <v>1</v>
      </c>
      <c r="AG166" s="67" t="str">
        <f t="shared" si="27"/>
        <v>Initial</v>
      </c>
      <c r="AH166" s="66" t="str">
        <f t="shared" si="28"/>
        <v>RLIS</v>
      </c>
      <c r="AI166" s="80">
        <f t="shared" si="29"/>
        <v>0</v>
      </c>
    </row>
    <row r="167" spans="1:35" ht="12.75" customHeight="1">
      <c r="A167" s="65">
        <v>3307110</v>
      </c>
      <c r="B167" s="66">
        <v>571</v>
      </c>
      <c r="C167" s="80" t="s">
        <v>355</v>
      </c>
      <c r="D167" s="67" t="s">
        <v>239</v>
      </c>
      <c r="E167" s="67" t="s">
        <v>240</v>
      </c>
      <c r="F167" s="68" t="s">
        <v>27</v>
      </c>
      <c r="G167" s="105">
        <v>3071</v>
      </c>
      <c r="H167" s="69">
        <v>3738</v>
      </c>
      <c r="I167" s="81">
        <v>6038781026</v>
      </c>
      <c r="J167" s="70">
        <v>8</v>
      </c>
      <c r="K167" s="71" t="s">
        <v>28</v>
      </c>
      <c r="L167" s="75" t="s">
        <v>371</v>
      </c>
      <c r="M167" s="107">
        <v>301.2</v>
      </c>
      <c r="N167" s="82" t="s">
        <v>370</v>
      </c>
      <c r="O167" s="72">
        <v>4.246284501</v>
      </c>
      <c r="P167" s="71" t="s">
        <v>33</v>
      </c>
      <c r="Q167" s="77">
        <v>7.96</v>
      </c>
      <c r="R167" s="83" t="s">
        <v>33</v>
      </c>
      <c r="S167" s="115" t="s">
        <v>28</v>
      </c>
      <c r="T167" s="99">
        <v>24782.77</v>
      </c>
      <c r="U167" s="78">
        <v>1516.62</v>
      </c>
      <c r="V167" s="78">
        <v>2884.49</v>
      </c>
      <c r="W167" s="117">
        <v>1810.42</v>
      </c>
      <c r="X167" s="101" t="s">
        <v>372</v>
      </c>
      <c r="Y167" s="118" t="s">
        <v>371</v>
      </c>
      <c r="Z167" s="80">
        <f t="shared" si="20"/>
        <v>1</v>
      </c>
      <c r="AA167" s="67">
        <f t="shared" si="21"/>
        <v>1</v>
      </c>
      <c r="AB167" s="67">
        <f t="shared" si="22"/>
        <v>0</v>
      </c>
      <c r="AC167" s="67">
        <f t="shared" si="23"/>
        <v>0</v>
      </c>
      <c r="AD167" s="66" t="str">
        <f t="shared" si="24"/>
        <v>SRSA</v>
      </c>
      <c r="AE167" s="80">
        <f t="shared" si="25"/>
        <v>1</v>
      </c>
      <c r="AF167" s="67">
        <f t="shared" si="26"/>
        <v>0</v>
      </c>
      <c r="AG167" s="67">
        <f t="shared" si="27"/>
        <v>0</v>
      </c>
      <c r="AH167" s="66" t="str">
        <f t="shared" si="28"/>
        <v>-</v>
      </c>
      <c r="AI167" s="80">
        <f t="shared" si="29"/>
        <v>0</v>
      </c>
    </row>
    <row r="168" spans="1:35" ht="12.75" customHeight="1">
      <c r="A168" s="65">
        <v>3307115</v>
      </c>
      <c r="B168" s="66">
        <v>572</v>
      </c>
      <c r="C168" s="80" t="s">
        <v>356</v>
      </c>
      <c r="D168" s="67" t="s">
        <v>239</v>
      </c>
      <c r="E168" s="67" t="s">
        <v>240</v>
      </c>
      <c r="F168" s="68" t="s">
        <v>27</v>
      </c>
      <c r="G168" s="105">
        <v>3071</v>
      </c>
      <c r="H168" s="69">
        <v>3738</v>
      </c>
      <c r="I168" s="81">
        <v>6038781026</v>
      </c>
      <c r="J168" s="70" t="s">
        <v>374</v>
      </c>
      <c r="K168" s="71" t="s">
        <v>28</v>
      </c>
      <c r="L168" s="75" t="s">
        <v>371</v>
      </c>
      <c r="M168" s="107">
        <v>385.9</v>
      </c>
      <c r="N168" s="82" t="s">
        <v>370</v>
      </c>
      <c r="O168" s="72">
        <v>2.908277405</v>
      </c>
      <c r="P168" s="71" t="s">
        <v>33</v>
      </c>
      <c r="Q168" s="77">
        <v>8.73</v>
      </c>
      <c r="R168" s="83" t="s">
        <v>33</v>
      </c>
      <c r="S168" s="115" t="s">
        <v>33</v>
      </c>
      <c r="T168" s="99">
        <v>20343.5</v>
      </c>
      <c r="U168" s="78">
        <v>1061.19</v>
      </c>
      <c r="V168" s="78">
        <v>2463.84</v>
      </c>
      <c r="W168" s="117">
        <v>2329.26</v>
      </c>
      <c r="X168" s="101" t="s">
        <v>372</v>
      </c>
      <c r="Y168" s="118" t="s">
        <v>371</v>
      </c>
      <c r="Z168" s="80">
        <f t="shared" si="20"/>
        <v>1</v>
      </c>
      <c r="AA168" s="67">
        <f t="shared" si="21"/>
        <v>1</v>
      </c>
      <c r="AB168" s="67">
        <f t="shared" si="22"/>
        <v>0</v>
      </c>
      <c r="AC168" s="67">
        <f t="shared" si="23"/>
        <v>0</v>
      </c>
      <c r="AD168" s="66" t="str">
        <f t="shared" si="24"/>
        <v>SRSA</v>
      </c>
      <c r="AE168" s="80">
        <f t="shared" si="25"/>
        <v>0</v>
      </c>
      <c r="AF168" s="67">
        <f t="shared" si="26"/>
        <v>0</v>
      </c>
      <c r="AG168" s="67">
        <f t="shared" si="27"/>
        <v>0</v>
      </c>
      <c r="AH168" s="66" t="str">
        <f t="shared" si="28"/>
        <v>-</v>
      </c>
      <c r="AI168" s="80">
        <f t="shared" si="29"/>
        <v>0</v>
      </c>
    </row>
    <row r="169" spans="1:35" ht="12.75" customHeight="1">
      <c r="A169" s="65">
        <v>3307140</v>
      </c>
      <c r="B169" s="66">
        <v>573</v>
      </c>
      <c r="C169" s="80" t="s">
        <v>357</v>
      </c>
      <c r="D169" s="67" t="s">
        <v>194</v>
      </c>
      <c r="E169" s="67" t="s">
        <v>195</v>
      </c>
      <c r="F169" s="68" t="s">
        <v>27</v>
      </c>
      <c r="G169" s="105">
        <v>3446</v>
      </c>
      <c r="H169" s="69">
        <v>2310</v>
      </c>
      <c r="I169" s="81">
        <v>6033526955</v>
      </c>
      <c r="J169" s="70">
        <v>7</v>
      </c>
      <c r="K169" s="71" t="s">
        <v>28</v>
      </c>
      <c r="L169" s="75" t="s">
        <v>371</v>
      </c>
      <c r="M169" s="107">
        <v>479.5</v>
      </c>
      <c r="N169" s="82" t="s">
        <v>370</v>
      </c>
      <c r="O169" s="72">
        <v>12.38348868</v>
      </c>
      <c r="P169" s="71" t="s">
        <v>33</v>
      </c>
      <c r="Q169" s="77">
        <v>34.44</v>
      </c>
      <c r="R169" s="83" t="s">
        <v>28</v>
      </c>
      <c r="S169" s="115" t="s">
        <v>28</v>
      </c>
      <c r="T169" s="99">
        <v>83911.63</v>
      </c>
      <c r="U169" s="78">
        <v>9204.73</v>
      </c>
      <c r="V169" s="78">
        <v>9246.38</v>
      </c>
      <c r="W169" s="117">
        <v>2184.85</v>
      </c>
      <c r="X169" s="101" t="s">
        <v>372</v>
      </c>
      <c r="Y169" s="118" t="s">
        <v>372</v>
      </c>
      <c r="Z169" s="80">
        <f t="shared" si="20"/>
        <v>1</v>
      </c>
      <c r="AA169" s="67">
        <f t="shared" si="21"/>
        <v>1</v>
      </c>
      <c r="AB169" s="67">
        <f t="shared" si="22"/>
        <v>0</v>
      </c>
      <c r="AC169" s="67">
        <f t="shared" si="23"/>
        <v>0</v>
      </c>
      <c r="AD169" s="66" t="str">
        <f t="shared" si="24"/>
        <v>SRSA</v>
      </c>
      <c r="AE169" s="80">
        <f t="shared" si="25"/>
        <v>1</v>
      </c>
      <c r="AF169" s="67">
        <f t="shared" si="26"/>
        <v>1</v>
      </c>
      <c r="AG169" s="67" t="str">
        <f t="shared" si="27"/>
        <v>Initial</v>
      </c>
      <c r="AH169" s="66" t="str">
        <f t="shared" si="28"/>
        <v>-</v>
      </c>
      <c r="AI169" s="80" t="str">
        <f t="shared" si="29"/>
        <v>SRSA</v>
      </c>
    </row>
    <row r="170" spans="1:35" ht="12.75" customHeight="1">
      <c r="A170" s="65">
        <v>3307170</v>
      </c>
      <c r="B170" s="66">
        <v>575</v>
      </c>
      <c r="C170" s="80" t="s">
        <v>358</v>
      </c>
      <c r="D170" s="67" t="s">
        <v>296</v>
      </c>
      <c r="E170" s="67" t="s">
        <v>297</v>
      </c>
      <c r="F170" s="68" t="s">
        <v>27</v>
      </c>
      <c r="G170" s="105">
        <v>3087</v>
      </c>
      <c r="H170" s="69">
        <v>510</v>
      </c>
      <c r="I170" s="81">
        <v>6034251976</v>
      </c>
      <c r="J170" s="70">
        <v>8</v>
      </c>
      <c r="K170" s="71" t="s">
        <v>28</v>
      </c>
      <c r="L170" s="75" t="s">
        <v>371</v>
      </c>
      <c r="M170" s="107">
        <v>1551</v>
      </c>
      <c r="N170" s="82" t="s">
        <v>370</v>
      </c>
      <c r="O170" s="72">
        <v>1.039068994</v>
      </c>
      <c r="P170" s="71" t="s">
        <v>33</v>
      </c>
      <c r="Q170" s="77">
        <v>3.32</v>
      </c>
      <c r="R170" s="83" t="s">
        <v>33</v>
      </c>
      <c r="S170" s="115" t="s">
        <v>28</v>
      </c>
      <c r="T170" s="99">
        <v>58872.85</v>
      </c>
      <c r="U170" s="78">
        <v>652.37</v>
      </c>
      <c r="V170" s="78">
        <v>5337.36</v>
      </c>
      <c r="W170" s="117">
        <v>5420.7</v>
      </c>
      <c r="X170" s="101" t="s">
        <v>372</v>
      </c>
      <c r="Y170" s="118" t="s">
        <v>371</v>
      </c>
      <c r="Z170" s="80">
        <f t="shared" si="20"/>
        <v>1</v>
      </c>
      <c r="AA170" s="67">
        <f t="shared" si="21"/>
        <v>0</v>
      </c>
      <c r="AB170" s="67">
        <f t="shared" si="22"/>
        <v>0</v>
      </c>
      <c r="AC170" s="67">
        <f t="shared" si="23"/>
        <v>0</v>
      </c>
      <c r="AD170" s="66" t="str">
        <f t="shared" si="24"/>
        <v>-</v>
      </c>
      <c r="AE170" s="80">
        <f t="shared" si="25"/>
        <v>1</v>
      </c>
      <c r="AF170" s="67">
        <f t="shared" si="26"/>
        <v>0</v>
      </c>
      <c r="AG170" s="67">
        <f t="shared" si="27"/>
        <v>0</v>
      </c>
      <c r="AH170" s="66" t="str">
        <f t="shared" si="28"/>
        <v>-</v>
      </c>
      <c r="AI170" s="80">
        <f t="shared" si="29"/>
        <v>0</v>
      </c>
    </row>
    <row r="171" spans="1:35" ht="12.75" customHeight="1">
      <c r="A171" s="65">
        <v>3307230</v>
      </c>
      <c r="B171" s="66">
        <v>581</v>
      </c>
      <c r="C171" s="80" t="s">
        <v>359</v>
      </c>
      <c r="D171" s="67" t="s">
        <v>182</v>
      </c>
      <c r="E171" s="67" t="s">
        <v>183</v>
      </c>
      <c r="F171" s="68" t="s">
        <v>27</v>
      </c>
      <c r="G171" s="105">
        <v>3842</v>
      </c>
      <c r="H171" s="69">
        <v>2284</v>
      </c>
      <c r="I171" s="81">
        <v>6039268992</v>
      </c>
      <c r="J171" s="70">
        <v>4</v>
      </c>
      <c r="K171" s="71" t="s">
        <v>33</v>
      </c>
      <c r="L171" s="75" t="s">
        <v>371</v>
      </c>
      <c r="M171" s="107">
        <v>1271.4</v>
      </c>
      <c r="N171" s="82" t="s">
        <v>370</v>
      </c>
      <c r="O171" s="72">
        <v>2.55057168</v>
      </c>
      <c r="P171" s="71" t="s">
        <v>33</v>
      </c>
      <c r="Q171" s="77">
        <v>12.38</v>
      </c>
      <c r="R171" s="83" t="s">
        <v>33</v>
      </c>
      <c r="S171" s="115" t="s">
        <v>33</v>
      </c>
      <c r="T171" s="99">
        <v>59810.29</v>
      </c>
      <c r="U171" s="78">
        <v>3554.59</v>
      </c>
      <c r="V171" s="78">
        <v>7174.76</v>
      </c>
      <c r="W171" s="117">
        <v>8162.28</v>
      </c>
      <c r="X171" s="101" t="s">
        <v>372</v>
      </c>
      <c r="Y171" s="118" t="s">
        <v>371</v>
      </c>
      <c r="Z171" s="80">
        <f t="shared" si="20"/>
        <v>0</v>
      </c>
      <c r="AA171" s="67">
        <f t="shared" si="21"/>
        <v>0</v>
      </c>
      <c r="AB171" s="67">
        <f t="shared" si="22"/>
        <v>0</v>
      </c>
      <c r="AC171" s="67">
        <f t="shared" si="23"/>
        <v>0</v>
      </c>
      <c r="AD171" s="66" t="str">
        <f t="shared" si="24"/>
        <v>-</v>
      </c>
      <c r="AE171" s="80">
        <f t="shared" si="25"/>
        <v>0</v>
      </c>
      <c r="AF171" s="67">
        <f t="shared" si="26"/>
        <v>0</v>
      </c>
      <c r="AG171" s="67">
        <f t="shared" si="27"/>
        <v>0</v>
      </c>
      <c r="AH171" s="66" t="str">
        <f t="shared" si="28"/>
        <v>-</v>
      </c>
      <c r="AI171" s="80">
        <f t="shared" si="29"/>
        <v>0</v>
      </c>
    </row>
    <row r="172" spans="1:35" ht="12.75" customHeight="1">
      <c r="A172" s="65">
        <v>3307300</v>
      </c>
      <c r="B172" s="66">
        <v>582</v>
      </c>
      <c r="C172" s="80" t="s">
        <v>360</v>
      </c>
      <c r="D172" s="67" t="s">
        <v>361</v>
      </c>
      <c r="E172" s="67" t="s">
        <v>362</v>
      </c>
      <c r="F172" s="68" t="s">
        <v>27</v>
      </c>
      <c r="G172" s="105">
        <v>3276</v>
      </c>
      <c r="H172" s="69">
        <v>4021</v>
      </c>
      <c r="I172" s="81">
        <v>6032864416</v>
      </c>
      <c r="J172" s="70" t="s">
        <v>85</v>
      </c>
      <c r="K172" s="71" t="s">
        <v>33</v>
      </c>
      <c r="L172" s="75" t="s">
        <v>371</v>
      </c>
      <c r="M172" s="107">
        <v>1661.9</v>
      </c>
      <c r="N172" s="82" t="s">
        <v>370</v>
      </c>
      <c r="O172" s="72">
        <v>3.684701493</v>
      </c>
      <c r="P172" s="71" t="s">
        <v>33</v>
      </c>
      <c r="Q172" s="77">
        <v>17.08</v>
      </c>
      <c r="R172" s="83" t="s">
        <v>33</v>
      </c>
      <c r="S172" s="115" t="s">
        <v>28</v>
      </c>
      <c r="T172" s="99">
        <v>125557.7</v>
      </c>
      <c r="U172" s="78">
        <v>13682.32</v>
      </c>
      <c r="V172" s="78">
        <v>18369.86</v>
      </c>
      <c r="W172" s="117">
        <v>13619.13</v>
      </c>
      <c r="X172" s="101" t="s">
        <v>372</v>
      </c>
      <c r="Y172" s="118" t="s">
        <v>371</v>
      </c>
      <c r="Z172" s="80">
        <f t="shared" si="20"/>
        <v>0</v>
      </c>
      <c r="AA172" s="67">
        <f t="shared" si="21"/>
        <v>0</v>
      </c>
      <c r="AB172" s="67">
        <f t="shared" si="22"/>
        <v>0</v>
      </c>
      <c r="AC172" s="67">
        <f t="shared" si="23"/>
        <v>0</v>
      </c>
      <c r="AD172" s="66" t="str">
        <f t="shared" si="24"/>
        <v>-</v>
      </c>
      <c r="AE172" s="80">
        <f t="shared" si="25"/>
        <v>1</v>
      </c>
      <c r="AF172" s="67">
        <f t="shared" si="26"/>
        <v>0</v>
      </c>
      <c r="AG172" s="67">
        <f t="shared" si="27"/>
        <v>0</v>
      </c>
      <c r="AH172" s="66" t="str">
        <f t="shared" si="28"/>
        <v>-</v>
      </c>
      <c r="AI172" s="80">
        <f t="shared" si="29"/>
        <v>0</v>
      </c>
    </row>
  </sheetData>
  <printOptions gridLines="1" horizontalCentered="1"/>
  <pageMargins left="0.25" right="0.25" top="0.5" bottom="0.65" header="0.25" footer="0.25"/>
  <pageSetup fitToHeight="0" fitToWidth="1" horizontalDpi="600" verticalDpi="600" orientation="landscape" scale="41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FY 2006 Eligibility Spreadsheet (MS Excel)</dc:title>
  <dc:subject/>
  <dc:creator>robert.hitchcock</dc:creator>
  <cp:keywords/>
  <dc:description/>
  <cp:lastModifiedBy>alan.smigielski</cp:lastModifiedBy>
  <cp:lastPrinted>2006-03-27T13:21:22Z</cp:lastPrinted>
  <dcterms:created xsi:type="dcterms:W3CDTF">2006-03-01T20:37:15Z</dcterms:created>
  <dcterms:modified xsi:type="dcterms:W3CDTF">2006-06-27T15:25:36Z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-1287949694</vt:i4>
  </property>
  <property fmtid="{D5CDD505-2E9C-101B-9397-08002B2CF9AE}" pid="3" name="_EmailSubject">
    <vt:lpwstr>New Hampshire</vt:lpwstr>
  </property>
  <property fmtid="{D5CDD505-2E9C-101B-9397-08002B2CF9AE}" pid="4" name="_AuthorEmail">
    <vt:lpwstr>LEmerson@ed.state.nh.us</vt:lpwstr>
  </property>
  <property fmtid="{D5CDD505-2E9C-101B-9397-08002B2CF9AE}" pid="5" name="_AuthorEmailDisplayName">
    <vt:lpwstr>Emerson, Lillian</vt:lpwstr>
  </property>
</Properties>
</file>