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'ALL'!$A$1:$AI$94</definedName>
    <definedName name="_xlnm.Print_Area" localSheetId="0">'SRSA'!$A$1:$AF$94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<sst xmlns="http://schemas.openxmlformats.org/spreadsheetml/2006/main" count="1146" uniqueCount="326">
  <si>
    <t>FISCAL YEAR 2006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</si>
  <si>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</si>
  <si>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</si>
  <si>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</si>
  <si>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</si>
  <si>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</si>
  <si>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</si>
  <si>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</si>
  <si>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</si>
  <si>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</si>
  <si>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</si>
  <si>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</si>
  <si>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</si>
  <si>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</si>
  <si>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</si>
  <si>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</si>
  <si>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</si>
  <si>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</si>
  <si>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</si>
  <si>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</si>
  <si>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</si>
  <si>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</si>
  <si>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</si>
  <si>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</si>
  <si>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</si>
  <si>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</si>
  <si>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13A</t>
  </si>
  <si>
    <t>14A</t>
  </si>
  <si>
    <t>A01</t>
  </si>
  <si>
    <t>LA DEPARTMENT OF CORRECTIONS</t>
  </si>
  <si>
    <t>P O BOX 94304, CAPITOL STATION</t>
  </si>
  <si>
    <t>BATON ROUGE</t>
  </si>
  <si>
    <t>LA</t>
  </si>
  <si>
    <t>2,3,4</t>
  </si>
  <si>
    <t>NO</t>
  </si>
  <si>
    <t>M</t>
  </si>
  <si>
    <t>LA SCHOOL FOR MATH, SCIENCE &amp; THE ARTS</t>
  </si>
  <si>
    <t>715 COLLEGE AVENUE</t>
  </si>
  <si>
    <t>NATCHITOCHES</t>
  </si>
  <si>
    <t>YES</t>
  </si>
  <si>
    <t>LA SCHOOL FOR THE DEAF</t>
  </si>
  <si>
    <t>P O BOX 3074</t>
  </si>
  <si>
    <t>LA SCHOOL FOR THE VISUALLY IMPAIRED</t>
  </si>
  <si>
    <t>P O BOX 4328</t>
  </si>
  <si>
    <t>LA SPECIAL EDUCATION CENTER</t>
  </si>
  <si>
    <t>P O DRAWER 7797</t>
  </si>
  <si>
    <t>ALEXANDRIA</t>
  </si>
  <si>
    <t>LOUISIANA STATE UNIVERSITY LABORATORY SCHOOL</t>
  </si>
  <si>
    <t>LSU - UNIVERSITY LAB SCHOOL</t>
  </si>
  <si>
    <t>SOUTHERN UNIVERSITY LABORATORY SCHOOL</t>
  </si>
  <si>
    <t>P O BOX 9414</t>
  </si>
  <si>
    <t>NEW VISION LEARNING ACADEMY - AGENCY</t>
  </si>
  <si>
    <t>507 SWAYZE STREET</t>
  </si>
  <si>
    <t>MONROE</t>
  </si>
  <si>
    <t xml:space="preserve"> </t>
  </si>
  <si>
    <t>ACADIA PARISH SCHOOL BOARD</t>
  </si>
  <si>
    <t>P O DRAWER 309</t>
  </si>
  <si>
    <t>CROWLEY</t>
  </si>
  <si>
    <t>6,7</t>
  </si>
  <si>
    <t>GLENCOE CHARTER SCHOOL - AGENCY</t>
  </si>
  <si>
    <t>4491 LA HIGHWAY 83</t>
  </si>
  <si>
    <t>FRANKLIN</t>
  </si>
  <si>
    <t>INTERNATIONAL SCHOOL OF LOUISIANA - AGENCY</t>
  </si>
  <si>
    <t>3401 CANAL STREET</t>
  </si>
  <si>
    <t>NEW ORLEANS</t>
  </si>
  <si>
    <t>AVOYELLES PUBLIC CHARTER SCHOOL - AGENCY</t>
  </si>
  <si>
    <t>201 LONGFELLOW ROAD</t>
  </si>
  <si>
    <t>MANSURA</t>
  </si>
  <si>
    <t>NEW ORLEANS CENTER FOR CREATIVE ARTS - AGENCY</t>
  </si>
  <si>
    <t>2800 CHARTRES STREET</t>
  </si>
  <si>
    <t>EAST BATON ROUGE ARTS AND TECHNOLOGY SCHOOL - AGENCY</t>
  </si>
  <si>
    <t>101 SAINT FERDINAND STREET</t>
  </si>
  <si>
    <t>DELHI CHARTER SCHOOL - AGENCY</t>
  </si>
  <si>
    <t>6940 HIGHWAY 17</t>
  </si>
  <si>
    <t>DELHI</t>
  </si>
  <si>
    <t>ZACHARY COMMUNITY SCHOOL DISTRICT</t>
  </si>
  <si>
    <t>4656 MAIN STREET</t>
  </si>
  <si>
    <t>ZACHARY</t>
  </si>
  <si>
    <t>CITY OF BAKER SCHOOL DISTRICT</t>
  </si>
  <si>
    <t>P O BOX 680</t>
  </si>
  <si>
    <t>BAKER</t>
  </si>
  <si>
    <t>BELLE CHASSE ACADEMY, INC - AGENCY</t>
  </si>
  <si>
    <t>P O BOX 25 N O NAS/JRB</t>
  </si>
  <si>
    <t>MILESTONE SABIS ACADEMY OF NEW ORLEANS - AGENCY</t>
  </si>
  <si>
    <t>5951 PATTON STREET</t>
  </si>
  <si>
    <t>RSD-UNO NEW BEGINNINGS SCHOOLS FOUNDATION</t>
  </si>
  <si>
    <t>2045 LAKESHORE DRIVE SUITE 526</t>
  </si>
  <si>
    <t>ALLEN PARISH SCHOOL BOARD</t>
  </si>
  <si>
    <t>P O DRAWER C</t>
  </si>
  <si>
    <t>OBERLIN</t>
  </si>
  <si>
    <t>ASCENSION PARISH SCHOOL BOARD</t>
  </si>
  <si>
    <t>P O BOX 189</t>
  </si>
  <si>
    <t>DONALDSONVILLE</t>
  </si>
  <si>
    <t>4,8</t>
  </si>
  <si>
    <t>ASSUMPTION PARISH SCHOOL BOARD</t>
  </si>
  <si>
    <t>4901 HIGHWAY 308</t>
  </si>
  <si>
    <t>NAPOLEONVILLE</t>
  </si>
  <si>
    <t>AVOYELLES PARISH SCHOOL BOARD</t>
  </si>
  <si>
    <t>221 TUNICA DRIVE WEST</t>
  </si>
  <si>
    <t>MARKSVILLE</t>
  </si>
  <si>
    <t>BEAUREGARD PARISH SCHOOL BOARD</t>
  </si>
  <si>
    <t>P O DRAWER 938</t>
  </si>
  <si>
    <t>DERIDDER</t>
  </si>
  <si>
    <t>BIENVILLE PARISH SCHOOL BOARD</t>
  </si>
  <si>
    <t>P O BOX 418</t>
  </si>
  <si>
    <t>ARCADIA</t>
  </si>
  <si>
    <t>CITY OF BOGALUSA SCHOOL BOARD</t>
  </si>
  <si>
    <t>1705 SULLIVAN DRIVE</t>
  </si>
  <si>
    <t>BOGALUSA</t>
  </si>
  <si>
    <t>BOSSIER PARISH SCHOOL BOARD</t>
  </si>
  <si>
    <t>P O BOX 2000</t>
  </si>
  <si>
    <t>BENTON</t>
  </si>
  <si>
    <t>2,4,8</t>
  </si>
  <si>
    <t>CADDO PARISH SCHOOL BOARD</t>
  </si>
  <si>
    <t>P O BOX 32000</t>
  </si>
  <si>
    <t>SHREVEPORT</t>
  </si>
  <si>
    <t>2,4,8,N</t>
  </si>
  <si>
    <t>CALCASIEU PARISH SCHOOL BOARD</t>
  </si>
  <si>
    <t>P O BOX 800</t>
  </si>
  <si>
    <t>LAKE CHARLES</t>
  </si>
  <si>
    <t>CALDWELL PARISH SCHOOL BOARD</t>
  </si>
  <si>
    <t>P O BOX 1019</t>
  </si>
  <si>
    <t>COLUMBIA</t>
  </si>
  <si>
    <t>CAMERON PARISH SCHOOL BOARD</t>
  </si>
  <si>
    <t>P O BOX 1548</t>
  </si>
  <si>
    <t>CAMERON</t>
  </si>
  <si>
    <t>CATAHOULA PARISH SCHOOL BOARD</t>
  </si>
  <si>
    <t>P O BOX 290</t>
  </si>
  <si>
    <t>HARRISONBURG</t>
  </si>
  <si>
    <t>CLAIBORNE PARISH SCHOOL BOARD</t>
  </si>
  <si>
    <t>P O BOX 600</t>
  </si>
  <si>
    <t>HOMER</t>
  </si>
  <si>
    <t>CONCORDIA PARISH SCHOOL BOARD</t>
  </si>
  <si>
    <t>P O BOX 950</t>
  </si>
  <si>
    <t>VIDALIA</t>
  </si>
  <si>
    <t>DESOTO PARISH SCHOOL BOARD</t>
  </si>
  <si>
    <t>201 CROSBY STREET</t>
  </si>
  <si>
    <t>MANSFIELD</t>
  </si>
  <si>
    <t>EAST BATON ROUGE PARISH SCHOOL BOARD</t>
  </si>
  <si>
    <t>P O BOX 2950</t>
  </si>
  <si>
    <t>EAST CARROLL PARISH SCHOOL BOARD</t>
  </si>
  <si>
    <t>P O BOX 792</t>
  </si>
  <si>
    <t>LAKE PROVIDENCE</t>
  </si>
  <si>
    <t>6,7,N</t>
  </si>
  <si>
    <t>EAST FELICIANA PARISH SCHOOL BOARD</t>
  </si>
  <si>
    <t>P O BOX 397</t>
  </si>
  <si>
    <t>CLINTON</t>
  </si>
  <si>
    <t>EVANGELINE PARISH SCHOOL BOARD</t>
  </si>
  <si>
    <t>1123 TE MAMOU ROAD</t>
  </si>
  <si>
    <t>VILLE PLATTE</t>
  </si>
  <si>
    <t>FRANKLIN PARISH SCHOOL BOARD</t>
  </si>
  <si>
    <t>7293 PRAIRIE ROAD</t>
  </si>
  <si>
    <t>WINNSBORO</t>
  </si>
  <si>
    <t>GRANT PARISH SCHOOL BOARD</t>
  </si>
  <si>
    <t>P O BOX 208</t>
  </si>
  <si>
    <t>COLFAX</t>
  </si>
  <si>
    <t>IBERIA PARISH SCHOOL BOARD</t>
  </si>
  <si>
    <t>P O BOX 200</t>
  </si>
  <si>
    <t>NEW IBERIA</t>
  </si>
  <si>
    <t>5,6,7</t>
  </si>
  <si>
    <t>IBERVILLE PARISH SCHOOL BOARD</t>
  </si>
  <si>
    <t>P O BOX 151</t>
  </si>
  <si>
    <t>PLAQUEMINE</t>
  </si>
  <si>
    <t>JACKSON PARISH SCHOOL BOARD</t>
  </si>
  <si>
    <t>P O BOX 705</t>
  </si>
  <si>
    <t>JONESBORO</t>
  </si>
  <si>
    <t>JEFFERSON DAVIS PARISH SCHOOL BOARD</t>
  </si>
  <si>
    <t>P O BOX 640</t>
  </si>
  <si>
    <t>JENNINGS</t>
  </si>
  <si>
    <t>JEFFERSON PARISH SCHOOL BOARD</t>
  </si>
  <si>
    <t>501 MANHATTAN BOULEVARD</t>
  </si>
  <si>
    <t>HARVEY</t>
  </si>
  <si>
    <t>2,3,8</t>
  </si>
  <si>
    <t>LAFAYETTE PARISH SCHOOL BOARD</t>
  </si>
  <si>
    <t>P O DRAWER 2158</t>
  </si>
  <si>
    <t>LAFAYETTE</t>
  </si>
  <si>
    <t>LAFOURCHE PARISH SCHOOL BOARD</t>
  </si>
  <si>
    <t>P O BOX 879</t>
  </si>
  <si>
    <t>THIBODAUX</t>
  </si>
  <si>
    <t>LASALLE PARISH SCHOOL BOARD</t>
  </si>
  <si>
    <t>P O DRAWER 90</t>
  </si>
  <si>
    <t>JENA</t>
  </si>
  <si>
    <t>LINCOLN PARISH SCHOOL BOARD</t>
  </si>
  <si>
    <t>410 SOUTH FARMERVILLE STREET</t>
  </si>
  <si>
    <t>RUSTON</t>
  </si>
  <si>
    <t>LIVINGSTON PARISH SCHOOL BOARD</t>
  </si>
  <si>
    <t>P O BOX 1130</t>
  </si>
  <si>
    <t>LIVINGSTON</t>
  </si>
  <si>
    <t>MADISON PARISH SCHOOL BOARD</t>
  </si>
  <si>
    <t>P O BOX 1620</t>
  </si>
  <si>
    <t>TALLULAH</t>
  </si>
  <si>
    <t>CITY OF MONROE SCHOOL BOARD</t>
  </si>
  <si>
    <t>P O BOX 4180</t>
  </si>
  <si>
    <t>MOREHOUSE PARISH SCHOOL BOARD</t>
  </si>
  <si>
    <t>P O BOX 872</t>
  </si>
  <si>
    <t>BASTROP</t>
  </si>
  <si>
    <t>NATCHITOCHES PARISH SCHOOL BOARD</t>
  </si>
  <si>
    <t>P O BOX 16</t>
  </si>
  <si>
    <t>ORLEANS PARISH SCHOOL BOARD</t>
  </si>
  <si>
    <t>3510 GENERAL DEGAULLE DRIVE</t>
  </si>
  <si>
    <t>1,N</t>
  </si>
  <si>
    <t>OUACHITA PARISH SCHOOL BOARD</t>
  </si>
  <si>
    <t>P O BOX 1642</t>
  </si>
  <si>
    <t>PLAQUEMINES PARISH SCHOOL BOARD</t>
  </si>
  <si>
    <t>P O BOX 70</t>
  </si>
  <si>
    <t>PORT SULPHUR</t>
  </si>
  <si>
    <t>3,8</t>
  </si>
  <si>
    <t>POINTE COUPEE PARISH SCHOOL BOARD</t>
  </si>
  <si>
    <t>P O DRAWER 579</t>
  </si>
  <si>
    <t>NEW ROADS</t>
  </si>
  <si>
    <t>RAPIDES PARISH SCHOOL BOARD</t>
  </si>
  <si>
    <t>P O BOX 1230</t>
  </si>
  <si>
    <t>RED RIVER PARISH SCHOOL BOARD</t>
  </si>
  <si>
    <t>P O BOX 1369</t>
  </si>
  <si>
    <t>COUSHATTA</t>
  </si>
  <si>
    <t>RICHLAND PARISH SCHOOL BOARD</t>
  </si>
  <si>
    <t>P O BOX 599</t>
  </si>
  <si>
    <t>RAYVILLE</t>
  </si>
  <si>
    <t>SABINE PARISH SCHOOL BOARD</t>
  </si>
  <si>
    <t>P O BOX 1079</t>
  </si>
  <si>
    <t>MANY</t>
  </si>
  <si>
    <t>SAINT BERNARD PARISH SCHOOL BOARD</t>
  </si>
  <si>
    <t>200 EAST SAINT BERNARD HIGHWAY</t>
  </si>
  <si>
    <t>CHALMETTE</t>
  </si>
  <si>
    <t>SAINT CHARLES PARISH SCHOOL BOARD</t>
  </si>
  <si>
    <t>13855 RIVER ROAD</t>
  </si>
  <si>
    <t>LULING</t>
  </si>
  <si>
    <t>3,8,N</t>
  </si>
  <si>
    <t>SAINT HELENA PARISH SCHOOL BOARD</t>
  </si>
  <si>
    <t>P O BOX 540</t>
  </si>
  <si>
    <t>GREENSBURG</t>
  </si>
  <si>
    <t>SAINT JAMES PARISH SCHOOL BOARD</t>
  </si>
  <si>
    <t>P O BOX 338</t>
  </si>
  <si>
    <t>LUTCHER</t>
  </si>
  <si>
    <t>SAINT JOHN THE BAPTIST PARISH SCHOOL BOARD</t>
  </si>
  <si>
    <t>P O DRAWER AL</t>
  </si>
  <si>
    <t>RESERVE</t>
  </si>
  <si>
    <t>SAINT LANDRY PARISH SCHOOL BOARD</t>
  </si>
  <si>
    <t>P O BOX 310</t>
  </si>
  <si>
    <t>OPELOUSAS</t>
  </si>
  <si>
    <t>SAINT MARTIN PARISH SCHOOL BOARD</t>
  </si>
  <si>
    <t>P O BOX 859</t>
  </si>
  <si>
    <t>SAINT MARTINVILLE</t>
  </si>
  <si>
    <t>SAINT MARY PARISH SCHOOL BOARD</t>
  </si>
  <si>
    <t>P O BOX 170</t>
  </si>
  <si>
    <t>CENTERVILLE</t>
  </si>
  <si>
    <t>SAINT TAMMANY PARISH SCHOOL BOARD</t>
  </si>
  <si>
    <t>P O BOX 940</t>
  </si>
  <si>
    <t>COVINGTON</t>
  </si>
  <si>
    <t>TANGIPAHOA PARISH SCHOOL BOARD</t>
  </si>
  <si>
    <t>59656 PULESTON ROAD</t>
  </si>
  <si>
    <t>AMITE</t>
  </si>
  <si>
    <t>6,7,8</t>
  </si>
  <si>
    <t>TENSAS PARISH SCHOOL BOARD</t>
  </si>
  <si>
    <t>P O BOX 318</t>
  </si>
  <si>
    <t>SAINT JOSEPH</t>
  </si>
  <si>
    <t>TERREBONNE PARISH SCHOOL BOARD</t>
  </si>
  <si>
    <t>P O BOX 5097</t>
  </si>
  <si>
    <t>HOUMA</t>
  </si>
  <si>
    <t>UNION PARISH SCHOOL BOARD</t>
  </si>
  <si>
    <t>P O BOX 308</t>
  </si>
  <si>
    <t>FARMERVILLE</t>
  </si>
  <si>
    <t>VERMILION PARISH SCHOOL BOARD</t>
  </si>
  <si>
    <t>P O DRAWER 520</t>
  </si>
  <si>
    <t>ABBEVILLE</t>
  </si>
  <si>
    <t>VERNON PARISH SCHOOL BOARD</t>
  </si>
  <si>
    <t>201 BELVIEW ROAD</t>
  </si>
  <si>
    <t>LEESVILLE</t>
  </si>
  <si>
    <t>WASHINGTON PARISH SCHOOL BOARD</t>
  </si>
  <si>
    <t>P O BOX 587</t>
  </si>
  <si>
    <t>FRANKLINTON</t>
  </si>
  <si>
    <t>WEBSTER PARISH SCHOOL BOARD</t>
  </si>
  <si>
    <t>P O BOX 520</t>
  </si>
  <si>
    <t>MINDEN</t>
  </si>
  <si>
    <t>WEST BATON ROUGE PARISH SCHOOL BOARD</t>
  </si>
  <si>
    <t>3761 ROSEDALE ROAD</t>
  </si>
  <si>
    <t>PORT ALLEN</t>
  </si>
  <si>
    <t>WEST CARROLL PARISH SCHOOL BOARD</t>
  </si>
  <si>
    <t>314 EAST MAIN STREET</t>
  </si>
  <si>
    <t>OAK GROVE</t>
  </si>
  <si>
    <t>WEST FELICIANA PARISH SCHOOL BOARD</t>
  </si>
  <si>
    <t>P O BOX 1910</t>
  </si>
  <si>
    <t>SAINT FRANCISVILLE</t>
  </si>
  <si>
    <t>WINN PARISH SCHOOL BOARD</t>
  </si>
  <si>
    <t>P O BOX 430</t>
  </si>
  <si>
    <t>WINNFIELD</t>
  </si>
  <si>
    <t>SPECIAL SCHOOL DISTRICT # 1</t>
  </si>
  <si>
    <t>P O BOX 94064</t>
  </si>
  <si>
    <t>1,2,3,4,6,7,8,N</t>
  </si>
  <si>
    <t>Yes</t>
  </si>
  <si>
    <t>N/A</t>
  </si>
  <si>
    <t>No</t>
  </si>
  <si>
    <t>2200044</t>
  </si>
  <si>
    <t xml:space="preserve">RSD-SUNO Institute for Academic Excellence    </t>
  </si>
  <si>
    <t xml:space="preserve">6400 Press Drive                   </t>
  </si>
  <si>
    <t xml:space="preserve">New Orleans              </t>
  </si>
  <si>
    <t>2200045</t>
  </si>
  <si>
    <t xml:space="preserve">RSD-Knowledge is Power Program (KIPP) N.O.    </t>
  </si>
  <si>
    <t xml:space="preserve">1200 Senate Street                 </t>
  </si>
  <si>
    <t>2200046</t>
  </si>
  <si>
    <t xml:space="preserve">RSD-Middle School Advocates, Inc.             </t>
  </si>
  <si>
    <t xml:space="preserve">3801 Monroe Street                 </t>
  </si>
  <si>
    <t>2200047</t>
  </si>
  <si>
    <t>A02</t>
  </si>
  <si>
    <t xml:space="preserve">Office of Youth Development                   </t>
  </si>
  <si>
    <t xml:space="preserve">P.O. Box 66458 Audubon Station     </t>
  </si>
  <si>
    <t xml:space="preserve">Baton Rouge              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</si>
  <si>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</si>
  <si>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</si>
  <si>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</si>
  <si>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</si>
  <si>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</si>
  <si>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</si>
  <si>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</si>
  <si>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</si>
  <si>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</si>
  <si>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</si>
  <si>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</si>
  <si>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2006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</si>
  <si>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</si>
  <si>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</si>
  <si>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</si>
  <si>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</si>
  <si>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</si>
  <si>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</si>
  <si>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Louisiana School Districts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</si>
</sst>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###"/>
    <numFmt numFmtId="170" formatCode="\z\z\z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2" fontId="1" fillId="0" borderId="8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175" fontId="0" fillId="0" borderId="13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14" xfId="0" applyFont="1" applyFill="1" applyBorder="1" applyAlignment="1" applyProtection="1">
      <alignment horizontal="left" textRotation="75" wrapText="1"/>
      <protection locked="0"/>
    </xf>
    <xf numFmtId="0" fontId="1" fillId="4" borderId="14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1" fontId="0" fillId="2" borderId="18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6" fontId="0" fillId="2" borderId="13" xfId="0" applyNumberFormat="1" applyFont="1" applyFill="1" applyBorder="1" applyAlignment="1">
      <alignment/>
    </xf>
    <xf numFmtId="49" fontId="0" fillId="2" borderId="19" xfId="0" applyNumberFormat="1" applyFont="1" applyFill="1" applyBorder="1" applyAlignment="1">
      <alignment/>
    </xf>
    <xf numFmtId="2" fontId="0" fillId="2" borderId="19" xfId="0" applyNumberFormat="1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 vertical="top" wrapText="1"/>
    </xf>
    <xf numFmtId="0" fontId="0" fillId="2" borderId="18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vertical="top" wrapText="1"/>
    </xf>
    <xf numFmtId="166" fontId="0" fillId="2" borderId="13" xfId="0" applyNumberFormat="1" applyFont="1" applyFill="1" applyBorder="1" applyAlignment="1">
      <alignment vertical="top" wrapText="1"/>
    </xf>
    <xf numFmtId="3" fontId="0" fillId="0" borderId="19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2" borderId="20" xfId="0" applyFont="1" applyFill="1" applyBorder="1" applyAlignment="1">
      <alignment/>
    </xf>
    <xf numFmtId="168" fontId="0" fillId="2" borderId="13" xfId="0" applyNumberFormat="1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>
      <alignment horizontal="center"/>
    </xf>
    <xf numFmtId="168" fontId="0" fillId="2" borderId="13" xfId="0" applyNumberFormat="1" applyFont="1" applyFill="1" applyBorder="1" applyAlignment="1">
      <alignment vertical="top" wrapText="1"/>
    </xf>
    <xf numFmtId="2" fontId="0" fillId="0" borderId="16" xfId="0" applyNumberFormat="1" applyFont="1" applyFill="1" applyBorder="1" applyAlignment="1" applyProtection="1">
      <alignment/>
      <protection locked="0"/>
    </xf>
    <xf numFmtId="175" fontId="0" fillId="0" borderId="13" xfId="0" applyNumberFormat="1" applyFont="1" applyFill="1" applyBorder="1" applyAlignment="1" applyProtection="1">
      <alignment vertical="top"/>
      <protection locked="0"/>
    </xf>
    <xf numFmtId="0" fontId="1" fillId="5" borderId="21" xfId="0" applyFont="1" applyFill="1" applyBorder="1" applyAlignment="1" applyProtection="1">
      <alignment horizontal="left" textRotation="75" wrapText="1"/>
      <protection/>
    </xf>
    <xf numFmtId="0" fontId="1" fillId="5" borderId="22" xfId="0" applyFont="1" applyFill="1" applyBorder="1" applyAlignment="1" applyProtection="1">
      <alignment horizontal="left" textRotation="75" wrapText="1"/>
      <protection/>
    </xf>
    <xf numFmtId="166" fontId="0" fillId="2" borderId="16" xfId="0" applyNumberFormat="1" applyFont="1" applyFill="1" applyBorder="1" applyAlignment="1">
      <alignment/>
    </xf>
    <xf numFmtId="168" fontId="0" fillId="2" borderId="16" xfId="0" applyNumberFormat="1" applyFont="1" applyFill="1" applyBorder="1" applyAlignment="1">
      <alignment/>
    </xf>
    <xf numFmtId="0" fontId="0" fillId="0" borderId="16" xfId="0" applyFont="1" applyFill="1" applyBorder="1" applyAlignment="1" applyProtection="1">
      <alignment horizontal="center"/>
      <protection locked="0"/>
    </xf>
    <xf numFmtId="2" fontId="0" fillId="0" borderId="16" xfId="0" applyNumberFormat="1" applyFont="1" applyFill="1" applyBorder="1" applyAlignment="1" applyProtection="1">
      <alignment horizontal="center"/>
      <protection locked="0"/>
    </xf>
    <xf numFmtId="175" fontId="0" fillId="0" borderId="16" xfId="0" applyNumberFormat="1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49" fontId="0" fillId="2" borderId="25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2" fontId="0" fillId="2" borderId="25" xfId="0" applyNumberFormat="1" applyFont="1" applyFill="1" applyBorder="1" applyAlignment="1">
      <alignment/>
    </xf>
    <xf numFmtId="175" fontId="0" fillId="0" borderId="25" xfId="0" applyNumberFormat="1" applyFont="1" applyFill="1" applyBorder="1" applyAlignment="1" applyProtection="1">
      <alignment/>
      <protection locked="0"/>
    </xf>
    <xf numFmtId="175" fontId="0" fillId="0" borderId="19" xfId="0" applyNumberFormat="1" applyFont="1" applyFill="1" applyBorder="1" applyAlignment="1" applyProtection="1">
      <alignment/>
      <protection locked="0"/>
    </xf>
    <xf numFmtId="175" fontId="0" fillId="0" borderId="19" xfId="0" applyNumberFormat="1" applyFont="1" applyFill="1" applyBorder="1" applyAlignment="1" applyProtection="1">
      <alignment vertical="top"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 vertical="top" wrapText="1"/>
    </xf>
    <xf numFmtId="1" fontId="1" fillId="0" borderId="7" xfId="0" applyNumberFormat="1" applyFont="1" applyBorder="1" applyAlignment="1">
      <alignment horizontal="center"/>
    </xf>
    <xf numFmtId="167" fontId="0" fillId="2" borderId="15" xfId="0" applyNumberFormat="1" applyFont="1" applyFill="1" applyBorder="1" applyAlignment="1">
      <alignment/>
    </xf>
    <xf numFmtId="167" fontId="0" fillId="2" borderId="20" xfId="0" applyNumberFormat="1" applyFont="1" applyFill="1" applyBorder="1" applyAlignment="1">
      <alignment/>
    </xf>
    <xf numFmtId="167" fontId="0" fillId="2" borderId="20" xfId="0" applyNumberFormat="1" applyFont="1" applyFill="1" applyBorder="1" applyAlignment="1">
      <alignment vertical="top" wrapText="1"/>
    </xf>
    <xf numFmtId="4" fontId="0" fillId="0" borderId="15" xfId="0" applyNumberFormat="1" applyFont="1" applyFill="1" applyBorder="1" applyAlignment="1" applyProtection="1">
      <alignment horizontal="left"/>
      <protection locked="0"/>
    </xf>
    <xf numFmtId="4" fontId="0" fillId="0" borderId="20" xfId="0" applyNumberFormat="1" applyFont="1" applyFill="1" applyBorder="1" applyAlignment="1" applyProtection="1">
      <alignment horizontal="left"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4" fontId="0" fillId="0" borderId="20" xfId="0" applyNumberFormat="1" applyFont="1" applyFill="1" applyBorder="1" applyAlignment="1" applyProtection="1">
      <alignment vertical="top" wrapText="1"/>
      <protection locked="0"/>
    </xf>
    <xf numFmtId="49" fontId="0" fillId="2" borderId="17" xfId="0" applyNumberFormat="1" applyFont="1" applyFill="1" applyBorder="1" applyAlignment="1">
      <alignment/>
    </xf>
    <xf numFmtId="1" fontId="0" fillId="2" borderId="17" xfId="0" applyNumberFormat="1" applyFont="1" applyFill="1" applyBorder="1" applyAlignment="1">
      <alignment/>
    </xf>
    <xf numFmtId="2" fontId="0" fillId="2" borderId="17" xfId="0" applyNumberFormat="1" applyFont="1" applyFill="1" applyBorder="1" applyAlignment="1">
      <alignment horizontal="center"/>
    </xf>
    <xf numFmtId="0" fontId="0" fillId="0" borderId="26" xfId="0" applyFont="1" applyFill="1" applyBorder="1" applyAlignment="1" applyProtection="1">
      <alignment horizontal="center"/>
      <protection locked="0"/>
    </xf>
    <xf numFmtId="0" fontId="1" fillId="4" borderId="27" xfId="0" applyFont="1" applyFill="1" applyBorder="1" applyAlignment="1" applyProtection="1">
      <alignment horizontal="left" textRotation="75" wrapText="1"/>
      <protection/>
    </xf>
    <xf numFmtId="0" fontId="1" fillId="0" borderId="24" xfId="0" applyFont="1" applyBorder="1" applyAlignment="1" applyProtection="1">
      <alignment horizontal="center"/>
      <protection/>
    </xf>
    <xf numFmtId="0" fontId="0" fillId="2" borderId="2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75" fontId="0" fillId="0" borderId="26" xfId="0" applyNumberFormat="1" applyFont="1" applyFill="1" applyBorder="1" applyAlignment="1" applyProtection="1">
      <alignment/>
      <protection locked="0"/>
    </xf>
    <xf numFmtId="175" fontId="0" fillId="0" borderId="12" xfId="0" applyNumberFormat="1" applyFont="1" applyFill="1" applyBorder="1" applyAlignment="1" applyProtection="1">
      <alignment/>
      <protection locked="0"/>
    </xf>
    <xf numFmtId="175" fontId="0" fillId="0" borderId="12" xfId="0" applyNumberFormat="1" applyFont="1" applyFill="1" applyBorder="1" applyAlignment="1" applyProtection="1">
      <alignment vertical="top"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vertical="top"/>
      <protection locked="0"/>
    </xf>
    <xf numFmtId="49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167" fontId="0" fillId="0" borderId="15" xfId="0" applyNumberFormat="1" applyFon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168" fontId="0" fillId="0" borderId="16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9" fontId="0" fillId="6" borderId="18" xfId="0" applyNumberFormat="1" applyFont="1" applyFill="1" applyBorder="1" applyAlignment="1">
      <alignment/>
    </xf>
    <xf numFmtId="1" fontId="0" fillId="6" borderId="18" xfId="0" applyNumberFormat="1" applyFont="1" applyFill="1" applyBorder="1" applyAlignment="1">
      <alignment/>
    </xf>
    <xf numFmtId="0" fontId="0" fillId="6" borderId="20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2" fontId="0" fillId="6" borderId="18" xfId="0" applyNumberFormat="1" applyFont="1" applyFill="1" applyBorder="1" applyAlignment="1">
      <alignment horizontal="center"/>
    </xf>
    <xf numFmtId="167" fontId="0" fillId="6" borderId="20" xfId="0" applyNumberFormat="1" applyFont="1" applyFill="1" applyBorder="1" applyAlignment="1">
      <alignment/>
    </xf>
    <xf numFmtId="166" fontId="0" fillId="6" borderId="13" xfId="0" applyNumberFormat="1" applyFont="1" applyFill="1" applyBorder="1" applyAlignment="1">
      <alignment/>
    </xf>
    <xf numFmtId="168" fontId="0" fillId="6" borderId="13" xfId="0" applyNumberFormat="1" applyFont="1" applyFill="1" applyBorder="1" applyAlignment="1">
      <alignment/>
    </xf>
    <xf numFmtId="49" fontId="0" fillId="6" borderId="19" xfId="0" applyNumberFormat="1" applyFont="1" applyFill="1" applyBorder="1" applyAlignment="1">
      <alignment/>
    </xf>
    <xf numFmtId="0" fontId="0" fillId="6" borderId="13" xfId="0" applyFont="1" applyFill="1" applyBorder="1" applyAlignment="1">
      <alignment horizontal="center"/>
    </xf>
    <xf numFmtId="0" fontId="0" fillId="6" borderId="12" xfId="0" applyFont="1" applyFill="1" applyBorder="1" applyAlignment="1" applyProtection="1">
      <alignment horizontal="center"/>
      <protection locked="0"/>
    </xf>
    <xf numFmtId="4" fontId="0" fillId="6" borderId="20" xfId="0" applyNumberFormat="1" applyFont="1" applyFill="1" applyBorder="1" applyAlignment="1" applyProtection="1">
      <alignment horizontal="left"/>
      <protection locked="0"/>
    </xf>
    <xf numFmtId="0" fontId="0" fillId="6" borderId="13" xfId="0" applyFont="1" applyFill="1" applyBorder="1" applyAlignment="1" applyProtection="1">
      <alignment horizontal="center"/>
      <protection locked="0"/>
    </xf>
    <xf numFmtId="2" fontId="0" fillId="6" borderId="19" xfId="0" applyNumberFormat="1" applyFont="1" applyFill="1" applyBorder="1" applyAlignment="1">
      <alignment/>
    </xf>
    <xf numFmtId="2" fontId="0" fillId="6" borderId="13" xfId="0" applyNumberFormat="1" applyFont="1" applyFill="1" applyBorder="1" applyAlignment="1" applyProtection="1">
      <alignment/>
      <protection locked="0"/>
    </xf>
    <xf numFmtId="2" fontId="0" fillId="6" borderId="13" xfId="0" applyNumberFormat="1" applyFont="1" applyFill="1" applyBorder="1" applyAlignment="1" applyProtection="1">
      <alignment horizontal="center"/>
      <protection locked="0"/>
    </xf>
    <xf numFmtId="0" fontId="0" fillId="6" borderId="12" xfId="0" applyFont="1" applyFill="1" applyBorder="1" applyAlignment="1">
      <alignment horizontal="center"/>
    </xf>
    <xf numFmtId="175" fontId="0" fillId="6" borderId="19" xfId="0" applyNumberFormat="1" applyFont="1" applyFill="1" applyBorder="1" applyAlignment="1" applyProtection="1">
      <alignment/>
      <protection locked="0"/>
    </xf>
    <xf numFmtId="175" fontId="0" fillId="6" borderId="13" xfId="0" applyNumberFormat="1" applyFont="1" applyFill="1" applyBorder="1" applyAlignment="1" applyProtection="1">
      <alignment/>
      <protection locked="0"/>
    </xf>
    <xf numFmtId="175" fontId="0" fillId="6" borderId="12" xfId="0" applyNumberFormat="1" applyFont="1" applyFill="1" applyBorder="1" applyAlignment="1" applyProtection="1">
      <alignment/>
      <protection locked="0"/>
    </xf>
    <xf numFmtId="3" fontId="0" fillId="6" borderId="19" xfId="0" applyNumberFormat="1" applyFont="1" applyFill="1" applyBorder="1" applyAlignment="1" applyProtection="1">
      <alignment/>
      <protection locked="0"/>
    </xf>
    <xf numFmtId="3" fontId="0" fillId="6" borderId="12" xfId="0" applyNumberFormat="1" applyFont="1" applyFill="1" applyBorder="1" applyAlignment="1" applyProtection="1">
      <alignment/>
      <protection locked="0"/>
    </xf>
    <xf numFmtId="0" fontId="0" fillId="6" borderId="1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16"/>
  <sheetViews>
    <sheetView tabSelected="1" zoomScale="75" zoomScaleNormal="75" workbookViewId="0" topLeftCell="A1">
      <selection activeCell="A11" sqref="A11"/>
    </sheetView>
  </sheetViews>
  <sheetFormatPr defaultColWidth="9.140625" defaultRowHeight="12.75"/>
  <cols>
    <col min="2" max="2" width="9.421875" style="0" bestFit="1" customWidth="1"/>
    <col min="3" max="3" width="48.28125" style="0" bestFit="1" customWidth="1"/>
    <col min="4" max="4" width="24.00390625" style="0" bestFit="1" customWidth="1"/>
    <col min="5" max="5" width="15.71093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2" width="6.57421875" style="0" bestFit="1" customWidth="1"/>
    <col min="13" max="13" width="8.140625" style="0" bestFit="1" customWidth="1"/>
    <col min="14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7.57421875" style="0" bestFit="1" customWidth="1"/>
    <col min="21" max="21" width="6.57421875" style="0" bestFit="1" customWidth="1"/>
    <col min="22" max="22" width="7.57421875" style="0" bestFit="1" customWidth="1"/>
    <col min="23" max="25" width="6.57421875" style="0" bestFit="1" customWidth="1"/>
    <col min="26" max="29" width="4.00390625" style="0" hidden="1" customWidth="1"/>
    <col min="30" max="30" width="6.421875" style="0" customWidth="1"/>
    <col min="31" max="33" width="4.00390625" style="0" hidden="1" customWidth="1"/>
    <col min="34" max="34" width="6.421875" style="0" hidden="1" customWidth="1"/>
    <col min="35" max="35" width="4.00390625" style="0" hidden="1" customWidth="1"/>
    <col min="36" max="36" width="0" style="0" hidden="1" customWidth="1"/>
  </cols>
  <sheetData>
    <row r="1" spans="1:25" ht="18" customHeight="1">
      <c r="A1" s="191" t="s">
        <v>318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5"/>
    </row>
    <row r="2" spans="1:25" ht="12.75">
      <c r="A2" s="189" t="s">
        <v>319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spans="1:14" ht="12.75">
      <c r="A3" s="190" t="s">
        <v>320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89"/>
    </row>
    <row r="4" spans="1:14" ht="15.75" customHeight="1">
      <c r="A4" s="193" t="s">
        <v>321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22" ht="45" customHeight="1">
      <c r="A5" s="186" t="s">
        <v>322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1:14" ht="12.75">
      <c r="A6" s="188" t="s">
        <v>323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1:25" ht="12.75">
      <c r="A7" s="188" t="s">
        <v>324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89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5"/>
    </row>
    <row r="8" spans="1:25" ht="18">
      <c r="A8" s="9" t="s">
        <v>325</v>
      </c>
      <c r="B8" s="2"/>
      <c r="C8" s="3"/>
      <c r="D8" s="3"/>
      <c r="E8" s="3"/>
      <c r="F8" s="37"/>
      <c r="G8" s="3"/>
      <c r="H8" s="41"/>
      <c r="I8" s="3"/>
      <c r="J8" s="4"/>
      <c r="K8" s="5"/>
      <c r="L8" s="3"/>
      <c r="M8" s="6"/>
      <c r="N8" s="3"/>
      <c r="O8" s="3"/>
      <c r="P8" s="10"/>
      <c r="Q8" s="41"/>
      <c r="R8" s="41"/>
      <c r="S8" s="11"/>
      <c r="T8" s="3"/>
      <c r="U8" s="8"/>
      <c r="V8" s="8"/>
      <c r="W8" s="8"/>
      <c r="X8" s="8"/>
      <c r="Y8" s="8"/>
    </row>
    <row r="9" spans="1:35" ht="159.75" customHeight="1" thickBot="1">
      <c r="A9" s="12" t="s">
        <v>1</v>
      </c>
      <c r="B9" s="13" t="s">
        <v>2</v>
      </c>
      <c r="C9" s="14" t="s">
        <v>3</v>
      </c>
      <c r="D9" s="14" t="s">
        <v>4</v>
      </c>
      <c r="E9" s="14" t="s">
        <v>5</v>
      </c>
      <c r="F9" s="38" t="s">
        <v>6</v>
      </c>
      <c r="G9" s="15" t="s">
        <v>7</v>
      </c>
      <c r="H9" s="38" t="s">
        <v>8</v>
      </c>
      <c r="I9" s="14" t="s">
        <v>9</v>
      </c>
      <c r="J9" s="16" t="s">
        <v>10</v>
      </c>
      <c r="K9" s="17" t="s">
        <v>11</v>
      </c>
      <c r="L9" s="18" t="s">
        <v>12</v>
      </c>
      <c r="M9" s="19" t="s">
        <v>13</v>
      </c>
      <c r="N9" s="20" t="s">
        <v>14</v>
      </c>
      <c r="O9" s="21" t="s">
        <v>15</v>
      </c>
      <c r="P9" s="22" t="s">
        <v>16</v>
      </c>
      <c r="Q9" s="43" t="s">
        <v>17</v>
      </c>
      <c r="R9" s="44" t="s">
        <v>18</v>
      </c>
      <c r="S9" s="126" t="s">
        <v>19</v>
      </c>
      <c r="T9" s="54" t="s">
        <v>20</v>
      </c>
      <c r="U9" s="55" t="s">
        <v>21</v>
      </c>
      <c r="V9" s="55" t="s">
        <v>22</v>
      </c>
      <c r="W9" s="56" t="s">
        <v>23</v>
      </c>
      <c r="X9" s="96" t="s">
        <v>24</v>
      </c>
      <c r="Y9" s="97" t="s">
        <v>25</v>
      </c>
      <c r="Z9" s="57" t="s">
        <v>307</v>
      </c>
      <c r="AA9" s="58" t="s">
        <v>308</v>
      </c>
      <c r="AB9" s="58" t="s">
        <v>309</v>
      </c>
      <c r="AC9" s="59" t="s">
        <v>310</v>
      </c>
      <c r="AD9" s="60" t="s">
        <v>311</v>
      </c>
      <c r="AE9" s="57" t="s">
        <v>312</v>
      </c>
      <c r="AF9" s="58" t="s">
        <v>313</v>
      </c>
      <c r="AG9" s="59" t="s">
        <v>314</v>
      </c>
      <c r="AH9" s="61" t="s">
        <v>315</v>
      </c>
      <c r="AI9" s="62" t="s">
        <v>316</v>
      </c>
    </row>
    <row r="10" spans="1:35" s="87" customFormat="1" ht="13.5" thickBot="1">
      <c r="A10" s="23">
        <v>1</v>
      </c>
      <c r="B10" s="23">
        <v>2</v>
      </c>
      <c r="C10" s="24">
        <v>3</v>
      </c>
      <c r="D10" s="25">
        <v>4</v>
      </c>
      <c r="E10" s="25">
        <v>5</v>
      </c>
      <c r="F10" s="39"/>
      <c r="G10" s="114">
        <v>6</v>
      </c>
      <c r="H10" s="42"/>
      <c r="I10" s="26">
        <v>7</v>
      </c>
      <c r="J10" s="27">
        <v>8</v>
      </c>
      <c r="K10" s="25">
        <v>9</v>
      </c>
      <c r="L10" s="28">
        <v>10</v>
      </c>
      <c r="M10" s="29">
        <v>11</v>
      </c>
      <c r="N10" s="30">
        <v>12</v>
      </c>
      <c r="O10" s="31">
        <v>13</v>
      </c>
      <c r="P10" s="32">
        <v>14</v>
      </c>
      <c r="Q10" s="45" t="s">
        <v>26</v>
      </c>
      <c r="R10" s="46" t="s">
        <v>27</v>
      </c>
      <c r="S10" s="127">
        <v>15</v>
      </c>
      <c r="T10" s="63">
        <v>16</v>
      </c>
      <c r="U10" s="64">
        <v>17</v>
      </c>
      <c r="V10" s="64">
        <v>18</v>
      </c>
      <c r="W10" s="65">
        <v>19</v>
      </c>
      <c r="X10" s="103">
        <v>20</v>
      </c>
      <c r="Y10" s="104">
        <v>21</v>
      </c>
      <c r="Z10" s="24"/>
      <c r="AA10" s="25"/>
      <c r="AB10" s="25"/>
      <c r="AC10" s="26"/>
      <c r="AD10" s="66">
        <v>22</v>
      </c>
      <c r="AE10" s="67"/>
      <c r="AF10" s="68"/>
      <c r="AG10" s="69"/>
      <c r="AH10" s="66">
        <v>23</v>
      </c>
      <c r="AI10" s="24" t="s">
        <v>317</v>
      </c>
    </row>
    <row r="11" spans="1:36" s="51" customFormat="1" ht="12.75" customHeight="1">
      <c r="A11" s="135">
        <v>2200035</v>
      </c>
      <c r="B11" s="136">
        <v>333</v>
      </c>
      <c r="C11" s="137" t="s">
        <v>65</v>
      </c>
      <c r="D11" s="138" t="s">
        <v>66</v>
      </c>
      <c r="E11" s="138" t="s">
        <v>67</v>
      </c>
      <c r="F11" s="139" t="s">
        <v>32</v>
      </c>
      <c r="G11" s="140">
        <v>71350</v>
      </c>
      <c r="H11" s="141" t="s">
        <v>54</v>
      </c>
      <c r="I11" s="142">
        <v>3182408285</v>
      </c>
      <c r="J11" s="143">
        <v>7</v>
      </c>
      <c r="K11" s="144" t="s">
        <v>39</v>
      </c>
      <c r="L11" s="125" t="s">
        <v>39</v>
      </c>
      <c r="M11" s="118">
        <v>500.073172</v>
      </c>
      <c r="N11" s="100"/>
      <c r="O11" s="145" t="s">
        <v>35</v>
      </c>
      <c r="P11" s="144" t="s">
        <v>35</v>
      </c>
      <c r="Q11" s="94"/>
      <c r="R11" s="101"/>
      <c r="S11" s="146" t="s">
        <v>39</v>
      </c>
      <c r="T11" s="108">
        <v>32515</v>
      </c>
      <c r="U11" s="102">
        <v>3665</v>
      </c>
      <c r="V11" s="102">
        <v>4047</v>
      </c>
      <c r="W11" s="130">
        <v>1683</v>
      </c>
      <c r="X11" s="111" t="s">
        <v>289</v>
      </c>
      <c r="Y11" s="133" t="s">
        <v>34</v>
      </c>
      <c r="Z11" s="137">
        <f aca="true" t="shared" si="0" ref="Z11:Z16">IF(OR(K11="YES",L11="YES"),1,0)</f>
        <v>1</v>
      </c>
      <c r="AA11" s="138">
        <f aca="true" t="shared" si="1" ref="AA11:AA16">IF(OR(AND(ISNUMBER(M11),AND(M11&gt;0,M11&lt;600)),AND(ISNUMBER(M11),AND(M11&gt;0,N11="YES"))),1,0)</f>
        <v>1</v>
      </c>
      <c r="AB11" s="138">
        <f aca="true" t="shared" si="2" ref="AB11:AB16">IF(AND(OR(K11="YES",L11="YES"),(Z11=0)),"Trouble",0)</f>
        <v>0</v>
      </c>
      <c r="AC11" s="138">
        <f aca="true" t="shared" si="3" ref="AC11:AC16">IF(AND(OR(AND(ISNUMBER(M11),AND(M11&gt;0,M11&lt;600)),AND(ISNUMBER(M11),AND(M11&gt;0,N11="YES"))),(AA11=0)),"Trouble",0)</f>
        <v>0</v>
      </c>
      <c r="AD11" s="147" t="str">
        <f aca="true" t="shared" si="4" ref="AD11:AD16">IF(AND(Z11=1,AA11=1),"SRSA","-")</f>
        <v>SRSA</v>
      </c>
      <c r="AE11" s="137">
        <f aca="true" t="shared" si="5" ref="AE11:AE16">IF(S11="YES",1,0)</f>
        <v>1</v>
      </c>
      <c r="AF11" s="138">
        <f aca="true" t="shared" si="6" ref="AF11:AF16">IF(OR(AND(ISNUMBER(Q11),Q11&gt;=20),(AND(ISNUMBER(Q11)=FALSE,AND(ISNUMBER(O11),O11&gt;=20)))),1,0)</f>
        <v>0</v>
      </c>
      <c r="AG11" s="138">
        <f aca="true" t="shared" si="7" ref="AG11:AG16">IF(AND(AE11=1,AF11=1),"Initial",0)</f>
        <v>0</v>
      </c>
      <c r="AH11" s="147" t="str">
        <f aca="true" t="shared" si="8" ref="AH11:AH16">IF(AND(AND(AG11="Initial",AI11=0),AND(ISNUMBER(M11),M11&gt;0)),"RLIS","-")</f>
        <v>-</v>
      </c>
      <c r="AI11" s="137">
        <f aca="true" t="shared" si="9" ref="AI11:AI16">IF(AND(AD11="SRSA",AG11="Initial"),"SRSA",0)</f>
        <v>0</v>
      </c>
      <c r="AJ11" s="51">
        <v>2200035</v>
      </c>
    </row>
    <row r="12" spans="1:36" s="51" customFormat="1" ht="12.75" customHeight="1">
      <c r="A12" s="161">
        <v>2200390</v>
      </c>
      <c r="B12" s="162">
        <v>12</v>
      </c>
      <c r="C12" s="163" t="s">
        <v>123</v>
      </c>
      <c r="D12" s="164" t="s">
        <v>124</v>
      </c>
      <c r="E12" s="164" t="s">
        <v>125</v>
      </c>
      <c r="F12" s="165" t="s">
        <v>32</v>
      </c>
      <c r="G12" s="166">
        <v>70631</v>
      </c>
      <c r="H12" s="167" t="s">
        <v>54</v>
      </c>
      <c r="I12" s="168">
        <v>3377755784</v>
      </c>
      <c r="J12" s="169">
        <v>8</v>
      </c>
      <c r="K12" s="170" t="s">
        <v>39</v>
      </c>
      <c r="L12" s="171" t="s">
        <v>39</v>
      </c>
      <c r="M12" s="172">
        <v>1666.499772</v>
      </c>
      <c r="N12" s="173" t="s">
        <v>289</v>
      </c>
      <c r="O12" s="174">
        <v>14.76293103</v>
      </c>
      <c r="P12" s="170" t="s">
        <v>34</v>
      </c>
      <c r="Q12" s="175"/>
      <c r="R12" s="176"/>
      <c r="S12" s="177" t="s">
        <v>39</v>
      </c>
      <c r="T12" s="178">
        <v>96020</v>
      </c>
      <c r="U12" s="179">
        <v>5483</v>
      </c>
      <c r="V12" s="179">
        <v>10185</v>
      </c>
      <c r="W12" s="180">
        <v>4602</v>
      </c>
      <c r="X12" s="181" t="s">
        <v>289</v>
      </c>
      <c r="Y12" s="182" t="s">
        <v>34</v>
      </c>
      <c r="Z12" s="163">
        <f t="shared" si="0"/>
        <v>1</v>
      </c>
      <c r="AA12" s="164">
        <f t="shared" si="1"/>
        <v>1</v>
      </c>
      <c r="AB12" s="164">
        <f t="shared" si="2"/>
        <v>0</v>
      </c>
      <c r="AC12" s="164">
        <f t="shared" si="3"/>
        <v>0</v>
      </c>
      <c r="AD12" s="183" t="str">
        <f t="shared" si="4"/>
        <v>SRSA</v>
      </c>
      <c r="AE12" s="163">
        <f t="shared" si="5"/>
        <v>1</v>
      </c>
      <c r="AF12" s="164">
        <f t="shared" si="6"/>
        <v>0</v>
      </c>
      <c r="AG12" s="164">
        <f t="shared" si="7"/>
        <v>0</v>
      </c>
      <c r="AH12" s="183" t="str">
        <f t="shared" si="8"/>
        <v>-</v>
      </c>
      <c r="AI12" s="163">
        <f t="shared" si="9"/>
        <v>0</v>
      </c>
      <c r="AJ12" s="51" t="e">
        <v>#N/A</v>
      </c>
    </row>
    <row r="13" spans="1:36" s="51" customFormat="1" ht="12.75" customHeight="1">
      <c r="A13" s="148">
        <v>2200038</v>
      </c>
      <c r="B13" s="149">
        <v>336</v>
      </c>
      <c r="C13" s="150" t="s">
        <v>72</v>
      </c>
      <c r="D13" s="151" t="s">
        <v>73</v>
      </c>
      <c r="E13" s="151" t="s">
        <v>74</v>
      </c>
      <c r="F13" s="152" t="s">
        <v>32</v>
      </c>
      <c r="G13" s="153">
        <v>71232</v>
      </c>
      <c r="H13" s="154">
        <v>7021</v>
      </c>
      <c r="I13" s="155">
        <v>3188780433</v>
      </c>
      <c r="J13" s="156">
        <v>7</v>
      </c>
      <c r="K13" s="157" t="s">
        <v>39</v>
      </c>
      <c r="L13" s="33" t="s">
        <v>39</v>
      </c>
      <c r="M13" s="119">
        <v>352.680134</v>
      </c>
      <c r="N13" s="90"/>
      <c r="O13" s="158" t="s">
        <v>35</v>
      </c>
      <c r="P13" s="157" t="s">
        <v>35</v>
      </c>
      <c r="Q13" s="35"/>
      <c r="R13" s="91"/>
      <c r="S13" s="159" t="s">
        <v>39</v>
      </c>
      <c r="T13" s="109">
        <v>23897</v>
      </c>
      <c r="U13" s="53">
        <v>2392</v>
      </c>
      <c r="V13" s="53">
        <v>2882</v>
      </c>
      <c r="W13" s="131">
        <v>979</v>
      </c>
      <c r="X13" s="85" t="s">
        <v>289</v>
      </c>
      <c r="Y13" s="86" t="s">
        <v>34</v>
      </c>
      <c r="Z13" s="150">
        <f t="shared" si="0"/>
        <v>1</v>
      </c>
      <c r="AA13" s="151">
        <f t="shared" si="1"/>
        <v>1</v>
      </c>
      <c r="AB13" s="151">
        <f t="shared" si="2"/>
        <v>0</v>
      </c>
      <c r="AC13" s="151">
        <f t="shared" si="3"/>
        <v>0</v>
      </c>
      <c r="AD13" s="160" t="str">
        <f t="shared" si="4"/>
        <v>SRSA</v>
      </c>
      <c r="AE13" s="150">
        <f t="shared" si="5"/>
        <v>1</v>
      </c>
      <c r="AF13" s="151">
        <f t="shared" si="6"/>
        <v>0</v>
      </c>
      <c r="AG13" s="151">
        <f t="shared" si="7"/>
        <v>0</v>
      </c>
      <c r="AH13" s="160" t="str">
        <f t="shared" si="8"/>
        <v>-</v>
      </c>
      <c r="AI13" s="150">
        <f t="shared" si="9"/>
        <v>0</v>
      </c>
      <c r="AJ13" s="51">
        <v>2200038</v>
      </c>
    </row>
    <row r="14" spans="1:36" s="51" customFormat="1" ht="12.75" customHeight="1">
      <c r="A14" s="148">
        <v>2200032</v>
      </c>
      <c r="B14" s="149">
        <v>329</v>
      </c>
      <c r="C14" s="150" t="s">
        <v>59</v>
      </c>
      <c r="D14" s="151" t="s">
        <v>60</v>
      </c>
      <c r="E14" s="151" t="s">
        <v>61</v>
      </c>
      <c r="F14" s="152" t="s">
        <v>32</v>
      </c>
      <c r="G14" s="153">
        <v>70538</v>
      </c>
      <c r="H14" s="154" t="s">
        <v>54</v>
      </c>
      <c r="I14" s="155">
        <v>3379236900</v>
      </c>
      <c r="J14" s="156">
        <v>7</v>
      </c>
      <c r="K14" s="157" t="s">
        <v>39</v>
      </c>
      <c r="L14" s="33" t="s">
        <v>39</v>
      </c>
      <c r="M14" s="119">
        <v>331.019733</v>
      </c>
      <c r="N14" s="90"/>
      <c r="O14" s="158" t="s">
        <v>35</v>
      </c>
      <c r="P14" s="157" t="s">
        <v>35</v>
      </c>
      <c r="Q14" s="35"/>
      <c r="R14" s="91"/>
      <c r="S14" s="159" t="s">
        <v>39</v>
      </c>
      <c r="T14" s="109">
        <v>24803</v>
      </c>
      <c r="U14" s="53">
        <v>2543</v>
      </c>
      <c r="V14" s="53">
        <v>2628</v>
      </c>
      <c r="W14" s="131">
        <v>1154</v>
      </c>
      <c r="X14" s="85" t="s">
        <v>289</v>
      </c>
      <c r="Y14" s="86" t="s">
        <v>34</v>
      </c>
      <c r="Z14" s="150">
        <f t="shared" si="0"/>
        <v>1</v>
      </c>
      <c r="AA14" s="151">
        <f t="shared" si="1"/>
        <v>1</v>
      </c>
      <c r="AB14" s="151">
        <f t="shared" si="2"/>
        <v>0</v>
      </c>
      <c r="AC14" s="151">
        <f t="shared" si="3"/>
        <v>0</v>
      </c>
      <c r="AD14" s="160" t="str">
        <f t="shared" si="4"/>
        <v>SRSA</v>
      </c>
      <c r="AE14" s="150">
        <f t="shared" si="5"/>
        <v>1</v>
      </c>
      <c r="AF14" s="151">
        <f t="shared" si="6"/>
        <v>0</v>
      </c>
      <c r="AG14" s="151">
        <f t="shared" si="7"/>
        <v>0</v>
      </c>
      <c r="AH14" s="160" t="str">
        <f t="shared" si="8"/>
        <v>-</v>
      </c>
      <c r="AI14" s="150">
        <f t="shared" si="9"/>
        <v>0</v>
      </c>
      <c r="AJ14" s="51">
        <v>2200032</v>
      </c>
    </row>
    <row r="15" spans="1:36" s="51" customFormat="1" ht="12.75" customHeight="1">
      <c r="A15" s="161">
        <v>2200017</v>
      </c>
      <c r="B15" s="162">
        <v>302</v>
      </c>
      <c r="C15" s="163" t="s">
        <v>36</v>
      </c>
      <c r="D15" s="164" t="s">
        <v>37</v>
      </c>
      <c r="E15" s="164" t="s">
        <v>38</v>
      </c>
      <c r="F15" s="165" t="s">
        <v>32</v>
      </c>
      <c r="G15" s="166">
        <v>71457</v>
      </c>
      <c r="H15" s="167">
        <v>3915</v>
      </c>
      <c r="I15" s="168">
        <v>3183573174</v>
      </c>
      <c r="J15" s="169">
        <v>6</v>
      </c>
      <c r="K15" s="170" t="s">
        <v>34</v>
      </c>
      <c r="L15" s="171" t="s">
        <v>39</v>
      </c>
      <c r="M15" s="172">
        <v>322.373529</v>
      </c>
      <c r="N15" s="173"/>
      <c r="O15" s="174" t="s">
        <v>35</v>
      </c>
      <c r="P15" s="170" t="s">
        <v>35</v>
      </c>
      <c r="Q15" s="175"/>
      <c r="R15" s="176"/>
      <c r="S15" s="177" t="s">
        <v>39</v>
      </c>
      <c r="T15" s="178">
        <v>0</v>
      </c>
      <c r="U15" s="179">
        <v>0</v>
      </c>
      <c r="V15" s="179">
        <v>0</v>
      </c>
      <c r="W15" s="180">
        <v>0</v>
      </c>
      <c r="X15" s="181" t="s">
        <v>290</v>
      </c>
      <c r="Y15" s="182" t="s">
        <v>34</v>
      </c>
      <c r="Z15" s="163">
        <f t="shared" si="0"/>
        <v>1</v>
      </c>
      <c r="AA15" s="164">
        <f t="shared" si="1"/>
        <v>1</v>
      </c>
      <c r="AB15" s="164">
        <f t="shared" si="2"/>
        <v>0</v>
      </c>
      <c r="AC15" s="164">
        <f t="shared" si="3"/>
        <v>0</v>
      </c>
      <c r="AD15" s="183" t="str">
        <f t="shared" si="4"/>
        <v>SRSA</v>
      </c>
      <c r="AE15" s="163">
        <f t="shared" si="5"/>
        <v>1</v>
      </c>
      <c r="AF15" s="164">
        <f t="shared" si="6"/>
        <v>0</v>
      </c>
      <c r="AG15" s="164">
        <f t="shared" si="7"/>
        <v>0</v>
      </c>
      <c r="AH15" s="183" t="str">
        <f t="shared" si="8"/>
        <v>-</v>
      </c>
      <c r="AI15" s="163">
        <f t="shared" si="9"/>
        <v>0</v>
      </c>
      <c r="AJ15" s="51" t="e">
        <v>#N/A</v>
      </c>
    </row>
    <row r="16" spans="1:36" s="51" customFormat="1" ht="12.75" customHeight="1">
      <c r="A16" s="161">
        <v>2200020</v>
      </c>
      <c r="B16" s="162">
        <v>306</v>
      </c>
      <c r="C16" s="163" t="s">
        <v>44</v>
      </c>
      <c r="D16" s="164" t="s">
        <v>45</v>
      </c>
      <c r="E16" s="164" t="s">
        <v>46</v>
      </c>
      <c r="F16" s="165" t="s">
        <v>32</v>
      </c>
      <c r="G16" s="166">
        <v>71306</v>
      </c>
      <c r="H16" s="167">
        <v>7797</v>
      </c>
      <c r="I16" s="168">
        <v>3184875487</v>
      </c>
      <c r="J16" s="169">
        <v>8</v>
      </c>
      <c r="K16" s="170" t="s">
        <v>39</v>
      </c>
      <c r="L16" s="171" t="s">
        <v>39</v>
      </c>
      <c r="M16" s="172">
        <v>41.617889</v>
      </c>
      <c r="N16" s="173"/>
      <c r="O16" s="174" t="s">
        <v>35</v>
      </c>
      <c r="P16" s="170" t="s">
        <v>35</v>
      </c>
      <c r="Q16" s="175"/>
      <c r="R16" s="176"/>
      <c r="S16" s="177" t="s">
        <v>39</v>
      </c>
      <c r="T16" s="178">
        <v>0</v>
      </c>
      <c r="U16" s="179">
        <v>0</v>
      </c>
      <c r="V16" s="179">
        <v>0</v>
      </c>
      <c r="W16" s="180">
        <v>0</v>
      </c>
      <c r="X16" s="181" t="s">
        <v>289</v>
      </c>
      <c r="Y16" s="182" t="s">
        <v>34</v>
      </c>
      <c r="Z16" s="163">
        <f t="shared" si="0"/>
        <v>1</v>
      </c>
      <c r="AA16" s="164">
        <f t="shared" si="1"/>
        <v>1</v>
      </c>
      <c r="AB16" s="164">
        <f t="shared" si="2"/>
        <v>0</v>
      </c>
      <c r="AC16" s="164">
        <f t="shared" si="3"/>
        <v>0</v>
      </c>
      <c r="AD16" s="183" t="str">
        <f t="shared" si="4"/>
        <v>SRSA</v>
      </c>
      <c r="AE16" s="163">
        <f t="shared" si="5"/>
        <v>1</v>
      </c>
      <c r="AF16" s="164">
        <f t="shared" si="6"/>
        <v>0</v>
      </c>
      <c r="AG16" s="164">
        <f t="shared" si="7"/>
        <v>0</v>
      </c>
      <c r="AH16" s="183" t="str">
        <f t="shared" si="8"/>
        <v>-</v>
      </c>
      <c r="AI16" s="163">
        <f t="shared" si="9"/>
        <v>0</v>
      </c>
      <c r="AJ16" s="51" t="e">
        <v>#N/A</v>
      </c>
    </row>
    <row r="17" s="51" customFormat="1" ht="12.75"/>
    <row r="18" s="51" customFormat="1" ht="12.75"/>
    <row r="19" s="51" customFormat="1" ht="12.75"/>
    <row r="20" s="51" customFormat="1" ht="12.75"/>
    <row r="21" s="51" customFormat="1" ht="12.75"/>
    <row r="22" s="51" customFormat="1" ht="12.75"/>
    <row r="23" s="51" customFormat="1" ht="12.75"/>
    <row r="24" s="51" customFormat="1" ht="12.75"/>
    <row r="25" s="51" customFormat="1" ht="12.75"/>
    <row r="26" s="51" customFormat="1" ht="12.75"/>
    <row r="27" s="51" customFormat="1" ht="12.75"/>
    <row r="28" s="51" customFormat="1" ht="12.75"/>
    <row r="29" s="51" customFormat="1" ht="12.75"/>
    <row r="30" s="51" customFormat="1" ht="12.75"/>
    <row r="31" s="51" customFormat="1" ht="12.75"/>
    <row r="32" s="51" customFormat="1" ht="12.75"/>
    <row r="33" s="51" customFormat="1" ht="12.75"/>
    <row r="34" s="51" customFormat="1" ht="12.75"/>
    <row r="35" s="51" customFormat="1" ht="12.75"/>
    <row r="36" s="51" customFormat="1" ht="12.75"/>
    <row r="37" s="51" customFormat="1" ht="12.75"/>
    <row r="38" s="51" customFormat="1" ht="12.75"/>
    <row r="39" s="51" customFormat="1" ht="12.75"/>
    <row r="40" s="51" customFormat="1" ht="12.75"/>
    <row r="41" s="51" customFormat="1" ht="12.75"/>
    <row r="42" s="51" customFormat="1" ht="12.75"/>
    <row r="43" s="51" customFormat="1" ht="12.75"/>
    <row r="44" s="51" customFormat="1" ht="12.75"/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51" customFormat="1" ht="12.75"/>
    <row r="57" s="51" customFormat="1" ht="12.75"/>
    <row r="58" s="51" customFormat="1" ht="12.75"/>
    <row r="59" s="51" customFormat="1" ht="12.75"/>
    <row r="60" s="51" customFormat="1" ht="12.75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="51" customFormat="1" ht="12.75"/>
    <row r="98" s="51" customFormat="1" ht="12.75"/>
    <row r="99" s="51" customFormat="1" ht="12.75"/>
    <row r="100" s="51" customFormat="1" ht="12.75"/>
    <row r="101" s="51" customFormat="1" ht="12.75"/>
    <row r="102" s="51" customFormat="1" ht="12.75"/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&amp;L&amp;"Arial,Bold"&amp;2006&amp;C&amp;P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09"/>
  <sheetViews>
    <sheetView zoomScale="75" zoomScaleNormal="75" workbookViewId="0" topLeftCell="A1">
      <pane ySplit="4" topLeftCell="BM5" activePane="bottomLeft" state="frozen"/>
      <selection pane="topLeft" activeCell="E1" sqref="E1"/>
      <selection pane="bottomLeft" activeCell="A5" sqref="A5"/>
    </sheetView>
  </sheetViews>
  <sheetFormatPr defaultColWidth="9.140625" defaultRowHeight="12.75"/>
  <cols>
    <col min="1" max="1" width="12.421875" style="0" customWidth="1"/>
    <col min="2" max="2" width="9.421875" style="0" bestFit="1" customWidth="1"/>
    <col min="3" max="3" width="63.7109375" style="0" bestFit="1" customWidth="1"/>
    <col min="4" max="4" width="35.57421875" style="0" bestFit="1" customWidth="1"/>
    <col min="5" max="5" width="20.421875" style="0" bestFit="1" customWidth="1"/>
    <col min="6" max="6" width="6.8515625" style="40" hidden="1" customWidth="1"/>
    <col min="7" max="7" width="6.8515625" style="0" customWidth="1"/>
    <col min="8" max="8" width="5.8515625" style="40" hidden="1" customWidth="1"/>
    <col min="9" max="10" width="13.57421875" style="0" bestFit="1" customWidth="1"/>
    <col min="11" max="11" width="6.57421875" style="0" customWidth="1"/>
    <col min="12" max="12" width="6.57421875" style="0" bestFit="1" customWidth="1"/>
    <col min="14" max="16" width="6.57421875" style="0" bestFit="1" customWidth="1"/>
    <col min="17" max="17" width="6.57421875" style="40" hidden="1" customWidth="1"/>
    <col min="18" max="18" width="9.140625" style="40" hidden="1" customWidth="1"/>
    <col min="19" max="19" width="6.57421875" style="0" bestFit="1" customWidth="1"/>
    <col min="20" max="20" width="10.28125" style="0" bestFit="1" customWidth="1"/>
    <col min="21" max="23" width="8.57421875" style="0" bestFit="1" customWidth="1"/>
    <col min="24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4.00390625" style="0" hidden="1" customWidth="1"/>
  </cols>
  <sheetData>
    <row r="1" spans="1:25" ht="12.75">
      <c r="A1" s="1" t="s">
        <v>0</v>
      </c>
      <c r="B1" s="2"/>
      <c r="C1" s="3"/>
      <c r="D1" s="3"/>
      <c r="E1" s="3"/>
      <c r="F1" s="36"/>
      <c r="G1" s="3"/>
      <c r="H1" s="41"/>
      <c r="I1" s="3"/>
      <c r="J1" s="4"/>
      <c r="K1" s="5"/>
      <c r="L1" s="3"/>
      <c r="M1" s="6"/>
      <c r="N1" s="3"/>
      <c r="O1" s="3"/>
      <c r="Q1" s="41"/>
      <c r="R1" s="41"/>
      <c r="S1" s="7"/>
      <c r="T1" s="3"/>
      <c r="U1" s="8"/>
      <c r="V1" s="8"/>
      <c r="W1" s="8"/>
      <c r="X1" s="8"/>
      <c r="Y1" s="8"/>
    </row>
    <row r="2" spans="1:25" ht="18">
      <c r="A2" s="9" t="s">
        <v>325</v>
      </c>
      <c r="B2" s="2"/>
      <c r="C2" s="3"/>
      <c r="D2" s="3"/>
      <c r="E2" s="3"/>
      <c r="F2" s="37"/>
      <c r="G2" s="3"/>
      <c r="H2" s="41"/>
      <c r="I2" s="3"/>
      <c r="J2" s="4"/>
      <c r="K2" s="5"/>
      <c r="L2" s="3"/>
      <c r="M2" s="6"/>
      <c r="N2" s="3"/>
      <c r="O2" s="3"/>
      <c r="P2" s="10"/>
      <c r="Q2" s="41"/>
      <c r="R2" s="41"/>
      <c r="S2" s="11"/>
      <c r="T2" s="3"/>
      <c r="U2" s="8"/>
      <c r="V2" s="8"/>
      <c r="W2" s="8"/>
      <c r="X2" s="8"/>
      <c r="Y2" s="8"/>
    </row>
    <row r="3" spans="1:35" ht="159.75" customHeight="1" thickBot="1">
      <c r="A3" s="12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38" t="s">
        <v>6</v>
      </c>
      <c r="G3" s="15" t="s">
        <v>7</v>
      </c>
      <c r="H3" s="38" t="s">
        <v>8</v>
      </c>
      <c r="I3" s="14" t="s">
        <v>9</v>
      </c>
      <c r="J3" s="16" t="s">
        <v>10</v>
      </c>
      <c r="K3" s="17" t="s">
        <v>11</v>
      </c>
      <c r="L3" s="18" t="s">
        <v>12</v>
      </c>
      <c r="M3" s="19" t="s">
        <v>13</v>
      </c>
      <c r="N3" s="20" t="s">
        <v>14</v>
      </c>
      <c r="O3" s="21" t="s">
        <v>15</v>
      </c>
      <c r="P3" s="22" t="s">
        <v>16</v>
      </c>
      <c r="Q3" s="43" t="s">
        <v>17</v>
      </c>
      <c r="R3" s="44" t="s">
        <v>18</v>
      </c>
      <c r="S3" s="126" t="s">
        <v>19</v>
      </c>
      <c r="T3" s="54" t="s">
        <v>20</v>
      </c>
      <c r="U3" s="55" t="s">
        <v>21</v>
      </c>
      <c r="V3" s="55" t="s">
        <v>22</v>
      </c>
      <c r="W3" s="56" t="s">
        <v>23</v>
      </c>
      <c r="X3" s="96" t="s">
        <v>24</v>
      </c>
      <c r="Y3" s="97" t="s">
        <v>25</v>
      </c>
      <c r="Z3" s="57" t="s">
        <v>307</v>
      </c>
      <c r="AA3" s="58" t="s">
        <v>308</v>
      </c>
      <c r="AB3" s="58" t="s">
        <v>309</v>
      </c>
      <c r="AC3" s="59" t="s">
        <v>310</v>
      </c>
      <c r="AD3" s="60" t="s">
        <v>311</v>
      </c>
      <c r="AE3" s="57" t="s">
        <v>312</v>
      </c>
      <c r="AF3" s="58" t="s">
        <v>313</v>
      </c>
      <c r="AG3" s="59" t="s">
        <v>314</v>
      </c>
      <c r="AH3" s="61" t="s">
        <v>315</v>
      </c>
      <c r="AI3" s="62" t="s">
        <v>316</v>
      </c>
    </row>
    <row r="4" spans="1:35" s="87" customFormat="1" ht="13.5" thickBot="1">
      <c r="A4" s="23">
        <v>1</v>
      </c>
      <c r="B4" s="23">
        <v>2</v>
      </c>
      <c r="C4" s="24">
        <v>3</v>
      </c>
      <c r="D4" s="25">
        <v>4</v>
      </c>
      <c r="E4" s="25">
        <v>5</v>
      </c>
      <c r="F4" s="39"/>
      <c r="G4" s="114">
        <v>6</v>
      </c>
      <c r="H4" s="42"/>
      <c r="I4" s="26">
        <v>7</v>
      </c>
      <c r="J4" s="27">
        <v>8</v>
      </c>
      <c r="K4" s="25">
        <v>9</v>
      </c>
      <c r="L4" s="28">
        <v>10</v>
      </c>
      <c r="M4" s="29">
        <v>11</v>
      </c>
      <c r="N4" s="30">
        <v>12</v>
      </c>
      <c r="O4" s="31">
        <v>13</v>
      </c>
      <c r="P4" s="32">
        <v>14</v>
      </c>
      <c r="Q4" s="45" t="s">
        <v>26</v>
      </c>
      <c r="R4" s="46" t="s">
        <v>27</v>
      </c>
      <c r="S4" s="127">
        <v>15</v>
      </c>
      <c r="T4" s="63">
        <v>16</v>
      </c>
      <c r="U4" s="64">
        <v>17</v>
      </c>
      <c r="V4" s="64">
        <v>18</v>
      </c>
      <c r="W4" s="65">
        <v>19</v>
      </c>
      <c r="X4" s="103">
        <v>20</v>
      </c>
      <c r="Y4" s="104">
        <v>21</v>
      </c>
      <c r="Z4" s="24"/>
      <c r="AA4" s="25"/>
      <c r="AB4" s="25"/>
      <c r="AC4" s="26"/>
      <c r="AD4" s="66">
        <v>22</v>
      </c>
      <c r="AE4" s="67"/>
      <c r="AF4" s="68"/>
      <c r="AG4" s="69"/>
      <c r="AH4" s="66">
        <v>23</v>
      </c>
      <c r="AI4" s="24" t="s">
        <v>317</v>
      </c>
    </row>
    <row r="5" spans="1:35" ht="12.75" customHeight="1">
      <c r="A5" s="122">
        <v>2200030</v>
      </c>
      <c r="B5" s="123">
        <v>1</v>
      </c>
      <c r="C5" s="70" t="s">
        <v>55</v>
      </c>
      <c r="D5" s="71" t="s">
        <v>56</v>
      </c>
      <c r="E5" s="71" t="s">
        <v>57</v>
      </c>
      <c r="F5" s="124" t="s">
        <v>32</v>
      </c>
      <c r="G5" s="115">
        <v>70527</v>
      </c>
      <c r="H5" s="98">
        <v>309</v>
      </c>
      <c r="I5" s="99">
        <v>3377833664</v>
      </c>
      <c r="J5" s="105" t="s">
        <v>58</v>
      </c>
      <c r="K5" s="92" t="s">
        <v>34</v>
      </c>
      <c r="L5" s="125" t="s">
        <v>39</v>
      </c>
      <c r="M5" s="118">
        <v>8379.346741</v>
      </c>
      <c r="N5" s="100"/>
      <c r="O5" s="107">
        <v>26.07473545</v>
      </c>
      <c r="P5" s="92" t="s">
        <v>39</v>
      </c>
      <c r="Q5" s="94"/>
      <c r="R5" s="101"/>
      <c r="S5" s="128" t="s">
        <v>39</v>
      </c>
      <c r="T5" s="108">
        <v>927657</v>
      </c>
      <c r="U5" s="102">
        <v>67851</v>
      </c>
      <c r="V5" s="102">
        <v>89074</v>
      </c>
      <c r="W5" s="130">
        <v>35236</v>
      </c>
      <c r="X5" s="111" t="s">
        <v>291</v>
      </c>
      <c r="Y5" s="133" t="s">
        <v>34</v>
      </c>
      <c r="Z5" s="70">
        <f>IF(OR(K5="YES",L5="YES"),1,0)</f>
        <v>1</v>
      </c>
      <c r="AA5" s="71">
        <f>IF(OR(AND(ISNUMBER(M5),AND(M5&gt;0,M5&lt;600)),AND(ISNUMBER(M5),AND(M5&gt;0,N5="YES"))),1,0)</f>
        <v>0</v>
      </c>
      <c r="AB5" s="71">
        <f>IF(AND(OR(K5="YES",L5="YES"),(Z5=0)),"Trouble",0)</f>
        <v>0</v>
      </c>
      <c r="AC5" s="71">
        <f>IF(AND(OR(AND(ISNUMBER(M5),AND(M5&gt;0,M5&lt;600)),AND(ISNUMBER(M5),AND(M5&gt;0,N5="YES"))),(AA5=0)),"Trouble",0)</f>
        <v>0</v>
      </c>
      <c r="AD5" s="72" t="str">
        <f>IF(AND(Z5=1,AA5=1),"SRSA","-")</f>
        <v>-</v>
      </c>
      <c r="AE5" s="70">
        <f>IF(S5="YES",1,0)</f>
        <v>1</v>
      </c>
      <c r="AF5" s="71">
        <f>IF(OR(AND(ISNUMBER(Q5),Q5&gt;=20),(AND(ISNUMBER(Q5)=FALSE,AND(ISNUMBER(O5),O5&gt;=20)))),1,0)</f>
        <v>1</v>
      </c>
      <c r="AG5" s="71" t="str">
        <f>IF(AND(AE5=1,AF5=1),"Initial",0)</f>
        <v>Initial</v>
      </c>
      <c r="AH5" s="72" t="str">
        <f>IF(AND(AND(AG5="Initial",AI5=0),AND(ISNUMBER(M5),M5&gt;0)),"RLIS","-")</f>
        <v>RLIS</v>
      </c>
      <c r="AI5" s="70">
        <f>IF(AND(AD5="SRSA",AG5="Initial"),"SRSA",0)</f>
        <v>0</v>
      </c>
    </row>
    <row r="6" spans="1:35" ht="12.75" customHeight="1">
      <c r="A6" s="73">
        <v>2200060</v>
      </c>
      <c r="B6" s="74">
        <v>2</v>
      </c>
      <c r="C6" s="88" t="s">
        <v>87</v>
      </c>
      <c r="D6" s="75" t="s">
        <v>88</v>
      </c>
      <c r="E6" s="75" t="s">
        <v>89</v>
      </c>
      <c r="F6" s="76" t="s">
        <v>32</v>
      </c>
      <c r="G6" s="116">
        <v>70655</v>
      </c>
      <c r="H6" s="77" t="s">
        <v>54</v>
      </c>
      <c r="I6" s="89">
        <v>3376394311</v>
      </c>
      <c r="J6" s="78" t="s">
        <v>58</v>
      </c>
      <c r="K6" s="34" t="s">
        <v>34</v>
      </c>
      <c r="L6" s="33" t="s">
        <v>39</v>
      </c>
      <c r="M6" s="119">
        <v>3848.615368</v>
      </c>
      <c r="N6" s="90"/>
      <c r="O6" s="79">
        <v>25.21181589</v>
      </c>
      <c r="P6" s="34" t="s">
        <v>39</v>
      </c>
      <c r="Q6" s="35"/>
      <c r="R6" s="91"/>
      <c r="S6" s="129" t="s">
        <v>39</v>
      </c>
      <c r="T6" s="109">
        <v>328142</v>
      </c>
      <c r="U6" s="53">
        <v>24495</v>
      </c>
      <c r="V6" s="53">
        <v>30322</v>
      </c>
      <c r="W6" s="131">
        <v>12930</v>
      </c>
      <c r="X6" s="85" t="s">
        <v>289</v>
      </c>
      <c r="Y6" s="86" t="s">
        <v>34</v>
      </c>
      <c r="Z6" s="88">
        <f aca="true" t="shared" si="0" ref="Z6:Z69">IF(OR(K6="YES",L6="YES"),1,0)</f>
        <v>1</v>
      </c>
      <c r="AA6" s="75">
        <f aca="true" t="shared" si="1" ref="AA6:AA69">IF(OR(AND(ISNUMBER(M6),AND(M6&gt;0,M6&lt;600)),AND(ISNUMBER(M6),AND(M6&gt;0,N6="YES"))),1,0)</f>
        <v>0</v>
      </c>
      <c r="AB6" s="75">
        <f aca="true" t="shared" si="2" ref="AB6:AB69">IF(AND(OR(K6="YES",L6="YES"),(Z6=0)),"Trouble",0)</f>
        <v>0</v>
      </c>
      <c r="AC6" s="75">
        <f aca="true" t="shared" si="3" ref="AC6:AC69">IF(AND(OR(AND(ISNUMBER(M6),AND(M6&gt;0,M6&lt;600)),AND(ISNUMBER(M6),AND(M6&gt;0,N6="YES"))),(AA6=0)),"Trouble",0)</f>
        <v>0</v>
      </c>
      <c r="AD6" s="80" t="str">
        <f aca="true" t="shared" si="4" ref="AD6:AD69">IF(AND(Z6=1,AA6=1),"SRSA","-")</f>
        <v>-</v>
      </c>
      <c r="AE6" s="88">
        <f aca="true" t="shared" si="5" ref="AE6:AE69">IF(S6="YES",1,0)</f>
        <v>1</v>
      </c>
      <c r="AF6" s="75">
        <f aca="true" t="shared" si="6" ref="AF6:AF69">IF(OR(AND(ISNUMBER(Q6),Q6&gt;=20),(AND(ISNUMBER(Q6)=FALSE,AND(ISNUMBER(O6),O6&gt;=20)))),1,0)</f>
        <v>1</v>
      </c>
      <c r="AG6" s="75" t="str">
        <f aca="true" t="shared" si="7" ref="AG6:AG69">IF(AND(AE6=1,AF6=1),"Initial",0)</f>
        <v>Initial</v>
      </c>
      <c r="AH6" s="80" t="str">
        <f aca="true" t="shared" si="8" ref="AH6:AH69">IF(AND(AND(AG6="Initial",AI6=0),AND(ISNUMBER(M6),M6&gt;0)),"RLIS","-")</f>
        <v>RLIS</v>
      </c>
      <c r="AI6" s="88">
        <f aca="true" t="shared" si="9" ref="AI6:AI69">IF(AND(AD6="SRSA",AG6="Initial"),"SRSA",0)</f>
        <v>0</v>
      </c>
    </row>
    <row r="7" spans="1:35" ht="12.75" customHeight="1">
      <c r="A7" s="73">
        <v>2200090</v>
      </c>
      <c r="B7" s="74">
        <v>3</v>
      </c>
      <c r="C7" s="88" t="s">
        <v>90</v>
      </c>
      <c r="D7" s="75" t="s">
        <v>91</v>
      </c>
      <c r="E7" s="75" t="s">
        <v>92</v>
      </c>
      <c r="F7" s="76" t="s">
        <v>32</v>
      </c>
      <c r="G7" s="116">
        <v>70346</v>
      </c>
      <c r="H7" s="77">
        <v>189</v>
      </c>
      <c r="I7" s="89">
        <v>2254737981</v>
      </c>
      <c r="J7" s="78" t="s">
        <v>93</v>
      </c>
      <c r="K7" s="34" t="s">
        <v>34</v>
      </c>
      <c r="L7" s="33" t="s">
        <v>34</v>
      </c>
      <c r="M7" s="119">
        <v>14997.793988</v>
      </c>
      <c r="N7" s="90"/>
      <c r="O7" s="79">
        <v>14.85760037</v>
      </c>
      <c r="P7" s="34" t="s">
        <v>34</v>
      </c>
      <c r="Q7" s="35"/>
      <c r="R7" s="91"/>
      <c r="S7" s="129" t="s">
        <v>34</v>
      </c>
      <c r="T7" s="109">
        <v>815024</v>
      </c>
      <c r="U7" s="53">
        <v>47092</v>
      </c>
      <c r="V7" s="53">
        <v>92468</v>
      </c>
      <c r="W7" s="131">
        <v>44927</v>
      </c>
      <c r="X7" s="85" t="s">
        <v>291</v>
      </c>
      <c r="Y7" s="86" t="s">
        <v>34</v>
      </c>
      <c r="Z7" s="88">
        <f t="shared" si="0"/>
        <v>0</v>
      </c>
      <c r="AA7" s="75">
        <f t="shared" si="1"/>
        <v>0</v>
      </c>
      <c r="AB7" s="75">
        <f t="shared" si="2"/>
        <v>0</v>
      </c>
      <c r="AC7" s="75">
        <f t="shared" si="3"/>
        <v>0</v>
      </c>
      <c r="AD7" s="80" t="str">
        <f t="shared" si="4"/>
        <v>-</v>
      </c>
      <c r="AE7" s="88">
        <f t="shared" si="5"/>
        <v>0</v>
      </c>
      <c r="AF7" s="75">
        <f t="shared" si="6"/>
        <v>0</v>
      </c>
      <c r="AG7" s="75">
        <f t="shared" si="7"/>
        <v>0</v>
      </c>
      <c r="AH7" s="80" t="str">
        <f t="shared" si="8"/>
        <v>-</v>
      </c>
      <c r="AI7" s="88">
        <f t="shared" si="9"/>
        <v>0</v>
      </c>
    </row>
    <row r="8" spans="1:35" ht="12.75" customHeight="1">
      <c r="A8" s="73">
        <v>2200120</v>
      </c>
      <c r="B8" s="74">
        <v>4</v>
      </c>
      <c r="C8" s="88" t="s">
        <v>94</v>
      </c>
      <c r="D8" s="75" t="s">
        <v>95</v>
      </c>
      <c r="E8" s="75" t="s">
        <v>96</v>
      </c>
      <c r="F8" s="76" t="s">
        <v>32</v>
      </c>
      <c r="G8" s="116">
        <v>70390</v>
      </c>
      <c r="H8" s="77" t="s">
        <v>54</v>
      </c>
      <c r="I8" s="89">
        <v>9853697251</v>
      </c>
      <c r="J8" s="78" t="s">
        <v>58</v>
      </c>
      <c r="K8" s="34" t="s">
        <v>34</v>
      </c>
      <c r="L8" s="33" t="s">
        <v>39</v>
      </c>
      <c r="M8" s="119">
        <v>3706.414738</v>
      </c>
      <c r="N8" s="90"/>
      <c r="O8" s="79">
        <v>24.81848185</v>
      </c>
      <c r="P8" s="34" t="s">
        <v>39</v>
      </c>
      <c r="Q8" s="35"/>
      <c r="R8" s="91"/>
      <c r="S8" s="129" t="s">
        <v>39</v>
      </c>
      <c r="T8" s="109">
        <v>347650</v>
      </c>
      <c r="U8" s="53">
        <v>23449</v>
      </c>
      <c r="V8" s="53">
        <v>33354</v>
      </c>
      <c r="W8" s="131">
        <v>13695</v>
      </c>
      <c r="X8" s="85" t="s">
        <v>289</v>
      </c>
      <c r="Y8" s="86" t="s">
        <v>34</v>
      </c>
      <c r="Z8" s="88">
        <f t="shared" si="0"/>
        <v>1</v>
      </c>
      <c r="AA8" s="75">
        <f t="shared" si="1"/>
        <v>0</v>
      </c>
      <c r="AB8" s="75">
        <f t="shared" si="2"/>
        <v>0</v>
      </c>
      <c r="AC8" s="75">
        <f t="shared" si="3"/>
        <v>0</v>
      </c>
      <c r="AD8" s="80" t="str">
        <f t="shared" si="4"/>
        <v>-</v>
      </c>
      <c r="AE8" s="88">
        <f t="shared" si="5"/>
        <v>1</v>
      </c>
      <c r="AF8" s="75">
        <f t="shared" si="6"/>
        <v>1</v>
      </c>
      <c r="AG8" s="75" t="str">
        <f t="shared" si="7"/>
        <v>Initial</v>
      </c>
      <c r="AH8" s="80" t="str">
        <f t="shared" si="8"/>
        <v>RLIS</v>
      </c>
      <c r="AI8" s="88">
        <f t="shared" si="9"/>
        <v>0</v>
      </c>
    </row>
    <row r="9" spans="1:35" ht="12.75" customHeight="1">
      <c r="A9" s="73">
        <v>2200150</v>
      </c>
      <c r="B9" s="74">
        <v>5</v>
      </c>
      <c r="C9" s="88" t="s">
        <v>97</v>
      </c>
      <c r="D9" s="75" t="s">
        <v>98</v>
      </c>
      <c r="E9" s="75" t="s">
        <v>99</v>
      </c>
      <c r="F9" s="76" t="s">
        <v>32</v>
      </c>
      <c r="G9" s="116">
        <v>71351</v>
      </c>
      <c r="H9" s="77" t="s">
        <v>54</v>
      </c>
      <c r="I9" s="89">
        <v>3182400201</v>
      </c>
      <c r="J9" s="78" t="s">
        <v>58</v>
      </c>
      <c r="K9" s="34" t="s">
        <v>34</v>
      </c>
      <c r="L9" s="33" t="s">
        <v>39</v>
      </c>
      <c r="M9" s="119">
        <v>5558.551108</v>
      </c>
      <c r="N9" s="90"/>
      <c r="O9" s="79">
        <v>31.87491788</v>
      </c>
      <c r="P9" s="34" t="s">
        <v>39</v>
      </c>
      <c r="Q9" s="35"/>
      <c r="R9" s="91"/>
      <c r="S9" s="129" t="s">
        <v>39</v>
      </c>
      <c r="T9" s="109">
        <v>663083</v>
      </c>
      <c r="U9" s="53">
        <v>50208</v>
      </c>
      <c r="V9" s="53">
        <v>59354</v>
      </c>
      <c r="W9" s="131">
        <v>23268</v>
      </c>
      <c r="X9" s="85" t="s">
        <v>289</v>
      </c>
      <c r="Y9" s="86" t="s">
        <v>34</v>
      </c>
      <c r="Z9" s="88">
        <f t="shared" si="0"/>
        <v>1</v>
      </c>
      <c r="AA9" s="75">
        <f t="shared" si="1"/>
        <v>0</v>
      </c>
      <c r="AB9" s="75">
        <f t="shared" si="2"/>
        <v>0</v>
      </c>
      <c r="AC9" s="75">
        <f t="shared" si="3"/>
        <v>0</v>
      </c>
      <c r="AD9" s="80" t="str">
        <f t="shared" si="4"/>
        <v>-</v>
      </c>
      <c r="AE9" s="88">
        <f t="shared" si="5"/>
        <v>1</v>
      </c>
      <c r="AF9" s="75">
        <f t="shared" si="6"/>
        <v>1</v>
      </c>
      <c r="AG9" s="75" t="str">
        <f t="shared" si="7"/>
        <v>Initial</v>
      </c>
      <c r="AH9" s="80" t="str">
        <f t="shared" si="8"/>
        <v>RLIS</v>
      </c>
      <c r="AI9" s="88">
        <f t="shared" si="9"/>
        <v>0</v>
      </c>
    </row>
    <row r="10" spans="1:35" ht="12.75" customHeight="1">
      <c r="A10" s="73">
        <v>2200035</v>
      </c>
      <c r="B10" s="74">
        <v>333</v>
      </c>
      <c r="C10" s="88" t="s">
        <v>65</v>
      </c>
      <c r="D10" s="75" t="s">
        <v>66</v>
      </c>
      <c r="E10" s="75" t="s">
        <v>67</v>
      </c>
      <c r="F10" s="76" t="s">
        <v>32</v>
      </c>
      <c r="G10" s="116">
        <v>71350</v>
      </c>
      <c r="H10" s="77" t="s">
        <v>54</v>
      </c>
      <c r="I10" s="89">
        <v>3182408285</v>
      </c>
      <c r="J10" s="78">
        <v>7</v>
      </c>
      <c r="K10" s="34" t="s">
        <v>39</v>
      </c>
      <c r="L10" s="33" t="s">
        <v>39</v>
      </c>
      <c r="M10" s="119">
        <v>500.073172</v>
      </c>
      <c r="N10" s="90"/>
      <c r="O10" s="79" t="s">
        <v>35</v>
      </c>
      <c r="P10" s="34" t="s">
        <v>35</v>
      </c>
      <c r="Q10" s="35"/>
      <c r="R10" s="91"/>
      <c r="S10" s="129" t="s">
        <v>39</v>
      </c>
      <c r="T10" s="109">
        <v>32515</v>
      </c>
      <c r="U10" s="53">
        <v>3665</v>
      </c>
      <c r="V10" s="53">
        <v>4047</v>
      </c>
      <c r="W10" s="131">
        <v>1683</v>
      </c>
      <c r="X10" s="85" t="s">
        <v>289</v>
      </c>
      <c r="Y10" s="86" t="s">
        <v>34</v>
      </c>
      <c r="Z10" s="88">
        <f t="shared" si="0"/>
        <v>1</v>
      </c>
      <c r="AA10" s="75">
        <f t="shared" si="1"/>
        <v>1</v>
      </c>
      <c r="AB10" s="75">
        <f t="shared" si="2"/>
        <v>0</v>
      </c>
      <c r="AC10" s="75">
        <f t="shared" si="3"/>
        <v>0</v>
      </c>
      <c r="AD10" s="80" t="str">
        <f t="shared" si="4"/>
        <v>SRSA</v>
      </c>
      <c r="AE10" s="88">
        <f t="shared" si="5"/>
        <v>1</v>
      </c>
      <c r="AF10" s="75">
        <f t="shared" si="6"/>
        <v>0</v>
      </c>
      <c r="AG10" s="75">
        <f t="shared" si="7"/>
        <v>0</v>
      </c>
      <c r="AH10" s="80" t="str">
        <f t="shared" si="8"/>
        <v>-</v>
      </c>
      <c r="AI10" s="88">
        <f t="shared" si="9"/>
        <v>0</v>
      </c>
    </row>
    <row r="11" spans="1:35" ht="12.75" customHeight="1">
      <c r="A11" s="73">
        <v>2200180</v>
      </c>
      <c r="B11" s="74">
        <v>6</v>
      </c>
      <c r="C11" s="88" t="s">
        <v>100</v>
      </c>
      <c r="D11" s="75" t="s">
        <v>101</v>
      </c>
      <c r="E11" s="75" t="s">
        <v>102</v>
      </c>
      <c r="F11" s="76" t="s">
        <v>32</v>
      </c>
      <c r="G11" s="116">
        <v>70634</v>
      </c>
      <c r="H11" s="77">
        <v>938</v>
      </c>
      <c r="I11" s="89">
        <v>3374635551</v>
      </c>
      <c r="J11" s="78" t="s">
        <v>58</v>
      </c>
      <c r="K11" s="34" t="s">
        <v>34</v>
      </c>
      <c r="L11" s="33" t="s">
        <v>39</v>
      </c>
      <c r="M11" s="119">
        <v>5663.403736</v>
      </c>
      <c r="N11" s="90"/>
      <c r="O11" s="79">
        <v>20.32967033</v>
      </c>
      <c r="P11" s="34" t="s">
        <v>39</v>
      </c>
      <c r="Q11" s="35"/>
      <c r="R11" s="91"/>
      <c r="S11" s="129" t="s">
        <v>39</v>
      </c>
      <c r="T11" s="109">
        <v>397978</v>
      </c>
      <c r="U11" s="53">
        <v>25990</v>
      </c>
      <c r="V11" s="53">
        <v>39455</v>
      </c>
      <c r="W11" s="131">
        <v>15960</v>
      </c>
      <c r="X11" s="85" t="s">
        <v>289</v>
      </c>
      <c r="Y11" s="86" t="s">
        <v>34</v>
      </c>
      <c r="Z11" s="88">
        <f t="shared" si="0"/>
        <v>1</v>
      </c>
      <c r="AA11" s="75">
        <f t="shared" si="1"/>
        <v>0</v>
      </c>
      <c r="AB11" s="75">
        <f t="shared" si="2"/>
        <v>0</v>
      </c>
      <c r="AC11" s="75">
        <f t="shared" si="3"/>
        <v>0</v>
      </c>
      <c r="AD11" s="80" t="str">
        <f t="shared" si="4"/>
        <v>-</v>
      </c>
      <c r="AE11" s="88">
        <f t="shared" si="5"/>
        <v>1</v>
      </c>
      <c r="AF11" s="75">
        <f t="shared" si="6"/>
        <v>1</v>
      </c>
      <c r="AG11" s="75" t="str">
        <f t="shared" si="7"/>
        <v>Initial</v>
      </c>
      <c r="AH11" s="80" t="str">
        <f t="shared" si="8"/>
        <v>RLIS</v>
      </c>
      <c r="AI11" s="88">
        <f t="shared" si="9"/>
        <v>0</v>
      </c>
    </row>
    <row r="12" spans="1:35" ht="12.75" customHeight="1">
      <c r="A12" s="73">
        <v>2200041</v>
      </c>
      <c r="B12" s="74">
        <v>337</v>
      </c>
      <c r="C12" s="88" t="s">
        <v>81</v>
      </c>
      <c r="D12" s="75" t="s">
        <v>82</v>
      </c>
      <c r="E12" s="75" t="s">
        <v>64</v>
      </c>
      <c r="F12" s="76" t="s">
        <v>32</v>
      </c>
      <c r="G12" s="116">
        <v>70143</v>
      </c>
      <c r="H12" s="77" t="s">
        <v>54</v>
      </c>
      <c r="I12" s="89">
        <v>5044335850</v>
      </c>
      <c r="J12" s="78">
        <v>8</v>
      </c>
      <c r="K12" s="34" t="s">
        <v>39</v>
      </c>
      <c r="L12" s="33" t="s">
        <v>39</v>
      </c>
      <c r="M12" s="119">
        <v>854.603435</v>
      </c>
      <c r="N12" s="90"/>
      <c r="O12" s="79" t="s">
        <v>35</v>
      </c>
      <c r="P12" s="34" t="s">
        <v>35</v>
      </c>
      <c r="Q12" s="35"/>
      <c r="R12" s="91"/>
      <c r="S12" s="129" t="s">
        <v>39</v>
      </c>
      <c r="T12" s="109">
        <v>12231</v>
      </c>
      <c r="U12" s="53">
        <v>3801</v>
      </c>
      <c r="V12" s="53">
        <v>5293</v>
      </c>
      <c r="W12" s="131">
        <v>2421</v>
      </c>
      <c r="X12" s="85" t="s">
        <v>289</v>
      </c>
      <c r="Y12" s="86" t="s">
        <v>34</v>
      </c>
      <c r="Z12" s="88">
        <f t="shared" si="0"/>
        <v>1</v>
      </c>
      <c r="AA12" s="75">
        <f t="shared" si="1"/>
        <v>0</v>
      </c>
      <c r="AB12" s="75">
        <f t="shared" si="2"/>
        <v>0</v>
      </c>
      <c r="AC12" s="75">
        <f t="shared" si="3"/>
        <v>0</v>
      </c>
      <c r="AD12" s="80" t="str">
        <f t="shared" si="4"/>
        <v>-</v>
      </c>
      <c r="AE12" s="88">
        <f t="shared" si="5"/>
        <v>1</v>
      </c>
      <c r="AF12" s="75">
        <f t="shared" si="6"/>
        <v>0</v>
      </c>
      <c r="AG12" s="75">
        <f t="shared" si="7"/>
        <v>0</v>
      </c>
      <c r="AH12" s="80" t="str">
        <f t="shared" si="8"/>
        <v>-</v>
      </c>
      <c r="AI12" s="88">
        <f t="shared" si="9"/>
        <v>0</v>
      </c>
    </row>
    <row r="13" spans="1:35" ht="12.75" customHeight="1">
      <c r="A13" s="73">
        <v>2200210</v>
      </c>
      <c r="B13" s="74">
        <v>7</v>
      </c>
      <c r="C13" s="88" t="s">
        <v>103</v>
      </c>
      <c r="D13" s="75" t="s">
        <v>104</v>
      </c>
      <c r="E13" s="75" t="s">
        <v>105</v>
      </c>
      <c r="F13" s="76" t="s">
        <v>32</v>
      </c>
      <c r="G13" s="116">
        <v>71001</v>
      </c>
      <c r="H13" s="77">
        <v>418</v>
      </c>
      <c r="I13" s="89">
        <v>3182639416</v>
      </c>
      <c r="J13" s="78" t="s">
        <v>58</v>
      </c>
      <c r="K13" s="34" t="s">
        <v>34</v>
      </c>
      <c r="L13" s="33" t="s">
        <v>39</v>
      </c>
      <c r="M13" s="119">
        <v>2179.837004</v>
      </c>
      <c r="N13" s="90"/>
      <c r="O13" s="79">
        <v>29.62177448</v>
      </c>
      <c r="P13" s="34" t="s">
        <v>39</v>
      </c>
      <c r="Q13" s="35"/>
      <c r="R13" s="91"/>
      <c r="S13" s="129" t="s">
        <v>39</v>
      </c>
      <c r="T13" s="109">
        <v>260176</v>
      </c>
      <c r="U13" s="53">
        <v>18219</v>
      </c>
      <c r="V13" s="53">
        <v>22851</v>
      </c>
      <c r="W13" s="131">
        <v>7733</v>
      </c>
      <c r="X13" s="85" t="s">
        <v>291</v>
      </c>
      <c r="Y13" s="86" t="s">
        <v>34</v>
      </c>
      <c r="Z13" s="88">
        <f t="shared" si="0"/>
        <v>1</v>
      </c>
      <c r="AA13" s="75">
        <f t="shared" si="1"/>
        <v>0</v>
      </c>
      <c r="AB13" s="75">
        <f t="shared" si="2"/>
        <v>0</v>
      </c>
      <c r="AC13" s="75">
        <f t="shared" si="3"/>
        <v>0</v>
      </c>
      <c r="AD13" s="80" t="str">
        <f t="shared" si="4"/>
        <v>-</v>
      </c>
      <c r="AE13" s="88">
        <f t="shared" si="5"/>
        <v>1</v>
      </c>
      <c r="AF13" s="75">
        <f t="shared" si="6"/>
        <v>1</v>
      </c>
      <c r="AG13" s="75" t="str">
        <f t="shared" si="7"/>
        <v>Initial</v>
      </c>
      <c r="AH13" s="80" t="str">
        <f t="shared" si="8"/>
        <v>RLIS</v>
      </c>
      <c r="AI13" s="88">
        <f t="shared" si="9"/>
        <v>0</v>
      </c>
    </row>
    <row r="14" spans="1:35" ht="12.75" customHeight="1">
      <c r="A14" s="73">
        <v>2200270</v>
      </c>
      <c r="B14" s="74">
        <v>8</v>
      </c>
      <c r="C14" s="88" t="s">
        <v>109</v>
      </c>
      <c r="D14" s="75" t="s">
        <v>110</v>
      </c>
      <c r="E14" s="75" t="s">
        <v>111</v>
      </c>
      <c r="F14" s="76" t="s">
        <v>32</v>
      </c>
      <c r="G14" s="116">
        <v>71006</v>
      </c>
      <c r="H14" s="77">
        <v>2000</v>
      </c>
      <c r="I14" s="89">
        <v>3185495000</v>
      </c>
      <c r="J14" s="78" t="s">
        <v>112</v>
      </c>
      <c r="K14" s="34" t="s">
        <v>34</v>
      </c>
      <c r="L14" s="33" t="s">
        <v>34</v>
      </c>
      <c r="M14" s="119">
        <v>17328.644998</v>
      </c>
      <c r="N14" s="90"/>
      <c r="O14" s="79">
        <v>18.79748101</v>
      </c>
      <c r="P14" s="34" t="s">
        <v>34</v>
      </c>
      <c r="Q14" s="35"/>
      <c r="R14" s="91"/>
      <c r="S14" s="129" t="s">
        <v>34</v>
      </c>
      <c r="T14" s="109">
        <v>1048882</v>
      </c>
      <c r="U14" s="53">
        <v>77613</v>
      </c>
      <c r="V14" s="53">
        <v>114778</v>
      </c>
      <c r="W14" s="131">
        <v>48272</v>
      </c>
      <c r="X14" s="85" t="s">
        <v>291</v>
      </c>
      <c r="Y14" s="86" t="s">
        <v>34</v>
      </c>
      <c r="Z14" s="88">
        <f t="shared" si="0"/>
        <v>0</v>
      </c>
      <c r="AA14" s="75">
        <f t="shared" si="1"/>
        <v>0</v>
      </c>
      <c r="AB14" s="75">
        <f t="shared" si="2"/>
        <v>0</v>
      </c>
      <c r="AC14" s="75">
        <f t="shared" si="3"/>
        <v>0</v>
      </c>
      <c r="AD14" s="80" t="str">
        <f t="shared" si="4"/>
        <v>-</v>
      </c>
      <c r="AE14" s="88">
        <f t="shared" si="5"/>
        <v>0</v>
      </c>
      <c r="AF14" s="75">
        <f t="shared" si="6"/>
        <v>0</v>
      </c>
      <c r="AG14" s="75">
        <f t="shared" si="7"/>
        <v>0</v>
      </c>
      <c r="AH14" s="80" t="str">
        <f t="shared" si="8"/>
        <v>-</v>
      </c>
      <c r="AI14" s="88">
        <f t="shared" si="9"/>
        <v>0</v>
      </c>
    </row>
    <row r="15" spans="1:35" ht="12.75" customHeight="1">
      <c r="A15" s="73">
        <v>2200300</v>
      </c>
      <c r="B15" s="74">
        <v>9</v>
      </c>
      <c r="C15" s="88" t="s">
        <v>113</v>
      </c>
      <c r="D15" s="75" t="s">
        <v>114</v>
      </c>
      <c r="E15" s="75" t="s">
        <v>115</v>
      </c>
      <c r="F15" s="76" t="s">
        <v>32</v>
      </c>
      <c r="G15" s="116">
        <v>71130</v>
      </c>
      <c r="H15" s="77">
        <v>2000</v>
      </c>
      <c r="I15" s="89">
        <v>3186036300</v>
      </c>
      <c r="J15" s="78" t="s">
        <v>116</v>
      </c>
      <c r="K15" s="34" t="s">
        <v>34</v>
      </c>
      <c r="L15" s="33" t="s">
        <v>34</v>
      </c>
      <c r="M15" s="119">
        <v>39235.844715</v>
      </c>
      <c r="N15" s="90"/>
      <c r="O15" s="79">
        <v>27.20397533</v>
      </c>
      <c r="P15" s="34" t="s">
        <v>39</v>
      </c>
      <c r="Q15" s="35"/>
      <c r="R15" s="91"/>
      <c r="S15" s="129" t="s">
        <v>34</v>
      </c>
      <c r="T15" s="109">
        <v>3597120</v>
      </c>
      <c r="U15" s="53">
        <v>315191</v>
      </c>
      <c r="V15" s="53">
        <v>375453</v>
      </c>
      <c r="W15" s="131">
        <v>142064</v>
      </c>
      <c r="X15" s="85" t="s">
        <v>291</v>
      </c>
      <c r="Y15" s="86" t="s">
        <v>34</v>
      </c>
      <c r="Z15" s="88">
        <f t="shared" si="0"/>
        <v>0</v>
      </c>
      <c r="AA15" s="75">
        <f t="shared" si="1"/>
        <v>0</v>
      </c>
      <c r="AB15" s="75">
        <f t="shared" si="2"/>
        <v>0</v>
      </c>
      <c r="AC15" s="75">
        <f t="shared" si="3"/>
        <v>0</v>
      </c>
      <c r="AD15" s="80" t="str">
        <f t="shared" si="4"/>
        <v>-</v>
      </c>
      <c r="AE15" s="88">
        <f t="shared" si="5"/>
        <v>0</v>
      </c>
      <c r="AF15" s="75">
        <f t="shared" si="6"/>
        <v>1</v>
      </c>
      <c r="AG15" s="75">
        <f t="shared" si="7"/>
        <v>0</v>
      </c>
      <c r="AH15" s="80" t="str">
        <f t="shared" si="8"/>
        <v>-</v>
      </c>
      <c r="AI15" s="88">
        <f t="shared" si="9"/>
        <v>0</v>
      </c>
    </row>
    <row r="16" spans="1:35" ht="12.75" customHeight="1">
      <c r="A16" s="73">
        <v>2200330</v>
      </c>
      <c r="B16" s="74">
        <v>10</v>
      </c>
      <c r="C16" s="88" t="s">
        <v>117</v>
      </c>
      <c r="D16" s="75" t="s">
        <v>118</v>
      </c>
      <c r="E16" s="75" t="s">
        <v>119</v>
      </c>
      <c r="F16" s="76" t="s">
        <v>32</v>
      </c>
      <c r="G16" s="116">
        <v>70602</v>
      </c>
      <c r="H16" s="77">
        <v>800</v>
      </c>
      <c r="I16" s="89">
        <v>3374911600</v>
      </c>
      <c r="J16" s="78" t="s">
        <v>112</v>
      </c>
      <c r="K16" s="34" t="s">
        <v>34</v>
      </c>
      <c r="L16" s="33" t="s">
        <v>34</v>
      </c>
      <c r="M16" s="119">
        <v>29132.522484</v>
      </c>
      <c r="N16" s="90"/>
      <c r="O16" s="79">
        <v>21.50609792</v>
      </c>
      <c r="P16" s="34" t="s">
        <v>39</v>
      </c>
      <c r="Q16" s="35"/>
      <c r="R16" s="91"/>
      <c r="S16" s="129" t="s">
        <v>34</v>
      </c>
      <c r="T16" s="109">
        <v>2050910</v>
      </c>
      <c r="U16" s="53">
        <v>163873</v>
      </c>
      <c r="V16" s="53">
        <v>223180</v>
      </c>
      <c r="W16" s="131">
        <v>104768</v>
      </c>
      <c r="X16" s="85" t="s">
        <v>291</v>
      </c>
      <c r="Y16" s="86" t="s">
        <v>34</v>
      </c>
      <c r="Z16" s="88">
        <f t="shared" si="0"/>
        <v>0</v>
      </c>
      <c r="AA16" s="75">
        <f t="shared" si="1"/>
        <v>0</v>
      </c>
      <c r="AB16" s="75">
        <f t="shared" si="2"/>
        <v>0</v>
      </c>
      <c r="AC16" s="75">
        <f t="shared" si="3"/>
        <v>0</v>
      </c>
      <c r="AD16" s="80" t="str">
        <f t="shared" si="4"/>
        <v>-</v>
      </c>
      <c r="AE16" s="88">
        <f t="shared" si="5"/>
        <v>0</v>
      </c>
      <c r="AF16" s="75">
        <f t="shared" si="6"/>
        <v>1</v>
      </c>
      <c r="AG16" s="75">
        <f t="shared" si="7"/>
        <v>0</v>
      </c>
      <c r="AH16" s="80" t="str">
        <f t="shared" si="8"/>
        <v>-</v>
      </c>
      <c r="AI16" s="88">
        <f t="shared" si="9"/>
        <v>0</v>
      </c>
    </row>
    <row r="17" spans="1:35" ht="12.75" customHeight="1">
      <c r="A17" s="73">
        <v>2200360</v>
      </c>
      <c r="B17" s="74">
        <v>11</v>
      </c>
      <c r="C17" s="88" t="s">
        <v>120</v>
      </c>
      <c r="D17" s="75" t="s">
        <v>121</v>
      </c>
      <c r="E17" s="75" t="s">
        <v>122</v>
      </c>
      <c r="F17" s="76" t="s">
        <v>32</v>
      </c>
      <c r="G17" s="116">
        <v>71418</v>
      </c>
      <c r="H17" s="77">
        <v>1019</v>
      </c>
      <c r="I17" s="89">
        <v>3186492689</v>
      </c>
      <c r="J17" s="78">
        <v>7</v>
      </c>
      <c r="K17" s="34" t="s">
        <v>39</v>
      </c>
      <c r="L17" s="33" t="s">
        <v>39</v>
      </c>
      <c r="M17" s="119">
        <v>1624.91429</v>
      </c>
      <c r="N17" s="90"/>
      <c r="O17" s="79">
        <v>26.69152904</v>
      </c>
      <c r="P17" s="34" t="s">
        <v>39</v>
      </c>
      <c r="Q17" s="35"/>
      <c r="R17" s="91"/>
      <c r="S17" s="129" t="s">
        <v>39</v>
      </c>
      <c r="T17" s="109">
        <v>153727</v>
      </c>
      <c r="U17" s="53">
        <v>9819</v>
      </c>
      <c r="V17" s="53">
        <v>13548</v>
      </c>
      <c r="W17" s="131">
        <v>5494</v>
      </c>
      <c r="X17" s="85" t="s">
        <v>289</v>
      </c>
      <c r="Y17" s="86" t="s">
        <v>34</v>
      </c>
      <c r="Z17" s="88">
        <f t="shared" si="0"/>
        <v>1</v>
      </c>
      <c r="AA17" s="75">
        <f t="shared" si="1"/>
        <v>0</v>
      </c>
      <c r="AB17" s="75">
        <f t="shared" si="2"/>
        <v>0</v>
      </c>
      <c r="AC17" s="75">
        <f t="shared" si="3"/>
        <v>0</v>
      </c>
      <c r="AD17" s="80" t="str">
        <f t="shared" si="4"/>
        <v>-</v>
      </c>
      <c r="AE17" s="88">
        <f t="shared" si="5"/>
        <v>1</v>
      </c>
      <c r="AF17" s="75">
        <f t="shared" si="6"/>
        <v>1</v>
      </c>
      <c r="AG17" s="75" t="str">
        <f t="shared" si="7"/>
        <v>Initial</v>
      </c>
      <c r="AH17" s="80" t="str">
        <f t="shared" si="8"/>
        <v>RLIS</v>
      </c>
      <c r="AI17" s="88">
        <f t="shared" si="9"/>
        <v>0</v>
      </c>
    </row>
    <row r="18" spans="1:35" ht="12.75" customHeight="1">
      <c r="A18" s="73">
        <v>2200390</v>
      </c>
      <c r="B18" s="74">
        <v>12</v>
      </c>
      <c r="C18" s="88" t="s">
        <v>123</v>
      </c>
      <c r="D18" s="75" t="s">
        <v>124</v>
      </c>
      <c r="E18" s="75" t="s">
        <v>125</v>
      </c>
      <c r="F18" s="76" t="s">
        <v>32</v>
      </c>
      <c r="G18" s="116">
        <v>70631</v>
      </c>
      <c r="H18" s="77" t="s">
        <v>54</v>
      </c>
      <c r="I18" s="89">
        <v>3377755784</v>
      </c>
      <c r="J18" s="78">
        <v>8</v>
      </c>
      <c r="K18" s="34" t="s">
        <v>39</v>
      </c>
      <c r="L18" s="33" t="s">
        <v>39</v>
      </c>
      <c r="M18" s="119">
        <v>1666.499772</v>
      </c>
      <c r="N18" s="90" t="s">
        <v>289</v>
      </c>
      <c r="O18" s="79">
        <v>14.76293103</v>
      </c>
      <c r="P18" s="34" t="s">
        <v>34</v>
      </c>
      <c r="Q18" s="35"/>
      <c r="R18" s="91"/>
      <c r="S18" s="129" t="s">
        <v>39</v>
      </c>
      <c r="T18" s="109">
        <v>96020</v>
      </c>
      <c r="U18" s="53">
        <v>5483</v>
      </c>
      <c r="V18" s="53">
        <v>10185</v>
      </c>
      <c r="W18" s="131">
        <v>4602</v>
      </c>
      <c r="X18" s="85" t="s">
        <v>289</v>
      </c>
      <c r="Y18" s="86" t="s">
        <v>34</v>
      </c>
      <c r="Z18" s="88">
        <f t="shared" si="0"/>
        <v>1</v>
      </c>
      <c r="AA18" s="75">
        <f t="shared" si="1"/>
        <v>1</v>
      </c>
      <c r="AB18" s="75">
        <f t="shared" si="2"/>
        <v>0</v>
      </c>
      <c r="AC18" s="75">
        <f t="shared" si="3"/>
        <v>0</v>
      </c>
      <c r="AD18" s="80" t="str">
        <f t="shared" si="4"/>
        <v>SRSA</v>
      </c>
      <c r="AE18" s="88">
        <f t="shared" si="5"/>
        <v>1</v>
      </c>
      <c r="AF18" s="75">
        <f t="shared" si="6"/>
        <v>0</v>
      </c>
      <c r="AG18" s="75">
        <f t="shared" si="7"/>
        <v>0</v>
      </c>
      <c r="AH18" s="80" t="str">
        <f t="shared" si="8"/>
        <v>-</v>
      </c>
      <c r="AI18" s="88">
        <f t="shared" si="9"/>
        <v>0</v>
      </c>
    </row>
    <row r="19" spans="1:35" ht="12.75" customHeight="1">
      <c r="A19" s="73">
        <v>2200420</v>
      </c>
      <c r="B19" s="74">
        <v>13</v>
      </c>
      <c r="C19" s="88" t="s">
        <v>126</v>
      </c>
      <c r="D19" s="75" t="s">
        <v>127</v>
      </c>
      <c r="E19" s="75" t="s">
        <v>128</v>
      </c>
      <c r="F19" s="76" t="s">
        <v>32</v>
      </c>
      <c r="G19" s="116">
        <v>71340</v>
      </c>
      <c r="H19" s="77">
        <v>290</v>
      </c>
      <c r="I19" s="89">
        <v>3187445727</v>
      </c>
      <c r="J19" s="78">
        <v>7</v>
      </c>
      <c r="K19" s="34" t="s">
        <v>39</v>
      </c>
      <c r="L19" s="33" t="s">
        <v>39</v>
      </c>
      <c r="M19" s="119">
        <v>1604.468108</v>
      </c>
      <c r="N19" s="90"/>
      <c r="O19" s="79">
        <v>32.71839392</v>
      </c>
      <c r="P19" s="34" t="s">
        <v>39</v>
      </c>
      <c r="Q19" s="35"/>
      <c r="R19" s="91"/>
      <c r="S19" s="129" t="s">
        <v>39</v>
      </c>
      <c r="T19" s="109">
        <v>198159</v>
      </c>
      <c r="U19" s="53">
        <v>16034</v>
      </c>
      <c r="V19" s="53">
        <v>18161</v>
      </c>
      <c r="W19" s="131">
        <v>5547</v>
      </c>
      <c r="X19" s="85" t="s">
        <v>289</v>
      </c>
      <c r="Y19" s="86" t="s">
        <v>34</v>
      </c>
      <c r="Z19" s="88">
        <f t="shared" si="0"/>
        <v>1</v>
      </c>
      <c r="AA19" s="75">
        <f t="shared" si="1"/>
        <v>0</v>
      </c>
      <c r="AB19" s="75">
        <f t="shared" si="2"/>
        <v>0</v>
      </c>
      <c r="AC19" s="75">
        <f t="shared" si="3"/>
        <v>0</v>
      </c>
      <c r="AD19" s="80" t="str">
        <f t="shared" si="4"/>
        <v>-</v>
      </c>
      <c r="AE19" s="88">
        <f t="shared" si="5"/>
        <v>1</v>
      </c>
      <c r="AF19" s="75">
        <f t="shared" si="6"/>
        <v>1</v>
      </c>
      <c r="AG19" s="75" t="str">
        <f t="shared" si="7"/>
        <v>Initial</v>
      </c>
      <c r="AH19" s="80" t="str">
        <f t="shared" si="8"/>
        <v>RLIS</v>
      </c>
      <c r="AI19" s="88">
        <f t="shared" si="9"/>
        <v>0</v>
      </c>
    </row>
    <row r="20" spans="1:35" ht="12.75" customHeight="1">
      <c r="A20" s="73">
        <v>2200040</v>
      </c>
      <c r="B20" s="74">
        <v>68</v>
      </c>
      <c r="C20" s="88" t="s">
        <v>78</v>
      </c>
      <c r="D20" s="75" t="s">
        <v>79</v>
      </c>
      <c r="E20" s="75" t="s">
        <v>80</v>
      </c>
      <c r="F20" s="76" t="s">
        <v>32</v>
      </c>
      <c r="G20" s="116">
        <v>70704</v>
      </c>
      <c r="H20" s="77">
        <v>680</v>
      </c>
      <c r="I20" s="89">
        <v>2257745795</v>
      </c>
      <c r="J20" s="78">
        <v>4</v>
      </c>
      <c r="K20" s="34" t="s">
        <v>34</v>
      </c>
      <c r="L20" s="33" t="s">
        <v>34</v>
      </c>
      <c r="M20" s="119">
        <v>1930.016665</v>
      </c>
      <c r="N20" s="90"/>
      <c r="O20" s="79">
        <v>23.97111913</v>
      </c>
      <c r="P20" s="34" t="s">
        <v>39</v>
      </c>
      <c r="Q20" s="35"/>
      <c r="R20" s="91"/>
      <c r="S20" s="129" t="s">
        <v>34</v>
      </c>
      <c r="T20" s="109">
        <v>213506</v>
      </c>
      <c r="U20" s="53">
        <v>14763</v>
      </c>
      <c r="V20" s="53">
        <v>20504</v>
      </c>
      <c r="W20" s="131">
        <v>8120</v>
      </c>
      <c r="X20" s="85" t="s">
        <v>291</v>
      </c>
      <c r="Y20" s="86" t="s">
        <v>34</v>
      </c>
      <c r="Z20" s="88">
        <f t="shared" si="0"/>
        <v>0</v>
      </c>
      <c r="AA20" s="75">
        <f t="shared" si="1"/>
        <v>0</v>
      </c>
      <c r="AB20" s="75">
        <f t="shared" si="2"/>
        <v>0</v>
      </c>
      <c r="AC20" s="75">
        <f t="shared" si="3"/>
        <v>0</v>
      </c>
      <c r="AD20" s="80" t="str">
        <f t="shared" si="4"/>
        <v>-</v>
      </c>
      <c r="AE20" s="88">
        <f t="shared" si="5"/>
        <v>0</v>
      </c>
      <c r="AF20" s="75">
        <f t="shared" si="6"/>
        <v>1</v>
      </c>
      <c r="AG20" s="75">
        <f t="shared" si="7"/>
        <v>0</v>
      </c>
      <c r="AH20" s="80" t="str">
        <f t="shared" si="8"/>
        <v>-</v>
      </c>
      <c r="AI20" s="88">
        <f t="shared" si="9"/>
        <v>0</v>
      </c>
    </row>
    <row r="21" spans="1:35" ht="12.75" customHeight="1">
      <c r="A21" s="73">
        <v>2200240</v>
      </c>
      <c r="B21" s="74">
        <v>66</v>
      </c>
      <c r="C21" s="88" t="s">
        <v>106</v>
      </c>
      <c r="D21" s="75" t="s">
        <v>107</v>
      </c>
      <c r="E21" s="75" t="s">
        <v>108</v>
      </c>
      <c r="F21" s="76" t="s">
        <v>32</v>
      </c>
      <c r="G21" s="116">
        <v>70427</v>
      </c>
      <c r="H21" s="77" t="s">
        <v>54</v>
      </c>
      <c r="I21" s="89">
        <v>9857351392</v>
      </c>
      <c r="J21" s="78" t="s">
        <v>58</v>
      </c>
      <c r="K21" s="34" t="s">
        <v>34</v>
      </c>
      <c r="L21" s="33" t="s">
        <v>39</v>
      </c>
      <c r="M21" s="119">
        <v>2503.039939</v>
      </c>
      <c r="N21" s="90"/>
      <c r="O21" s="79">
        <v>44.63913225</v>
      </c>
      <c r="P21" s="34" t="s">
        <v>39</v>
      </c>
      <c r="Q21" s="35"/>
      <c r="R21" s="91"/>
      <c r="S21" s="129" t="s">
        <v>39</v>
      </c>
      <c r="T21" s="109">
        <v>303720</v>
      </c>
      <c r="U21" s="53">
        <v>29078</v>
      </c>
      <c r="V21" s="53">
        <v>29305</v>
      </c>
      <c r="W21" s="131">
        <v>9962</v>
      </c>
      <c r="X21" s="85" t="s">
        <v>289</v>
      </c>
      <c r="Y21" s="86" t="s">
        <v>34</v>
      </c>
      <c r="Z21" s="88">
        <f t="shared" si="0"/>
        <v>1</v>
      </c>
      <c r="AA21" s="75">
        <f t="shared" si="1"/>
        <v>0</v>
      </c>
      <c r="AB21" s="75">
        <f t="shared" si="2"/>
        <v>0</v>
      </c>
      <c r="AC21" s="75">
        <f t="shared" si="3"/>
        <v>0</v>
      </c>
      <c r="AD21" s="80" t="str">
        <f t="shared" si="4"/>
        <v>-</v>
      </c>
      <c r="AE21" s="88">
        <f t="shared" si="5"/>
        <v>1</v>
      </c>
      <c r="AF21" s="75">
        <f t="shared" si="6"/>
        <v>1</v>
      </c>
      <c r="AG21" s="75" t="str">
        <f t="shared" si="7"/>
        <v>Initial</v>
      </c>
      <c r="AH21" s="80" t="str">
        <f t="shared" si="8"/>
        <v>RLIS</v>
      </c>
      <c r="AI21" s="88">
        <f t="shared" si="9"/>
        <v>0</v>
      </c>
    </row>
    <row r="22" spans="1:35" ht="12.75" customHeight="1">
      <c r="A22" s="73">
        <v>2201080</v>
      </c>
      <c r="B22" s="74">
        <v>65</v>
      </c>
      <c r="C22" s="88" t="s">
        <v>191</v>
      </c>
      <c r="D22" s="75" t="s">
        <v>192</v>
      </c>
      <c r="E22" s="75" t="s">
        <v>53</v>
      </c>
      <c r="F22" s="76" t="s">
        <v>32</v>
      </c>
      <c r="G22" s="116">
        <v>71211</v>
      </c>
      <c r="H22" s="77">
        <v>4180</v>
      </c>
      <c r="I22" s="89">
        <v>3183250601</v>
      </c>
      <c r="J22" s="78">
        <v>2</v>
      </c>
      <c r="K22" s="34" t="s">
        <v>34</v>
      </c>
      <c r="L22" s="33" t="s">
        <v>34</v>
      </c>
      <c r="M22" s="119">
        <v>8222.383131</v>
      </c>
      <c r="N22" s="90"/>
      <c r="O22" s="79">
        <v>39.42219784</v>
      </c>
      <c r="P22" s="34" t="s">
        <v>39</v>
      </c>
      <c r="Q22" s="35"/>
      <c r="R22" s="91"/>
      <c r="S22" s="129" t="s">
        <v>34</v>
      </c>
      <c r="T22" s="109">
        <v>1175675</v>
      </c>
      <c r="U22" s="53">
        <v>104751</v>
      </c>
      <c r="V22" s="53">
        <v>106087</v>
      </c>
      <c r="W22" s="131">
        <v>30368</v>
      </c>
      <c r="X22" s="85" t="s">
        <v>291</v>
      </c>
      <c r="Y22" s="86" t="s">
        <v>34</v>
      </c>
      <c r="Z22" s="88">
        <f t="shared" si="0"/>
        <v>0</v>
      </c>
      <c r="AA22" s="75">
        <f t="shared" si="1"/>
        <v>0</v>
      </c>
      <c r="AB22" s="75">
        <f t="shared" si="2"/>
        <v>0</v>
      </c>
      <c r="AC22" s="75">
        <f t="shared" si="3"/>
        <v>0</v>
      </c>
      <c r="AD22" s="80" t="str">
        <f t="shared" si="4"/>
        <v>-</v>
      </c>
      <c r="AE22" s="88">
        <f t="shared" si="5"/>
        <v>0</v>
      </c>
      <c r="AF22" s="75">
        <f t="shared" si="6"/>
        <v>1</v>
      </c>
      <c r="AG22" s="75">
        <f t="shared" si="7"/>
        <v>0</v>
      </c>
      <c r="AH22" s="80" t="str">
        <f t="shared" si="8"/>
        <v>-</v>
      </c>
      <c r="AI22" s="88">
        <f t="shared" si="9"/>
        <v>0</v>
      </c>
    </row>
    <row r="23" spans="1:35" ht="12.75" customHeight="1">
      <c r="A23" s="73">
        <v>2200450</v>
      </c>
      <c r="B23" s="74">
        <v>14</v>
      </c>
      <c r="C23" s="88" t="s">
        <v>129</v>
      </c>
      <c r="D23" s="75" t="s">
        <v>130</v>
      </c>
      <c r="E23" s="75" t="s">
        <v>131</v>
      </c>
      <c r="F23" s="76" t="s">
        <v>32</v>
      </c>
      <c r="G23" s="116">
        <v>71040</v>
      </c>
      <c r="H23" s="77">
        <v>600</v>
      </c>
      <c r="I23" s="89">
        <v>3189273502</v>
      </c>
      <c r="J23" s="78" t="s">
        <v>58</v>
      </c>
      <c r="K23" s="34" t="s">
        <v>34</v>
      </c>
      <c r="L23" s="33" t="s">
        <v>39</v>
      </c>
      <c r="M23" s="119">
        <v>2445.93877</v>
      </c>
      <c r="N23" s="90"/>
      <c r="O23" s="79">
        <v>30.41553134</v>
      </c>
      <c r="P23" s="34" t="s">
        <v>39</v>
      </c>
      <c r="Q23" s="35"/>
      <c r="R23" s="91"/>
      <c r="S23" s="129" t="s">
        <v>39</v>
      </c>
      <c r="T23" s="109">
        <v>265086</v>
      </c>
      <c r="U23" s="53">
        <v>19259</v>
      </c>
      <c r="V23" s="53">
        <v>25221</v>
      </c>
      <c r="W23" s="131">
        <v>9298</v>
      </c>
      <c r="X23" s="85" t="s">
        <v>289</v>
      </c>
      <c r="Y23" s="86" t="s">
        <v>34</v>
      </c>
      <c r="Z23" s="88">
        <f t="shared" si="0"/>
        <v>1</v>
      </c>
      <c r="AA23" s="75">
        <f t="shared" si="1"/>
        <v>0</v>
      </c>
      <c r="AB23" s="75">
        <f t="shared" si="2"/>
        <v>0</v>
      </c>
      <c r="AC23" s="75">
        <f t="shared" si="3"/>
        <v>0</v>
      </c>
      <c r="AD23" s="80" t="str">
        <f t="shared" si="4"/>
        <v>-</v>
      </c>
      <c r="AE23" s="88">
        <f t="shared" si="5"/>
        <v>1</v>
      </c>
      <c r="AF23" s="75">
        <f t="shared" si="6"/>
        <v>1</v>
      </c>
      <c r="AG23" s="75" t="str">
        <f t="shared" si="7"/>
        <v>Initial</v>
      </c>
      <c r="AH23" s="80" t="str">
        <f t="shared" si="8"/>
        <v>RLIS</v>
      </c>
      <c r="AI23" s="88">
        <f t="shared" si="9"/>
        <v>0</v>
      </c>
    </row>
    <row r="24" spans="1:35" ht="12.75" customHeight="1">
      <c r="A24" s="73">
        <v>2200480</v>
      </c>
      <c r="B24" s="74">
        <v>15</v>
      </c>
      <c r="C24" s="88" t="s">
        <v>132</v>
      </c>
      <c r="D24" s="75" t="s">
        <v>133</v>
      </c>
      <c r="E24" s="75" t="s">
        <v>134</v>
      </c>
      <c r="F24" s="76" t="s">
        <v>32</v>
      </c>
      <c r="G24" s="116">
        <v>71373</v>
      </c>
      <c r="H24" s="77">
        <v>950</v>
      </c>
      <c r="I24" s="89">
        <v>3183364226</v>
      </c>
      <c r="J24" s="78" t="s">
        <v>58</v>
      </c>
      <c r="K24" s="34" t="s">
        <v>34</v>
      </c>
      <c r="L24" s="33" t="s">
        <v>39</v>
      </c>
      <c r="M24" s="119">
        <v>3473.821144</v>
      </c>
      <c r="N24" s="90"/>
      <c r="O24" s="79">
        <v>35.15541265</v>
      </c>
      <c r="P24" s="34" t="s">
        <v>39</v>
      </c>
      <c r="Q24" s="35"/>
      <c r="R24" s="91"/>
      <c r="S24" s="129" t="s">
        <v>39</v>
      </c>
      <c r="T24" s="109">
        <v>383016</v>
      </c>
      <c r="U24" s="53">
        <v>31251</v>
      </c>
      <c r="V24" s="53">
        <v>36466</v>
      </c>
      <c r="W24" s="131">
        <v>12954</v>
      </c>
      <c r="X24" s="85" t="s">
        <v>291</v>
      </c>
      <c r="Y24" s="86" t="s">
        <v>34</v>
      </c>
      <c r="Z24" s="88">
        <f t="shared" si="0"/>
        <v>1</v>
      </c>
      <c r="AA24" s="75">
        <f t="shared" si="1"/>
        <v>0</v>
      </c>
      <c r="AB24" s="75">
        <f t="shared" si="2"/>
        <v>0</v>
      </c>
      <c r="AC24" s="75">
        <f t="shared" si="3"/>
        <v>0</v>
      </c>
      <c r="AD24" s="80" t="str">
        <f t="shared" si="4"/>
        <v>-</v>
      </c>
      <c r="AE24" s="88">
        <f t="shared" si="5"/>
        <v>1</v>
      </c>
      <c r="AF24" s="75">
        <f t="shared" si="6"/>
        <v>1</v>
      </c>
      <c r="AG24" s="75" t="str">
        <f t="shared" si="7"/>
        <v>Initial</v>
      </c>
      <c r="AH24" s="80" t="str">
        <f t="shared" si="8"/>
        <v>RLIS</v>
      </c>
      <c r="AI24" s="88">
        <f t="shared" si="9"/>
        <v>0</v>
      </c>
    </row>
    <row r="25" spans="1:35" ht="12.75" customHeight="1">
      <c r="A25" s="73">
        <v>2200038</v>
      </c>
      <c r="B25" s="74">
        <v>336</v>
      </c>
      <c r="C25" s="88" t="s">
        <v>72</v>
      </c>
      <c r="D25" s="75" t="s">
        <v>73</v>
      </c>
      <c r="E25" s="75" t="s">
        <v>74</v>
      </c>
      <c r="F25" s="76" t="s">
        <v>32</v>
      </c>
      <c r="G25" s="116">
        <v>71232</v>
      </c>
      <c r="H25" s="77">
        <v>7021</v>
      </c>
      <c r="I25" s="89">
        <v>3188780433</v>
      </c>
      <c r="J25" s="78">
        <v>7</v>
      </c>
      <c r="K25" s="34" t="s">
        <v>39</v>
      </c>
      <c r="L25" s="33" t="s">
        <v>39</v>
      </c>
      <c r="M25" s="119">
        <v>352.680134</v>
      </c>
      <c r="N25" s="90"/>
      <c r="O25" s="79" t="s">
        <v>35</v>
      </c>
      <c r="P25" s="34" t="s">
        <v>35</v>
      </c>
      <c r="Q25" s="35"/>
      <c r="R25" s="91"/>
      <c r="S25" s="129" t="s">
        <v>39</v>
      </c>
      <c r="T25" s="109">
        <v>23897</v>
      </c>
      <c r="U25" s="53">
        <v>2392</v>
      </c>
      <c r="V25" s="53">
        <v>2882</v>
      </c>
      <c r="W25" s="131">
        <v>979</v>
      </c>
      <c r="X25" s="85" t="s">
        <v>289</v>
      </c>
      <c r="Y25" s="86" t="s">
        <v>34</v>
      </c>
      <c r="Z25" s="88">
        <f t="shared" si="0"/>
        <v>1</v>
      </c>
      <c r="AA25" s="75">
        <f t="shared" si="1"/>
        <v>1</v>
      </c>
      <c r="AB25" s="75">
        <f t="shared" si="2"/>
        <v>0</v>
      </c>
      <c r="AC25" s="75">
        <f t="shared" si="3"/>
        <v>0</v>
      </c>
      <c r="AD25" s="80" t="str">
        <f t="shared" si="4"/>
        <v>SRSA</v>
      </c>
      <c r="AE25" s="88">
        <f t="shared" si="5"/>
        <v>1</v>
      </c>
      <c r="AF25" s="75">
        <f t="shared" si="6"/>
        <v>0</v>
      </c>
      <c r="AG25" s="75">
        <f t="shared" si="7"/>
        <v>0</v>
      </c>
      <c r="AH25" s="80" t="str">
        <f t="shared" si="8"/>
        <v>-</v>
      </c>
      <c r="AI25" s="88">
        <f t="shared" si="9"/>
        <v>0</v>
      </c>
    </row>
    <row r="26" spans="1:35" ht="12.75" customHeight="1">
      <c r="A26" s="73">
        <v>2200510</v>
      </c>
      <c r="B26" s="74">
        <v>16</v>
      </c>
      <c r="C26" s="88" t="s">
        <v>135</v>
      </c>
      <c r="D26" s="75" t="s">
        <v>136</v>
      </c>
      <c r="E26" s="75" t="s">
        <v>137</v>
      </c>
      <c r="F26" s="76" t="s">
        <v>32</v>
      </c>
      <c r="G26" s="116">
        <v>71052</v>
      </c>
      <c r="H26" s="77" t="s">
        <v>54</v>
      </c>
      <c r="I26" s="89">
        <v>3188722836</v>
      </c>
      <c r="J26" s="78" t="s">
        <v>93</v>
      </c>
      <c r="K26" s="34" t="s">
        <v>34</v>
      </c>
      <c r="L26" s="33" t="s">
        <v>39</v>
      </c>
      <c r="M26" s="119">
        <v>4424.236814</v>
      </c>
      <c r="N26" s="90"/>
      <c r="O26" s="79">
        <v>27.10651828</v>
      </c>
      <c r="P26" s="34" t="s">
        <v>39</v>
      </c>
      <c r="Q26" s="35"/>
      <c r="R26" s="91"/>
      <c r="S26" s="129" t="s">
        <v>34</v>
      </c>
      <c r="T26" s="109">
        <v>416761</v>
      </c>
      <c r="U26" s="53">
        <v>30049</v>
      </c>
      <c r="V26" s="53">
        <v>40416</v>
      </c>
      <c r="W26" s="131">
        <v>15876</v>
      </c>
      <c r="X26" s="85" t="s">
        <v>289</v>
      </c>
      <c r="Y26" s="86" t="s">
        <v>34</v>
      </c>
      <c r="Z26" s="88">
        <f t="shared" si="0"/>
        <v>1</v>
      </c>
      <c r="AA26" s="75">
        <f t="shared" si="1"/>
        <v>0</v>
      </c>
      <c r="AB26" s="75">
        <f t="shared" si="2"/>
        <v>0</v>
      </c>
      <c r="AC26" s="75">
        <f t="shared" si="3"/>
        <v>0</v>
      </c>
      <c r="AD26" s="80" t="str">
        <f t="shared" si="4"/>
        <v>-</v>
      </c>
      <c r="AE26" s="88">
        <f t="shared" si="5"/>
        <v>0</v>
      </c>
      <c r="AF26" s="75">
        <f t="shared" si="6"/>
        <v>1</v>
      </c>
      <c r="AG26" s="75">
        <f t="shared" si="7"/>
        <v>0</v>
      </c>
      <c r="AH26" s="80" t="str">
        <f t="shared" si="8"/>
        <v>-</v>
      </c>
      <c r="AI26" s="88">
        <f t="shared" si="9"/>
        <v>0</v>
      </c>
    </row>
    <row r="27" spans="1:35" ht="12.75" customHeight="1">
      <c r="A27" s="73">
        <v>2200037</v>
      </c>
      <c r="B27" s="74">
        <v>335</v>
      </c>
      <c r="C27" s="88" t="s">
        <v>70</v>
      </c>
      <c r="D27" s="75" t="s">
        <v>71</v>
      </c>
      <c r="E27" s="75" t="s">
        <v>31</v>
      </c>
      <c r="F27" s="76" t="s">
        <v>32</v>
      </c>
      <c r="G27" s="116">
        <v>70802</v>
      </c>
      <c r="H27" s="77" t="s">
        <v>54</v>
      </c>
      <c r="I27" s="89">
        <v>2253890868</v>
      </c>
      <c r="J27" s="78">
        <v>2</v>
      </c>
      <c r="K27" s="34" t="s">
        <v>34</v>
      </c>
      <c r="L27" s="33" t="s">
        <v>34</v>
      </c>
      <c r="M27" s="119">
        <v>139.106894</v>
      </c>
      <c r="N27" s="90"/>
      <c r="O27" s="79" t="s">
        <v>35</v>
      </c>
      <c r="P27" s="34" t="s">
        <v>35</v>
      </c>
      <c r="Q27" s="35"/>
      <c r="R27" s="91"/>
      <c r="S27" s="129" t="s">
        <v>34</v>
      </c>
      <c r="T27" s="109">
        <v>6356</v>
      </c>
      <c r="U27" s="53">
        <v>999</v>
      </c>
      <c r="V27" s="53">
        <v>1271</v>
      </c>
      <c r="W27" s="131">
        <v>462</v>
      </c>
      <c r="X27" s="85" t="s">
        <v>291</v>
      </c>
      <c r="Y27" s="86" t="s">
        <v>34</v>
      </c>
      <c r="Z27" s="88">
        <f t="shared" si="0"/>
        <v>0</v>
      </c>
      <c r="AA27" s="75">
        <f t="shared" si="1"/>
        <v>1</v>
      </c>
      <c r="AB27" s="75">
        <f t="shared" si="2"/>
        <v>0</v>
      </c>
      <c r="AC27" s="75">
        <f t="shared" si="3"/>
        <v>0</v>
      </c>
      <c r="AD27" s="80" t="str">
        <f t="shared" si="4"/>
        <v>-</v>
      </c>
      <c r="AE27" s="88">
        <f t="shared" si="5"/>
        <v>0</v>
      </c>
      <c r="AF27" s="75">
        <f t="shared" si="6"/>
        <v>0</v>
      </c>
      <c r="AG27" s="75">
        <f t="shared" si="7"/>
        <v>0</v>
      </c>
      <c r="AH27" s="80" t="str">
        <f t="shared" si="8"/>
        <v>-</v>
      </c>
      <c r="AI27" s="88">
        <f t="shared" si="9"/>
        <v>0</v>
      </c>
    </row>
    <row r="28" spans="1:35" ht="12.75" customHeight="1">
      <c r="A28" s="73">
        <v>2200540</v>
      </c>
      <c r="B28" s="74">
        <v>17</v>
      </c>
      <c r="C28" s="88" t="s">
        <v>138</v>
      </c>
      <c r="D28" s="75" t="s">
        <v>139</v>
      </c>
      <c r="E28" s="75" t="s">
        <v>31</v>
      </c>
      <c r="F28" s="76" t="s">
        <v>32</v>
      </c>
      <c r="G28" s="116">
        <v>70821</v>
      </c>
      <c r="H28" s="77">
        <v>2950</v>
      </c>
      <c r="I28" s="89">
        <v>2259225618</v>
      </c>
      <c r="J28" s="78" t="s">
        <v>116</v>
      </c>
      <c r="K28" s="34" t="s">
        <v>34</v>
      </c>
      <c r="L28" s="33" t="s">
        <v>34</v>
      </c>
      <c r="M28" s="119">
        <v>41460.58288</v>
      </c>
      <c r="N28" s="90"/>
      <c r="O28" s="79">
        <v>22.43190023</v>
      </c>
      <c r="P28" s="34" t="s">
        <v>39</v>
      </c>
      <c r="Q28" s="35"/>
      <c r="R28" s="91"/>
      <c r="S28" s="129" t="s">
        <v>34</v>
      </c>
      <c r="T28" s="109">
        <v>4146980</v>
      </c>
      <c r="U28" s="53">
        <v>378558</v>
      </c>
      <c r="V28" s="53">
        <v>461478</v>
      </c>
      <c r="W28" s="131">
        <v>203616</v>
      </c>
      <c r="X28" s="85" t="s">
        <v>291</v>
      </c>
      <c r="Y28" s="86" t="s">
        <v>34</v>
      </c>
      <c r="Z28" s="88">
        <f t="shared" si="0"/>
        <v>0</v>
      </c>
      <c r="AA28" s="75">
        <f t="shared" si="1"/>
        <v>0</v>
      </c>
      <c r="AB28" s="75">
        <f t="shared" si="2"/>
        <v>0</v>
      </c>
      <c r="AC28" s="75">
        <f t="shared" si="3"/>
        <v>0</v>
      </c>
      <c r="AD28" s="80" t="str">
        <f t="shared" si="4"/>
        <v>-</v>
      </c>
      <c r="AE28" s="88">
        <f t="shared" si="5"/>
        <v>0</v>
      </c>
      <c r="AF28" s="75">
        <f t="shared" si="6"/>
        <v>1</v>
      </c>
      <c r="AG28" s="75">
        <f t="shared" si="7"/>
        <v>0</v>
      </c>
      <c r="AH28" s="80" t="str">
        <f t="shared" si="8"/>
        <v>-</v>
      </c>
      <c r="AI28" s="88">
        <f t="shared" si="9"/>
        <v>0</v>
      </c>
    </row>
    <row r="29" spans="1:35" ht="12.75" customHeight="1">
      <c r="A29" s="73">
        <v>2200570</v>
      </c>
      <c r="B29" s="74">
        <v>18</v>
      </c>
      <c r="C29" s="88" t="s">
        <v>140</v>
      </c>
      <c r="D29" s="75" t="s">
        <v>141</v>
      </c>
      <c r="E29" s="75" t="s">
        <v>142</v>
      </c>
      <c r="F29" s="76" t="s">
        <v>32</v>
      </c>
      <c r="G29" s="116">
        <v>71254</v>
      </c>
      <c r="H29" s="77">
        <v>792</v>
      </c>
      <c r="I29" s="89">
        <v>3185592222</v>
      </c>
      <c r="J29" s="78" t="s">
        <v>143</v>
      </c>
      <c r="K29" s="34" t="s">
        <v>34</v>
      </c>
      <c r="L29" s="33" t="s">
        <v>39</v>
      </c>
      <c r="M29" s="119">
        <v>1404.198294</v>
      </c>
      <c r="N29" s="90"/>
      <c r="O29" s="79">
        <v>46.58418505</v>
      </c>
      <c r="P29" s="34" t="s">
        <v>39</v>
      </c>
      <c r="Q29" s="35"/>
      <c r="R29" s="91"/>
      <c r="S29" s="129" t="s">
        <v>39</v>
      </c>
      <c r="T29" s="109">
        <v>275513</v>
      </c>
      <c r="U29" s="53">
        <v>27309</v>
      </c>
      <c r="V29" s="53">
        <v>26870</v>
      </c>
      <c r="W29" s="131">
        <v>5913</v>
      </c>
      <c r="X29" s="85" t="s">
        <v>291</v>
      </c>
      <c r="Y29" s="86" t="s">
        <v>34</v>
      </c>
      <c r="Z29" s="88">
        <f t="shared" si="0"/>
        <v>1</v>
      </c>
      <c r="AA29" s="75">
        <f t="shared" si="1"/>
        <v>0</v>
      </c>
      <c r="AB29" s="75">
        <f t="shared" si="2"/>
        <v>0</v>
      </c>
      <c r="AC29" s="75">
        <f t="shared" si="3"/>
        <v>0</v>
      </c>
      <c r="AD29" s="80" t="str">
        <f t="shared" si="4"/>
        <v>-</v>
      </c>
      <c r="AE29" s="88">
        <f t="shared" si="5"/>
        <v>1</v>
      </c>
      <c r="AF29" s="75">
        <f t="shared" si="6"/>
        <v>1</v>
      </c>
      <c r="AG29" s="75" t="str">
        <f t="shared" si="7"/>
        <v>Initial</v>
      </c>
      <c r="AH29" s="80" t="str">
        <f t="shared" si="8"/>
        <v>RLIS</v>
      </c>
      <c r="AI29" s="88">
        <f t="shared" si="9"/>
        <v>0</v>
      </c>
    </row>
    <row r="30" spans="1:35" ht="12.75" customHeight="1">
      <c r="A30" s="73">
        <v>2200600</v>
      </c>
      <c r="B30" s="74">
        <v>19</v>
      </c>
      <c r="C30" s="88" t="s">
        <v>144</v>
      </c>
      <c r="D30" s="75" t="s">
        <v>145</v>
      </c>
      <c r="E30" s="75" t="s">
        <v>146</v>
      </c>
      <c r="F30" s="76" t="s">
        <v>32</v>
      </c>
      <c r="G30" s="116">
        <v>70722</v>
      </c>
      <c r="H30" s="77">
        <v>397</v>
      </c>
      <c r="I30" s="89">
        <v>2256833040</v>
      </c>
      <c r="J30" s="78" t="s">
        <v>93</v>
      </c>
      <c r="K30" s="34" t="s">
        <v>34</v>
      </c>
      <c r="L30" s="33" t="s">
        <v>39</v>
      </c>
      <c r="M30" s="119">
        <v>2119.152284</v>
      </c>
      <c r="N30" s="90"/>
      <c r="O30" s="79">
        <v>23.07044625</v>
      </c>
      <c r="P30" s="34" t="s">
        <v>39</v>
      </c>
      <c r="Q30" s="35"/>
      <c r="R30" s="91"/>
      <c r="S30" s="129" t="s">
        <v>34</v>
      </c>
      <c r="T30" s="109">
        <v>273312</v>
      </c>
      <c r="U30" s="53">
        <v>18760</v>
      </c>
      <c r="V30" s="53">
        <v>24289</v>
      </c>
      <c r="W30" s="131">
        <v>8799</v>
      </c>
      <c r="X30" s="85" t="s">
        <v>291</v>
      </c>
      <c r="Y30" s="86" t="s">
        <v>34</v>
      </c>
      <c r="Z30" s="88">
        <f t="shared" si="0"/>
        <v>1</v>
      </c>
      <c r="AA30" s="75">
        <f t="shared" si="1"/>
        <v>0</v>
      </c>
      <c r="AB30" s="75">
        <f t="shared" si="2"/>
        <v>0</v>
      </c>
      <c r="AC30" s="75">
        <f t="shared" si="3"/>
        <v>0</v>
      </c>
      <c r="AD30" s="80" t="str">
        <f t="shared" si="4"/>
        <v>-</v>
      </c>
      <c r="AE30" s="88">
        <f t="shared" si="5"/>
        <v>0</v>
      </c>
      <c r="AF30" s="75">
        <f t="shared" si="6"/>
        <v>1</v>
      </c>
      <c r="AG30" s="75">
        <f t="shared" si="7"/>
        <v>0</v>
      </c>
      <c r="AH30" s="80" t="str">
        <f t="shared" si="8"/>
        <v>-</v>
      </c>
      <c r="AI30" s="88">
        <f t="shared" si="9"/>
        <v>0</v>
      </c>
    </row>
    <row r="31" spans="1:35" ht="12.75" customHeight="1">
      <c r="A31" s="73">
        <v>2200630</v>
      </c>
      <c r="B31" s="74">
        <v>20</v>
      </c>
      <c r="C31" s="88" t="s">
        <v>147</v>
      </c>
      <c r="D31" s="75" t="s">
        <v>148</v>
      </c>
      <c r="E31" s="75" t="s">
        <v>149</v>
      </c>
      <c r="F31" s="76" t="s">
        <v>32</v>
      </c>
      <c r="G31" s="116">
        <v>70586</v>
      </c>
      <c r="H31" s="77" t="s">
        <v>54</v>
      </c>
      <c r="I31" s="89">
        <v>3373636651</v>
      </c>
      <c r="J31" s="78" t="s">
        <v>143</v>
      </c>
      <c r="K31" s="34" t="s">
        <v>34</v>
      </c>
      <c r="L31" s="33" t="s">
        <v>39</v>
      </c>
      <c r="M31" s="119">
        <v>5276.860501</v>
      </c>
      <c r="N31" s="90"/>
      <c r="O31" s="79">
        <v>31.4538419</v>
      </c>
      <c r="P31" s="34" t="s">
        <v>39</v>
      </c>
      <c r="Q31" s="35"/>
      <c r="R31" s="91"/>
      <c r="S31" s="129" t="s">
        <v>39</v>
      </c>
      <c r="T31" s="109">
        <v>644449</v>
      </c>
      <c r="U31" s="53">
        <v>50867</v>
      </c>
      <c r="V31" s="53">
        <v>60779</v>
      </c>
      <c r="W31" s="131">
        <v>21483</v>
      </c>
      <c r="X31" s="85" t="s">
        <v>289</v>
      </c>
      <c r="Y31" s="86" t="s">
        <v>34</v>
      </c>
      <c r="Z31" s="88">
        <f t="shared" si="0"/>
        <v>1</v>
      </c>
      <c r="AA31" s="75">
        <f t="shared" si="1"/>
        <v>0</v>
      </c>
      <c r="AB31" s="75">
        <f t="shared" si="2"/>
        <v>0</v>
      </c>
      <c r="AC31" s="75">
        <f t="shared" si="3"/>
        <v>0</v>
      </c>
      <c r="AD31" s="80" t="str">
        <f t="shared" si="4"/>
        <v>-</v>
      </c>
      <c r="AE31" s="88">
        <f t="shared" si="5"/>
        <v>1</v>
      </c>
      <c r="AF31" s="75">
        <f t="shared" si="6"/>
        <v>1</v>
      </c>
      <c r="AG31" s="75" t="str">
        <f t="shared" si="7"/>
        <v>Initial</v>
      </c>
      <c r="AH31" s="80" t="str">
        <f t="shared" si="8"/>
        <v>RLIS</v>
      </c>
      <c r="AI31" s="88">
        <f t="shared" si="9"/>
        <v>0</v>
      </c>
    </row>
    <row r="32" spans="1:35" ht="12.75" customHeight="1">
      <c r="A32" s="73">
        <v>2200660</v>
      </c>
      <c r="B32" s="74">
        <v>21</v>
      </c>
      <c r="C32" s="88" t="s">
        <v>150</v>
      </c>
      <c r="D32" s="75" t="s">
        <v>151</v>
      </c>
      <c r="E32" s="75" t="s">
        <v>152</v>
      </c>
      <c r="F32" s="76" t="s">
        <v>32</v>
      </c>
      <c r="G32" s="116">
        <v>71295</v>
      </c>
      <c r="H32" s="77" t="s">
        <v>54</v>
      </c>
      <c r="I32" s="89">
        <v>3184359046</v>
      </c>
      <c r="J32" s="78" t="s">
        <v>143</v>
      </c>
      <c r="K32" s="34" t="s">
        <v>34</v>
      </c>
      <c r="L32" s="33" t="s">
        <v>39</v>
      </c>
      <c r="M32" s="119">
        <v>3032.139443</v>
      </c>
      <c r="N32" s="90"/>
      <c r="O32" s="79">
        <v>36.07224625</v>
      </c>
      <c r="P32" s="34" t="s">
        <v>39</v>
      </c>
      <c r="Q32" s="35"/>
      <c r="R32" s="91"/>
      <c r="S32" s="129" t="s">
        <v>39</v>
      </c>
      <c r="T32" s="109">
        <v>439569</v>
      </c>
      <c r="U32" s="53">
        <v>37677</v>
      </c>
      <c r="V32" s="53">
        <v>38841</v>
      </c>
      <c r="W32" s="131">
        <v>11841</v>
      </c>
      <c r="X32" s="85" t="s">
        <v>289</v>
      </c>
      <c r="Y32" s="86" t="s">
        <v>34</v>
      </c>
      <c r="Z32" s="88">
        <f t="shared" si="0"/>
        <v>1</v>
      </c>
      <c r="AA32" s="75">
        <f t="shared" si="1"/>
        <v>0</v>
      </c>
      <c r="AB32" s="75">
        <f t="shared" si="2"/>
        <v>0</v>
      </c>
      <c r="AC32" s="75">
        <f t="shared" si="3"/>
        <v>0</v>
      </c>
      <c r="AD32" s="80" t="str">
        <f t="shared" si="4"/>
        <v>-</v>
      </c>
      <c r="AE32" s="88">
        <f t="shared" si="5"/>
        <v>1</v>
      </c>
      <c r="AF32" s="75">
        <f t="shared" si="6"/>
        <v>1</v>
      </c>
      <c r="AG32" s="75" t="str">
        <f t="shared" si="7"/>
        <v>Initial</v>
      </c>
      <c r="AH32" s="80" t="str">
        <f t="shared" si="8"/>
        <v>RLIS</v>
      </c>
      <c r="AI32" s="88">
        <f t="shared" si="9"/>
        <v>0</v>
      </c>
    </row>
    <row r="33" spans="1:35" ht="12.75" customHeight="1">
      <c r="A33" s="73">
        <v>2200032</v>
      </c>
      <c r="B33" s="74">
        <v>329</v>
      </c>
      <c r="C33" s="88" t="s">
        <v>59</v>
      </c>
      <c r="D33" s="75" t="s">
        <v>60</v>
      </c>
      <c r="E33" s="75" t="s">
        <v>61</v>
      </c>
      <c r="F33" s="76" t="s">
        <v>32</v>
      </c>
      <c r="G33" s="116">
        <v>70538</v>
      </c>
      <c r="H33" s="77" t="s">
        <v>54</v>
      </c>
      <c r="I33" s="89">
        <v>3379236900</v>
      </c>
      <c r="J33" s="78">
        <v>7</v>
      </c>
      <c r="K33" s="34" t="s">
        <v>39</v>
      </c>
      <c r="L33" s="33" t="s">
        <v>39</v>
      </c>
      <c r="M33" s="119">
        <v>331.019733</v>
      </c>
      <c r="N33" s="90"/>
      <c r="O33" s="79" t="s">
        <v>35</v>
      </c>
      <c r="P33" s="34" t="s">
        <v>35</v>
      </c>
      <c r="Q33" s="35"/>
      <c r="R33" s="91"/>
      <c r="S33" s="129" t="s">
        <v>39</v>
      </c>
      <c r="T33" s="109">
        <v>24803</v>
      </c>
      <c r="U33" s="53">
        <v>2543</v>
      </c>
      <c r="V33" s="53">
        <v>2628</v>
      </c>
      <c r="W33" s="131">
        <v>1154</v>
      </c>
      <c r="X33" s="85" t="s">
        <v>289</v>
      </c>
      <c r="Y33" s="86" t="s">
        <v>34</v>
      </c>
      <c r="Z33" s="88">
        <f t="shared" si="0"/>
        <v>1</v>
      </c>
      <c r="AA33" s="75">
        <f t="shared" si="1"/>
        <v>1</v>
      </c>
      <c r="AB33" s="75">
        <f t="shared" si="2"/>
        <v>0</v>
      </c>
      <c r="AC33" s="75">
        <f t="shared" si="3"/>
        <v>0</v>
      </c>
      <c r="AD33" s="80" t="str">
        <f t="shared" si="4"/>
        <v>SRSA</v>
      </c>
      <c r="AE33" s="88">
        <f t="shared" si="5"/>
        <v>1</v>
      </c>
      <c r="AF33" s="75">
        <f t="shared" si="6"/>
        <v>0</v>
      </c>
      <c r="AG33" s="75">
        <f t="shared" si="7"/>
        <v>0</v>
      </c>
      <c r="AH33" s="80" t="str">
        <f t="shared" si="8"/>
        <v>-</v>
      </c>
      <c r="AI33" s="88">
        <f t="shared" si="9"/>
        <v>0</v>
      </c>
    </row>
    <row r="34" spans="1:35" ht="12.75" customHeight="1">
      <c r="A34" s="73">
        <v>2200690</v>
      </c>
      <c r="B34" s="74">
        <v>22</v>
      </c>
      <c r="C34" s="88" t="s">
        <v>153</v>
      </c>
      <c r="D34" s="75" t="s">
        <v>154</v>
      </c>
      <c r="E34" s="75" t="s">
        <v>155</v>
      </c>
      <c r="F34" s="76" t="s">
        <v>32</v>
      </c>
      <c r="G34" s="116">
        <v>71417</v>
      </c>
      <c r="H34" s="77">
        <v>208</v>
      </c>
      <c r="I34" s="89">
        <v>3186273274</v>
      </c>
      <c r="J34" s="78">
        <v>8</v>
      </c>
      <c r="K34" s="34" t="s">
        <v>39</v>
      </c>
      <c r="L34" s="33" t="s">
        <v>39</v>
      </c>
      <c r="M34" s="119">
        <v>3332.721858</v>
      </c>
      <c r="N34" s="90"/>
      <c r="O34" s="79">
        <v>25.29039071</v>
      </c>
      <c r="P34" s="34" t="s">
        <v>39</v>
      </c>
      <c r="Q34" s="35"/>
      <c r="R34" s="91"/>
      <c r="S34" s="129" t="s">
        <v>39</v>
      </c>
      <c r="T34" s="109">
        <v>274728</v>
      </c>
      <c r="U34" s="53">
        <v>19346</v>
      </c>
      <c r="V34" s="53">
        <v>26323</v>
      </c>
      <c r="W34" s="131">
        <v>11222</v>
      </c>
      <c r="X34" s="85" t="s">
        <v>289</v>
      </c>
      <c r="Y34" s="86" t="s">
        <v>34</v>
      </c>
      <c r="Z34" s="88">
        <f t="shared" si="0"/>
        <v>1</v>
      </c>
      <c r="AA34" s="75">
        <f t="shared" si="1"/>
        <v>0</v>
      </c>
      <c r="AB34" s="75">
        <f t="shared" si="2"/>
        <v>0</v>
      </c>
      <c r="AC34" s="75">
        <f t="shared" si="3"/>
        <v>0</v>
      </c>
      <c r="AD34" s="80" t="str">
        <f t="shared" si="4"/>
        <v>-</v>
      </c>
      <c r="AE34" s="88">
        <f t="shared" si="5"/>
        <v>1</v>
      </c>
      <c r="AF34" s="75">
        <f t="shared" si="6"/>
        <v>1</v>
      </c>
      <c r="AG34" s="75" t="str">
        <f t="shared" si="7"/>
        <v>Initial</v>
      </c>
      <c r="AH34" s="80" t="str">
        <f t="shared" si="8"/>
        <v>RLIS</v>
      </c>
      <c r="AI34" s="88">
        <f t="shared" si="9"/>
        <v>0</v>
      </c>
    </row>
    <row r="35" spans="1:35" ht="12.75" customHeight="1">
      <c r="A35" s="73">
        <v>2200720</v>
      </c>
      <c r="B35" s="74">
        <v>23</v>
      </c>
      <c r="C35" s="88" t="s">
        <v>156</v>
      </c>
      <c r="D35" s="75" t="s">
        <v>157</v>
      </c>
      <c r="E35" s="75" t="s">
        <v>158</v>
      </c>
      <c r="F35" s="76" t="s">
        <v>32</v>
      </c>
      <c r="G35" s="116">
        <v>70562</v>
      </c>
      <c r="H35" s="77">
        <v>200</v>
      </c>
      <c r="I35" s="89">
        <v>3373652341</v>
      </c>
      <c r="J35" s="78" t="s">
        <v>159</v>
      </c>
      <c r="K35" s="34" t="s">
        <v>34</v>
      </c>
      <c r="L35" s="33" t="s">
        <v>39</v>
      </c>
      <c r="M35" s="119">
        <v>12724.127742</v>
      </c>
      <c r="N35" s="90"/>
      <c r="O35" s="79">
        <v>27.03984195</v>
      </c>
      <c r="P35" s="34" t="s">
        <v>39</v>
      </c>
      <c r="Q35" s="35"/>
      <c r="R35" s="91"/>
      <c r="S35" s="129" t="s">
        <v>34</v>
      </c>
      <c r="T35" s="109">
        <v>1148510</v>
      </c>
      <c r="U35" s="53">
        <v>91158</v>
      </c>
      <c r="V35" s="53">
        <v>116808</v>
      </c>
      <c r="W35" s="131">
        <v>49538</v>
      </c>
      <c r="X35" s="85" t="s">
        <v>289</v>
      </c>
      <c r="Y35" s="86" t="s">
        <v>34</v>
      </c>
      <c r="Z35" s="88">
        <f t="shared" si="0"/>
        <v>1</v>
      </c>
      <c r="AA35" s="75">
        <f t="shared" si="1"/>
        <v>0</v>
      </c>
      <c r="AB35" s="75">
        <f t="shared" si="2"/>
        <v>0</v>
      </c>
      <c r="AC35" s="75">
        <f t="shared" si="3"/>
        <v>0</v>
      </c>
      <c r="AD35" s="80" t="str">
        <f t="shared" si="4"/>
        <v>-</v>
      </c>
      <c r="AE35" s="88">
        <f t="shared" si="5"/>
        <v>0</v>
      </c>
      <c r="AF35" s="75">
        <f t="shared" si="6"/>
        <v>1</v>
      </c>
      <c r="AG35" s="75">
        <f t="shared" si="7"/>
        <v>0</v>
      </c>
      <c r="AH35" s="80" t="str">
        <f t="shared" si="8"/>
        <v>-</v>
      </c>
      <c r="AI35" s="88">
        <f t="shared" si="9"/>
        <v>0</v>
      </c>
    </row>
    <row r="36" spans="1:35" ht="12.75" customHeight="1">
      <c r="A36" s="73">
        <v>2200750</v>
      </c>
      <c r="B36" s="74">
        <v>24</v>
      </c>
      <c r="C36" s="88" t="s">
        <v>160</v>
      </c>
      <c r="D36" s="75" t="s">
        <v>161</v>
      </c>
      <c r="E36" s="75" t="s">
        <v>162</v>
      </c>
      <c r="F36" s="76" t="s">
        <v>32</v>
      </c>
      <c r="G36" s="116">
        <v>70765</v>
      </c>
      <c r="H36" s="77">
        <v>151</v>
      </c>
      <c r="I36" s="89">
        <v>2256874341</v>
      </c>
      <c r="J36" s="78" t="s">
        <v>93</v>
      </c>
      <c r="K36" s="34" t="s">
        <v>34</v>
      </c>
      <c r="L36" s="33" t="s">
        <v>39</v>
      </c>
      <c r="M36" s="119">
        <v>3784.340218</v>
      </c>
      <c r="N36" s="90"/>
      <c r="O36" s="79">
        <v>26.69329628</v>
      </c>
      <c r="P36" s="34" t="s">
        <v>39</v>
      </c>
      <c r="Q36" s="35"/>
      <c r="R36" s="91"/>
      <c r="S36" s="129" t="s">
        <v>34</v>
      </c>
      <c r="T36" s="109">
        <v>462416</v>
      </c>
      <c r="U36" s="53">
        <v>30788</v>
      </c>
      <c r="V36" s="53">
        <v>40166</v>
      </c>
      <c r="W36" s="131">
        <v>16046</v>
      </c>
      <c r="X36" s="85" t="s">
        <v>291</v>
      </c>
      <c r="Y36" s="86" t="s">
        <v>34</v>
      </c>
      <c r="Z36" s="88">
        <f t="shared" si="0"/>
        <v>1</v>
      </c>
      <c r="AA36" s="75">
        <f t="shared" si="1"/>
        <v>0</v>
      </c>
      <c r="AB36" s="75">
        <f t="shared" si="2"/>
        <v>0</v>
      </c>
      <c r="AC36" s="75">
        <f t="shared" si="3"/>
        <v>0</v>
      </c>
      <c r="AD36" s="80" t="str">
        <f t="shared" si="4"/>
        <v>-</v>
      </c>
      <c r="AE36" s="88">
        <f t="shared" si="5"/>
        <v>0</v>
      </c>
      <c r="AF36" s="75">
        <f t="shared" si="6"/>
        <v>1</v>
      </c>
      <c r="AG36" s="75">
        <f t="shared" si="7"/>
        <v>0</v>
      </c>
      <c r="AH36" s="80" t="str">
        <f t="shared" si="8"/>
        <v>-</v>
      </c>
      <c r="AI36" s="88">
        <f t="shared" si="9"/>
        <v>0</v>
      </c>
    </row>
    <row r="37" spans="1:35" ht="12.75" customHeight="1">
      <c r="A37" s="73">
        <v>2200033</v>
      </c>
      <c r="B37" s="74">
        <v>331</v>
      </c>
      <c r="C37" s="88" t="s">
        <v>62</v>
      </c>
      <c r="D37" s="75" t="s">
        <v>63</v>
      </c>
      <c r="E37" s="75" t="s">
        <v>64</v>
      </c>
      <c r="F37" s="76" t="s">
        <v>32</v>
      </c>
      <c r="G37" s="116">
        <v>70119</v>
      </c>
      <c r="H37" s="77" t="s">
        <v>54</v>
      </c>
      <c r="I37" s="89">
        <v>5044886188</v>
      </c>
      <c r="J37" s="78">
        <v>1</v>
      </c>
      <c r="K37" s="34" t="s">
        <v>34</v>
      </c>
      <c r="L37" s="33" t="s">
        <v>34</v>
      </c>
      <c r="M37" s="119">
        <v>352.477279</v>
      </c>
      <c r="N37" s="90"/>
      <c r="O37" s="79" t="s">
        <v>35</v>
      </c>
      <c r="P37" s="34" t="s">
        <v>35</v>
      </c>
      <c r="Q37" s="35"/>
      <c r="R37" s="91"/>
      <c r="S37" s="129" t="s">
        <v>34</v>
      </c>
      <c r="T37" s="109">
        <v>15317</v>
      </c>
      <c r="U37" s="53">
        <v>2941</v>
      </c>
      <c r="V37" s="53">
        <v>3238</v>
      </c>
      <c r="W37" s="131">
        <v>987</v>
      </c>
      <c r="X37" s="85" t="s">
        <v>289</v>
      </c>
      <c r="Y37" s="86" t="s">
        <v>34</v>
      </c>
      <c r="Z37" s="88">
        <f t="shared" si="0"/>
        <v>0</v>
      </c>
      <c r="AA37" s="75">
        <f t="shared" si="1"/>
        <v>1</v>
      </c>
      <c r="AB37" s="75">
        <f t="shared" si="2"/>
        <v>0</v>
      </c>
      <c r="AC37" s="75">
        <f t="shared" si="3"/>
        <v>0</v>
      </c>
      <c r="AD37" s="80" t="str">
        <f t="shared" si="4"/>
        <v>-</v>
      </c>
      <c r="AE37" s="88">
        <f t="shared" si="5"/>
        <v>0</v>
      </c>
      <c r="AF37" s="75">
        <f t="shared" si="6"/>
        <v>0</v>
      </c>
      <c r="AG37" s="75">
        <f t="shared" si="7"/>
        <v>0</v>
      </c>
      <c r="AH37" s="80" t="str">
        <f t="shared" si="8"/>
        <v>-</v>
      </c>
      <c r="AI37" s="88">
        <f t="shared" si="9"/>
        <v>0</v>
      </c>
    </row>
    <row r="38" spans="1:35" ht="12.75" customHeight="1">
      <c r="A38" s="73">
        <v>2200780</v>
      </c>
      <c r="B38" s="74">
        <v>25</v>
      </c>
      <c r="C38" s="88" t="s">
        <v>163</v>
      </c>
      <c r="D38" s="75" t="s">
        <v>164</v>
      </c>
      <c r="E38" s="75" t="s">
        <v>165</v>
      </c>
      <c r="F38" s="76" t="s">
        <v>32</v>
      </c>
      <c r="G38" s="116">
        <v>71251</v>
      </c>
      <c r="H38" s="77">
        <v>705</v>
      </c>
      <c r="I38" s="89">
        <v>3182594456</v>
      </c>
      <c r="J38" s="78" t="s">
        <v>58</v>
      </c>
      <c r="K38" s="34" t="s">
        <v>34</v>
      </c>
      <c r="L38" s="33" t="s">
        <v>39</v>
      </c>
      <c r="M38" s="119">
        <v>2112.000216</v>
      </c>
      <c r="N38" s="90"/>
      <c r="O38" s="79">
        <v>25.47061083</v>
      </c>
      <c r="P38" s="34" t="s">
        <v>39</v>
      </c>
      <c r="Q38" s="35"/>
      <c r="R38" s="91"/>
      <c r="S38" s="129" t="s">
        <v>39</v>
      </c>
      <c r="T38" s="109">
        <v>202213</v>
      </c>
      <c r="U38" s="53">
        <v>13548</v>
      </c>
      <c r="V38" s="53">
        <v>18278</v>
      </c>
      <c r="W38" s="131">
        <v>7053</v>
      </c>
      <c r="X38" s="85" t="s">
        <v>291</v>
      </c>
      <c r="Y38" s="86" t="s">
        <v>34</v>
      </c>
      <c r="Z38" s="88">
        <f t="shared" si="0"/>
        <v>1</v>
      </c>
      <c r="AA38" s="75">
        <f t="shared" si="1"/>
        <v>0</v>
      </c>
      <c r="AB38" s="75">
        <f t="shared" si="2"/>
        <v>0</v>
      </c>
      <c r="AC38" s="75">
        <f t="shared" si="3"/>
        <v>0</v>
      </c>
      <c r="AD38" s="80" t="str">
        <f t="shared" si="4"/>
        <v>-</v>
      </c>
      <c r="AE38" s="88">
        <f t="shared" si="5"/>
        <v>1</v>
      </c>
      <c r="AF38" s="75">
        <f t="shared" si="6"/>
        <v>1</v>
      </c>
      <c r="AG38" s="75" t="str">
        <f t="shared" si="7"/>
        <v>Initial</v>
      </c>
      <c r="AH38" s="80" t="str">
        <f t="shared" si="8"/>
        <v>RLIS</v>
      </c>
      <c r="AI38" s="88">
        <f t="shared" si="9"/>
        <v>0</v>
      </c>
    </row>
    <row r="39" spans="1:35" ht="12.75" customHeight="1">
      <c r="A39" s="73">
        <v>2200810</v>
      </c>
      <c r="B39" s="74">
        <v>27</v>
      </c>
      <c r="C39" s="88" t="s">
        <v>166</v>
      </c>
      <c r="D39" s="75" t="s">
        <v>167</v>
      </c>
      <c r="E39" s="75" t="s">
        <v>168</v>
      </c>
      <c r="F39" s="76" t="s">
        <v>32</v>
      </c>
      <c r="G39" s="116">
        <v>70546</v>
      </c>
      <c r="H39" s="77">
        <v>640</v>
      </c>
      <c r="I39" s="89">
        <v>3378241834</v>
      </c>
      <c r="J39" s="78" t="s">
        <v>58</v>
      </c>
      <c r="K39" s="34" t="s">
        <v>34</v>
      </c>
      <c r="L39" s="33" t="s">
        <v>39</v>
      </c>
      <c r="M39" s="119">
        <v>5306.281511</v>
      </c>
      <c r="N39" s="90"/>
      <c r="O39" s="79">
        <v>23.41370558</v>
      </c>
      <c r="P39" s="34" t="s">
        <v>39</v>
      </c>
      <c r="Q39" s="35"/>
      <c r="R39" s="91"/>
      <c r="S39" s="129" t="s">
        <v>39</v>
      </c>
      <c r="T39" s="109">
        <v>464559</v>
      </c>
      <c r="U39" s="53">
        <v>30462</v>
      </c>
      <c r="V39" s="53">
        <v>44481</v>
      </c>
      <c r="W39" s="131">
        <v>18573</v>
      </c>
      <c r="X39" s="85" t="s">
        <v>289</v>
      </c>
      <c r="Y39" s="86" t="s">
        <v>34</v>
      </c>
      <c r="Z39" s="88">
        <f t="shared" si="0"/>
        <v>1</v>
      </c>
      <c r="AA39" s="75">
        <f t="shared" si="1"/>
        <v>0</v>
      </c>
      <c r="AB39" s="75">
        <f t="shared" si="2"/>
        <v>0</v>
      </c>
      <c r="AC39" s="75">
        <f t="shared" si="3"/>
        <v>0</v>
      </c>
      <c r="AD39" s="80" t="str">
        <f t="shared" si="4"/>
        <v>-</v>
      </c>
      <c r="AE39" s="88">
        <f t="shared" si="5"/>
        <v>1</v>
      </c>
      <c r="AF39" s="75">
        <f t="shared" si="6"/>
        <v>1</v>
      </c>
      <c r="AG39" s="75" t="str">
        <f t="shared" si="7"/>
        <v>Initial</v>
      </c>
      <c r="AH39" s="80" t="str">
        <f t="shared" si="8"/>
        <v>RLIS</v>
      </c>
      <c r="AI39" s="88">
        <f t="shared" si="9"/>
        <v>0</v>
      </c>
    </row>
    <row r="40" spans="1:35" ht="12.75" customHeight="1">
      <c r="A40" s="73">
        <v>2200840</v>
      </c>
      <c r="B40" s="74">
        <v>26</v>
      </c>
      <c r="C40" s="88" t="s">
        <v>169</v>
      </c>
      <c r="D40" s="75" t="s">
        <v>170</v>
      </c>
      <c r="E40" s="75" t="s">
        <v>171</v>
      </c>
      <c r="F40" s="76" t="s">
        <v>32</v>
      </c>
      <c r="G40" s="116">
        <v>70058</v>
      </c>
      <c r="H40" s="77">
        <v>4495</v>
      </c>
      <c r="I40" s="89">
        <v>5043497802</v>
      </c>
      <c r="J40" s="78" t="s">
        <v>172</v>
      </c>
      <c r="K40" s="34" t="s">
        <v>34</v>
      </c>
      <c r="L40" s="33" t="s">
        <v>34</v>
      </c>
      <c r="M40" s="119">
        <v>44590.790501</v>
      </c>
      <c r="N40" s="90"/>
      <c r="O40" s="79">
        <v>22.03325727</v>
      </c>
      <c r="P40" s="34" t="s">
        <v>39</v>
      </c>
      <c r="Q40" s="35"/>
      <c r="R40" s="91"/>
      <c r="S40" s="129" t="s">
        <v>34</v>
      </c>
      <c r="T40" s="109">
        <v>4759626</v>
      </c>
      <c r="U40" s="53">
        <v>441194</v>
      </c>
      <c r="V40" s="53">
        <v>520727</v>
      </c>
      <c r="W40" s="131">
        <v>219709</v>
      </c>
      <c r="X40" s="85" t="s">
        <v>291</v>
      </c>
      <c r="Y40" s="86" t="s">
        <v>34</v>
      </c>
      <c r="Z40" s="88">
        <f t="shared" si="0"/>
        <v>0</v>
      </c>
      <c r="AA40" s="75">
        <f t="shared" si="1"/>
        <v>0</v>
      </c>
      <c r="AB40" s="75">
        <f t="shared" si="2"/>
        <v>0</v>
      </c>
      <c r="AC40" s="75">
        <f t="shared" si="3"/>
        <v>0</v>
      </c>
      <c r="AD40" s="80" t="str">
        <f t="shared" si="4"/>
        <v>-</v>
      </c>
      <c r="AE40" s="88">
        <f t="shared" si="5"/>
        <v>0</v>
      </c>
      <c r="AF40" s="75">
        <f t="shared" si="6"/>
        <v>1</v>
      </c>
      <c r="AG40" s="75">
        <f t="shared" si="7"/>
        <v>0</v>
      </c>
      <c r="AH40" s="80" t="str">
        <f t="shared" si="8"/>
        <v>-</v>
      </c>
      <c r="AI40" s="88">
        <f t="shared" si="9"/>
        <v>0</v>
      </c>
    </row>
    <row r="41" spans="1:35" ht="12.75" customHeight="1">
      <c r="A41" s="73">
        <v>2200009</v>
      </c>
      <c r="B41" s="74" t="s">
        <v>28</v>
      </c>
      <c r="C41" s="88" t="s">
        <v>29</v>
      </c>
      <c r="D41" s="75" t="s">
        <v>30</v>
      </c>
      <c r="E41" s="75" t="s">
        <v>31</v>
      </c>
      <c r="F41" s="76" t="s">
        <v>32</v>
      </c>
      <c r="G41" s="116">
        <v>70804</v>
      </c>
      <c r="H41" s="77">
        <v>9304</v>
      </c>
      <c r="I41" s="89">
        <v>2253429711</v>
      </c>
      <c r="J41" s="78" t="s">
        <v>33</v>
      </c>
      <c r="K41" s="34" t="s">
        <v>34</v>
      </c>
      <c r="L41" s="33" t="s">
        <v>34</v>
      </c>
      <c r="M41" s="120" t="s">
        <v>290</v>
      </c>
      <c r="N41" s="90"/>
      <c r="O41" s="79" t="s">
        <v>35</v>
      </c>
      <c r="P41" s="34" t="s">
        <v>35</v>
      </c>
      <c r="Q41" s="35"/>
      <c r="R41" s="91"/>
      <c r="S41" s="129" t="s">
        <v>34</v>
      </c>
      <c r="T41" s="109">
        <v>0</v>
      </c>
      <c r="U41" s="53">
        <v>0</v>
      </c>
      <c r="V41" s="53">
        <v>0</v>
      </c>
      <c r="W41" s="131">
        <v>0</v>
      </c>
      <c r="X41" s="85" t="s">
        <v>290</v>
      </c>
      <c r="Y41" s="86" t="s">
        <v>34</v>
      </c>
      <c r="Z41" s="88">
        <f t="shared" si="0"/>
        <v>0</v>
      </c>
      <c r="AA41" s="75">
        <f t="shared" si="1"/>
        <v>0</v>
      </c>
      <c r="AB41" s="75">
        <f t="shared" si="2"/>
        <v>0</v>
      </c>
      <c r="AC41" s="75">
        <f t="shared" si="3"/>
        <v>0</v>
      </c>
      <c r="AD41" s="80" t="str">
        <f t="shared" si="4"/>
        <v>-</v>
      </c>
      <c r="AE41" s="88">
        <f t="shared" si="5"/>
        <v>0</v>
      </c>
      <c r="AF41" s="75">
        <f t="shared" si="6"/>
        <v>0</v>
      </c>
      <c r="AG41" s="75">
        <f t="shared" si="7"/>
        <v>0</v>
      </c>
      <c r="AH41" s="80" t="str">
        <f t="shared" si="8"/>
        <v>-</v>
      </c>
      <c r="AI41" s="88">
        <f t="shared" si="9"/>
        <v>0</v>
      </c>
    </row>
    <row r="42" spans="1:35" ht="12.75" customHeight="1">
      <c r="A42" s="73">
        <v>2200017</v>
      </c>
      <c r="B42" s="74">
        <v>302</v>
      </c>
      <c r="C42" s="88" t="s">
        <v>36</v>
      </c>
      <c r="D42" s="75" t="s">
        <v>37</v>
      </c>
      <c r="E42" s="75" t="s">
        <v>38</v>
      </c>
      <c r="F42" s="76" t="s">
        <v>32</v>
      </c>
      <c r="G42" s="116">
        <v>71457</v>
      </c>
      <c r="H42" s="77">
        <v>3915</v>
      </c>
      <c r="I42" s="89">
        <v>3183573174</v>
      </c>
      <c r="J42" s="78">
        <v>6</v>
      </c>
      <c r="K42" s="34" t="s">
        <v>34</v>
      </c>
      <c r="L42" s="33" t="s">
        <v>39</v>
      </c>
      <c r="M42" s="119">
        <v>322.373529</v>
      </c>
      <c r="N42" s="90"/>
      <c r="O42" s="79" t="s">
        <v>35</v>
      </c>
      <c r="P42" s="34" t="s">
        <v>35</v>
      </c>
      <c r="Q42" s="35"/>
      <c r="R42" s="91"/>
      <c r="S42" s="129" t="s">
        <v>39</v>
      </c>
      <c r="T42" s="109">
        <v>0</v>
      </c>
      <c r="U42" s="53">
        <v>0</v>
      </c>
      <c r="V42" s="53">
        <v>0</v>
      </c>
      <c r="W42" s="131">
        <v>0</v>
      </c>
      <c r="X42" s="85" t="s">
        <v>290</v>
      </c>
      <c r="Y42" s="86" t="s">
        <v>34</v>
      </c>
      <c r="Z42" s="88">
        <f t="shared" si="0"/>
        <v>1</v>
      </c>
      <c r="AA42" s="75">
        <f t="shared" si="1"/>
        <v>1</v>
      </c>
      <c r="AB42" s="75">
        <f t="shared" si="2"/>
        <v>0</v>
      </c>
      <c r="AC42" s="75">
        <f t="shared" si="3"/>
        <v>0</v>
      </c>
      <c r="AD42" s="80" t="str">
        <f t="shared" si="4"/>
        <v>SRSA</v>
      </c>
      <c r="AE42" s="88">
        <f t="shared" si="5"/>
        <v>1</v>
      </c>
      <c r="AF42" s="75">
        <f t="shared" si="6"/>
        <v>0</v>
      </c>
      <c r="AG42" s="75">
        <f t="shared" si="7"/>
        <v>0</v>
      </c>
      <c r="AH42" s="80" t="str">
        <f t="shared" si="8"/>
        <v>-</v>
      </c>
      <c r="AI42" s="88">
        <f t="shared" si="9"/>
        <v>0</v>
      </c>
    </row>
    <row r="43" spans="1:35" ht="12.75" customHeight="1">
      <c r="A43" s="73">
        <v>2200018</v>
      </c>
      <c r="B43" s="74">
        <v>304</v>
      </c>
      <c r="C43" s="88" t="s">
        <v>40</v>
      </c>
      <c r="D43" s="75" t="s">
        <v>41</v>
      </c>
      <c r="E43" s="75" t="s">
        <v>31</v>
      </c>
      <c r="F43" s="76" t="s">
        <v>32</v>
      </c>
      <c r="G43" s="116">
        <v>70821</v>
      </c>
      <c r="H43" s="77">
        <v>3074</v>
      </c>
      <c r="I43" s="89">
        <v>2257698160</v>
      </c>
      <c r="J43" s="78">
        <v>2</v>
      </c>
      <c r="K43" s="34" t="s">
        <v>34</v>
      </c>
      <c r="L43" s="33" t="s">
        <v>34</v>
      </c>
      <c r="M43" s="119">
        <v>204.096051</v>
      </c>
      <c r="N43" s="90"/>
      <c r="O43" s="79" t="s">
        <v>35</v>
      </c>
      <c r="P43" s="34" t="s">
        <v>35</v>
      </c>
      <c r="Q43" s="35"/>
      <c r="R43" s="91"/>
      <c r="S43" s="129" t="s">
        <v>34</v>
      </c>
      <c r="T43" s="109">
        <v>21620</v>
      </c>
      <c r="U43" s="53">
        <v>0</v>
      </c>
      <c r="V43" s="53">
        <v>575</v>
      </c>
      <c r="W43" s="131">
        <v>669</v>
      </c>
      <c r="X43" s="85" t="s">
        <v>291</v>
      </c>
      <c r="Y43" s="86" t="s">
        <v>34</v>
      </c>
      <c r="Z43" s="88">
        <f t="shared" si="0"/>
        <v>0</v>
      </c>
      <c r="AA43" s="75">
        <f t="shared" si="1"/>
        <v>1</v>
      </c>
      <c r="AB43" s="75">
        <f t="shared" si="2"/>
        <v>0</v>
      </c>
      <c r="AC43" s="75">
        <f t="shared" si="3"/>
        <v>0</v>
      </c>
      <c r="AD43" s="80" t="str">
        <f t="shared" si="4"/>
        <v>-</v>
      </c>
      <c r="AE43" s="88">
        <f t="shared" si="5"/>
        <v>0</v>
      </c>
      <c r="AF43" s="75">
        <f t="shared" si="6"/>
        <v>0</v>
      </c>
      <c r="AG43" s="75">
        <f t="shared" si="7"/>
        <v>0</v>
      </c>
      <c r="AH43" s="80" t="str">
        <f t="shared" si="8"/>
        <v>-</v>
      </c>
      <c r="AI43" s="88">
        <f t="shared" si="9"/>
        <v>0</v>
      </c>
    </row>
    <row r="44" spans="1:35" ht="12.75" customHeight="1">
      <c r="A44" s="73">
        <v>2200019</v>
      </c>
      <c r="B44" s="74">
        <v>305</v>
      </c>
      <c r="C44" s="88" t="s">
        <v>42</v>
      </c>
      <c r="D44" s="75" t="s">
        <v>43</v>
      </c>
      <c r="E44" s="75" t="s">
        <v>31</v>
      </c>
      <c r="F44" s="76" t="s">
        <v>32</v>
      </c>
      <c r="G44" s="116">
        <v>70821</v>
      </c>
      <c r="H44" s="77">
        <v>4328</v>
      </c>
      <c r="I44" s="89">
        <v>2253424756</v>
      </c>
      <c r="J44" s="78">
        <v>2</v>
      </c>
      <c r="K44" s="34" t="s">
        <v>34</v>
      </c>
      <c r="L44" s="33" t="s">
        <v>34</v>
      </c>
      <c r="M44" s="119">
        <v>49.85876</v>
      </c>
      <c r="N44" s="90"/>
      <c r="O44" s="79" t="s">
        <v>35</v>
      </c>
      <c r="P44" s="34" t="s">
        <v>35</v>
      </c>
      <c r="Q44" s="35"/>
      <c r="R44" s="91"/>
      <c r="S44" s="129" t="s">
        <v>34</v>
      </c>
      <c r="T44" s="109">
        <v>0</v>
      </c>
      <c r="U44" s="53">
        <v>0</v>
      </c>
      <c r="V44" s="53">
        <v>0</v>
      </c>
      <c r="W44" s="131">
        <v>0</v>
      </c>
      <c r="X44" s="85" t="s">
        <v>289</v>
      </c>
      <c r="Y44" s="86" t="s">
        <v>34</v>
      </c>
      <c r="Z44" s="88">
        <f t="shared" si="0"/>
        <v>0</v>
      </c>
      <c r="AA44" s="75">
        <f t="shared" si="1"/>
        <v>1</v>
      </c>
      <c r="AB44" s="75">
        <f t="shared" si="2"/>
        <v>0</v>
      </c>
      <c r="AC44" s="75">
        <f t="shared" si="3"/>
        <v>0</v>
      </c>
      <c r="AD44" s="80" t="str">
        <f t="shared" si="4"/>
        <v>-</v>
      </c>
      <c r="AE44" s="88">
        <f t="shared" si="5"/>
        <v>0</v>
      </c>
      <c r="AF44" s="75">
        <f t="shared" si="6"/>
        <v>0</v>
      </c>
      <c r="AG44" s="75">
        <f t="shared" si="7"/>
        <v>0</v>
      </c>
      <c r="AH44" s="80" t="str">
        <f t="shared" si="8"/>
        <v>-</v>
      </c>
      <c r="AI44" s="88">
        <f t="shared" si="9"/>
        <v>0</v>
      </c>
    </row>
    <row r="45" spans="1:35" ht="12.75" customHeight="1">
      <c r="A45" s="73">
        <v>2200020</v>
      </c>
      <c r="B45" s="74">
        <v>306</v>
      </c>
      <c r="C45" s="88" t="s">
        <v>44</v>
      </c>
      <c r="D45" s="75" t="s">
        <v>45</v>
      </c>
      <c r="E45" s="75" t="s">
        <v>46</v>
      </c>
      <c r="F45" s="76" t="s">
        <v>32</v>
      </c>
      <c r="G45" s="116">
        <v>71306</v>
      </c>
      <c r="H45" s="77">
        <v>7797</v>
      </c>
      <c r="I45" s="89">
        <v>3184875487</v>
      </c>
      <c r="J45" s="78">
        <v>8</v>
      </c>
      <c r="K45" s="34" t="s">
        <v>39</v>
      </c>
      <c r="L45" s="33" t="s">
        <v>39</v>
      </c>
      <c r="M45" s="119">
        <v>41.617889</v>
      </c>
      <c r="N45" s="90"/>
      <c r="O45" s="79" t="s">
        <v>35</v>
      </c>
      <c r="P45" s="34" t="s">
        <v>35</v>
      </c>
      <c r="Q45" s="35"/>
      <c r="R45" s="91"/>
      <c r="S45" s="129" t="s">
        <v>39</v>
      </c>
      <c r="T45" s="109">
        <v>0</v>
      </c>
      <c r="U45" s="53">
        <v>0</v>
      </c>
      <c r="V45" s="53">
        <v>0</v>
      </c>
      <c r="W45" s="131">
        <v>0</v>
      </c>
      <c r="X45" s="85" t="s">
        <v>289</v>
      </c>
      <c r="Y45" s="86" t="s">
        <v>34</v>
      </c>
      <c r="Z45" s="88">
        <f t="shared" si="0"/>
        <v>1</v>
      </c>
      <c r="AA45" s="75">
        <f t="shared" si="1"/>
        <v>1</v>
      </c>
      <c r="AB45" s="75">
        <f t="shared" si="2"/>
        <v>0</v>
      </c>
      <c r="AC45" s="75">
        <f t="shared" si="3"/>
        <v>0</v>
      </c>
      <c r="AD45" s="80" t="str">
        <f t="shared" si="4"/>
        <v>SRSA</v>
      </c>
      <c r="AE45" s="88">
        <f t="shared" si="5"/>
        <v>1</v>
      </c>
      <c r="AF45" s="75">
        <f t="shared" si="6"/>
        <v>0</v>
      </c>
      <c r="AG45" s="75">
        <f t="shared" si="7"/>
        <v>0</v>
      </c>
      <c r="AH45" s="80" t="str">
        <f t="shared" si="8"/>
        <v>-</v>
      </c>
      <c r="AI45" s="88">
        <f t="shared" si="9"/>
        <v>0</v>
      </c>
    </row>
    <row r="46" spans="1:35" ht="12.75" customHeight="1">
      <c r="A46" s="73">
        <v>2200870</v>
      </c>
      <c r="B46" s="74">
        <v>28</v>
      </c>
      <c r="C46" s="88" t="s">
        <v>173</v>
      </c>
      <c r="D46" s="75" t="s">
        <v>174</v>
      </c>
      <c r="E46" s="75" t="s">
        <v>175</v>
      </c>
      <c r="F46" s="76" t="s">
        <v>32</v>
      </c>
      <c r="G46" s="116">
        <v>70502</v>
      </c>
      <c r="H46" s="77">
        <v>2158</v>
      </c>
      <c r="I46" s="89">
        <v>3372366800</v>
      </c>
      <c r="J46" s="78" t="s">
        <v>116</v>
      </c>
      <c r="K46" s="34" t="s">
        <v>34</v>
      </c>
      <c r="L46" s="33" t="s">
        <v>34</v>
      </c>
      <c r="M46" s="119">
        <v>26966.291859</v>
      </c>
      <c r="N46" s="90"/>
      <c r="O46" s="79">
        <v>20.77624941</v>
      </c>
      <c r="P46" s="34" t="s">
        <v>39</v>
      </c>
      <c r="Q46" s="35"/>
      <c r="R46" s="91"/>
      <c r="S46" s="129" t="s">
        <v>34</v>
      </c>
      <c r="T46" s="109">
        <v>2076672</v>
      </c>
      <c r="U46" s="53">
        <v>167975</v>
      </c>
      <c r="V46" s="53">
        <v>227833</v>
      </c>
      <c r="W46" s="131">
        <v>105320</v>
      </c>
      <c r="X46" s="85" t="s">
        <v>289</v>
      </c>
      <c r="Y46" s="86" t="s">
        <v>34</v>
      </c>
      <c r="Z46" s="88">
        <f t="shared" si="0"/>
        <v>0</v>
      </c>
      <c r="AA46" s="75">
        <f t="shared" si="1"/>
        <v>0</v>
      </c>
      <c r="AB46" s="75">
        <f t="shared" si="2"/>
        <v>0</v>
      </c>
      <c r="AC46" s="75">
        <f t="shared" si="3"/>
        <v>0</v>
      </c>
      <c r="AD46" s="80" t="str">
        <f t="shared" si="4"/>
        <v>-</v>
      </c>
      <c r="AE46" s="88">
        <f t="shared" si="5"/>
        <v>0</v>
      </c>
      <c r="AF46" s="75">
        <f t="shared" si="6"/>
        <v>1</v>
      </c>
      <c r="AG46" s="75">
        <f t="shared" si="7"/>
        <v>0</v>
      </c>
      <c r="AH46" s="80" t="str">
        <f t="shared" si="8"/>
        <v>-</v>
      </c>
      <c r="AI46" s="88">
        <f t="shared" si="9"/>
        <v>0</v>
      </c>
    </row>
    <row r="47" spans="1:35" ht="12.75" customHeight="1">
      <c r="A47" s="73">
        <v>2200900</v>
      </c>
      <c r="B47" s="74">
        <v>29</v>
      </c>
      <c r="C47" s="88" t="s">
        <v>176</v>
      </c>
      <c r="D47" s="75" t="s">
        <v>177</v>
      </c>
      <c r="E47" s="75" t="s">
        <v>178</v>
      </c>
      <c r="F47" s="76" t="s">
        <v>32</v>
      </c>
      <c r="G47" s="116">
        <v>70302</v>
      </c>
      <c r="H47" s="77">
        <v>879</v>
      </c>
      <c r="I47" s="89">
        <v>9854465631</v>
      </c>
      <c r="J47" s="78" t="s">
        <v>112</v>
      </c>
      <c r="K47" s="34" t="s">
        <v>34</v>
      </c>
      <c r="L47" s="33" t="s">
        <v>39</v>
      </c>
      <c r="M47" s="119">
        <v>13366.267798</v>
      </c>
      <c r="N47" s="90"/>
      <c r="O47" s="79">
        <v>20.48979592</v>
      </c>
      <c r="P47" s="34" t="s">
        <v>39</v>
      </c>
      <c r="Q47" s="35"/>
      <c r="R47" s="91"/>
      <c r="S47" s="129" t="s">
        <v>34</v>
      </c>
      <c r="T47" s="109">
        <v>1064527</v>
      </c>
      <c r="U47" s="53">
        <v>73905</v>
      </c>
      <c r="V47" s="53">
        <v>108298</v>
      </c>
      <c r="W47" s="131">
        <v>51736</v>
      </c>
      <c r="X47" s="85" t="s">
        <v>291</v>
      </c>
      <c r="Y47" s="86" t="s">
        <v>34</v>
      </c>
      <c r="Z47" s="88">
        <f t="shared" si="0"/>
        <v>1</v>
      </c>
      <c r="AA47" s="75">
        <f t="shared" si="1"/>
        <v>0</v>
      </c>
      <c r="AB47" s="75">
        <f t="shared" si="2"/>
        <v>0</v>
      </c>
      <c r="AC47" s="75">
        <f t="shared" si="3"/>
        <v>0</v>
      </c>
      <c r="AD47" s="80" t="str">
        <f t="shared" si="4"/>
        <v>-</v>
      </c>
      <c r="AE47" s="88">
        <f t="shared" si="5"/>
        <v>0</v>
      </c>
      <c r="AF47" s="75">
        <f t="shared" si="6"/>
        <v>1</v>
      </c>
      <c r="AG47" s="75">
        <f t="shared" si="7"/>
        <v>0</v>
      </c>
      <c r="AH47" s="80" t="str">
        <f t="shared" si="8"/>
        <v>-</v>
      </c>
      <c r="AI47" s="88">
        <f t="shared" si="9"/>
        <v>0</v>
      </c>
    </row>
    <row r="48" spans="1:35" ht="12.75" customHeight="1">
      <c r="A48" s="73">
        <v>2200960</v>
      </c>
      <c r="B48" s="74">
        <v>30</v>
      </c>
      <c r="C48" s="88" t="s">
        <v>179</v>
      </c>
      <c r="D48" s="75" t="s">
        <v>180</v>
      </c>
      <c r="E48" s="75" t="s">
        <v>181</v>
      </c>
      <c r="F48" s="76" t="s">
        <v>32</v>
      </c>
      <c r="G48" s="116">
        <v>71342</v>
      </c>
      <c r="H48" s="77">
        <v>90</v>
      </c>
      <c r="I48" s="89">
        <v>3189922161</v>
      </c>
      <c r="J48" s="78" t="s">
        <v>58</v>
      </c>
      <c r="K48" s="34" t="s">
        <v>34</v>
      </c>
      <c r="L48" s="33" t="s">
        <v>39</v>
      </c>
      <c r="M48" s="119">
        <v>2314.75365</v>
      </c>
      <c r="N48" s="90"/>
      <c r="O48" s="79">
        <v>23.59375</v>
      </c>
      <c r="P48" s="34" t="s">
        <v>39</v>
      </c>
      <c r="Q48" s="35"/>
      <c r="R48" s="91"/>
      <c r="S48" s="129" t="s">
        <v>39</v>
      </c>
      <c r="T48" s="109">
        <v>172049</v>
      </c>
      <c r="U48" s="53">
        <v>12229</v>
      </c>
      <c r="V48" s="53">
        <v>16983</v>
      </c>
      <c r="W48" s="131">
        <v>7720</v>
      </c>
      <c r="X48" s="85" t="s">
        <v>289</v>
      </c>
      <c r="Y48" s="86" t="s">
        <v>34</v>
      </c>
      <c r="Z48" s="88">
        <f t="shared" si="0"/>
        <v>1</v>
      </c>
      <c r="AA48" s="75">
        <f t="shared" si="1"/>
        <v>0</v>
      </c>
      <c r="AB48" s="75">
        <f t="shared" si="2"/>
        <v>0</v>
      </c>
      <c r="AC48" s="75">
        <f t="shared" si="3"/>
        <v>0</v>
      </c>
      <c r="AD48" s="80" t="str">
        <f t="shared" si="4"/>
        <v>-</v>
      </c>
      <c r="AE48" s="88">
        <f t="shared" si="5"/>
        <v>1</v>
      </c>
      <c r="AF48" s="75">
        <f t="shared" si="6"/>
        <v>1</v>
      </c>
      <c r="AG48" s="75" t="str">
        <f t="shared" si="7"/>
        <v>Initial</v>
      </c>
      <c r="AH48" s="80" t="str">
        <f t="shared" si="8"/>
        <v>RLIS</v>
      </c>
      <c r="AI48" s="88">
        <f t="shared" si="9"/>
        <v>0</v>
      </c>
    </row>
    <row r="49" spans="1:35" ht="12.75" customHeight="1">
      <c r="A49" s="73">
        <v>2200990</v>
      </c>
      <c r="B49" s="74">
        <v>31</v>
      </c>
      <c r="C49" s="88" t="s">
        <v>182</v>
      </c>
      <c r="D49" s="75" t="s">
        <v>183</v>
      </c>
      <c r="E49" s="75" t="s">
        <v>184</v>
      </c>
      <c r="F49" s="76" t="s">
        <v>32</v>
      </c>
      <c r="G49" s="116">
        <v>71270</v>
      </c>
      <c r="H49" s="77">
        <v>4699</v>
      </c>
      <c r="I49" s="89">
        <v>3182551430</v>
      </c>
      <c r="J49" s="78" t="s">
        <v>58</v>
      </c>
      <c r="K49" s="34" t="s">
        <v>34</v>
      </c>
      <c r="L49" s="33" t="s">
        <v>39</v>
      </c>
      <c r="M49" s="119">
        <v>6173.244266</v>
      </c>
      <c r="N49" s="90"/>
      <c r="O49" s="79">
        <v>26.98905408</v>
      </c>
      <c r="P49" s="34" t="s">
        <v>39</v>
      </c>
      <c r="Q49" s="35"/>
      <c r="R49" s="91"/>
      <c r="S49" s="129" t="s">
        <v>39</v>
      </c>
      <c r="T49" s="109">
        <v>503545</v>
      </c>
      <c r="U49" s="53">
        <v>36247</v>
      </c>
      <c r="V49" s="53">
        <v>49995</v>
      </c>
      <c r="W49" s="131">
        <v>22256</v>
      </c>
      <c r="X49" s="85" t="s">
        <v>289</v>
      </c>
      <c r="Y49" s="86" t="s">
        <v>34</v>
      </c>
      <c r="Z49" s="88">
        <f t="shared" si="0"/>
        <v>1</v>
      </c>
      <c r="AA49" s="75">
        <f t="shared" si="1"/>
        <v>0</v>
      </c>
      <c r="AB49" s="75">
        <f t="shared" si="2"/>
        <v>0</v>
      </c>
      <c r="AC49" s="75">
        <f t="shared" si="3"/>
        <v>0</v>
      </c>
      <c r="AD49" s="80" t="str">
        <f t="shared" si="4"/>
        <v>-</v>
      </c>
      <c r="AE49" s="88">
        <f t="shared" si="5"/>
        <v>1</v>
      </c>
      <c r="AF49" s="75">
        <f t="shared" si="6"/>
        <v>1</v>
      </c>
      <c r="AG49" s="75" t="str">
        <f t="shared" si="7"/>
        <v>Initial</v>
      </c>
      <c r="AH49" s="80" t="str">
        <f t="shared" si="8"/>
        <v>RLIS</v>
      </c>
      <c r="AI49" s="88">
        <f t="shared" si="9"/>
        <v>0</v>
      </c>
    </row>
    <row r="50" spans="1:35" ht="12.75" customHeight="1">
      <c r="A50" s="73">
        <v>2201020</v>
      </c>
      <c r="B50" s="74">
        <v>32</v>
      </c>
      <c r="C50" s="88" t="s">
        <v>185</v>
      </c>
      <c r="D50" s="75" t="s">
        <v>186</v>
      </c>
      <c r="E50" s="75" t="s">
        <v>187</v>
      </c>
      <c r="F50" s="76" t="s">
        <v>32</v>
      </c>
      <c r="G50" s="116">
        <v>70754</v>
      </c>
      <c r="H50" s="77">
        <v>1130</v>
      </c>
      <c r="I50" s="89">
        <v>2256867044</v>
      </c>
      <c r="J50" s="78" t="s">
        <v>93</v>
      </c>
      <c r="K50" s="34" t="s">
        <v>34</v>
      </c>
      <c r="L50" s="33" t="s">
        <v>34</v>
      </c>
      <c r="M50" s="119">
        <v>19910.342612</v>
      </c>
      <c r="N50" s="90"/>
      <c r="O50" s="79">
        <v>15.500533</v>
      </c>
      <c r="P50" s="34" t="s">
        <v>34</v>
      </c>
      <c r="Q50" s="35"/>
      <c r="R50" s="91"/>
      <c r="S50" s="129" t="s">
        <v>34</v>
      </c>
      <c r="T50" s="109">
        <v>1003779</v>
      </c>
      <c r="U50" s="53">
        <v>71085</v>
      </c>
      <c r="V50" s="53">
        <v>111553</v>
      </c>
      <c r="W50" s="131">
        <v>55620</v>
      </c>
      <c r="X50" s="85" t="s">
        <v>291</v>
      </c>
      <c r="Y50" s="86" t="s">
        <v>34</v>
      </c>
      <c r="Z50" s="88">
        <f t="shared" si="0"/>
        <v>0</v>
      </c>
      <c r="AA50" s="75">
        <f t="shared" si="1"/>
        <v>0</v>
      </c>
      <c r="AB50" s="75">
        <f t="shared" si="2"/>
        <v>0</v>
      </c>
      <c r="AC50" s="75">
        <f t="shared" si="3"/>
        <v>0</v>
      </c>
      <c r="AD50" s="80" t="str">
        <f t="shared" si="4"/>
        <v>-</v>
      </c>
      <c r="AE50" s="88">
        <f t="shared" si="5"/>
        <v>0</v>
      </c>
      <c r="AF50" s="75">
        <f t="shared" si="6"/>
        <v>0</v>
      </c>
      <c r="AG50" s="75">
        <f t="shared" si="7"/>
        <v>0</v>
      </c>
      <c r="AH50" s="80" t="str">
        <f t="shared" si="8"/>
        <v>-</v>
      </c>
      <c r="AI50" s="88">
        <f t="shared" si="9"/>
        <v>0</v>
      </c>
    </row>
    <row r="51" spans="1:35" ht="12.75" customHeight="1">
      <c r="A51" s="73">
        <v>2200022</v>
      </c>
      <c r="B51" s="74">
        <v>318</v>
      </c>
      <c r="C51" s="88" t="s">
        <v>47</v>
      </c>
      <c r="D51" s="75" t="s">
        <v>48</v>
      </c>
      <c r="E51" s="75" t="s">
        <v>31</v>
      </c>
      <c r="F51" s="76" t="s">
        <v>32</v>
      </c>
      <c r="G51" s="116">
        <v>70803</v>
      </c>
      <c r="H51" s="77">
        <v>501</v>
      </c>
      <c r="I51" s="89">
        <v>2255783221</v>
      </c>
      <c r="J51" s="78">
        <v>2</v>
      </c>
      <c r="K51" s="34" t="s">
        <v>34</v>
      </c>
      <c r="L51" s="33" t="s">
        <v>34</v>
      </c>
      <c r="M51" s="119">
        <v>922.499369</v>
      </c>
      <c r="N51" s="90"/>
      <c r="O51" s="79" t="s">
        <v>35</v>
      </c>
      <c r="P51" s="34" t="s">
        <v>35</v>
      </c>
      <c r="Q51" s="35"/>
      <c r="R51" s="91"/>
      <c r="S51" s="129" t="s">
        <v>34</v>
      </c>
      <c r="T51" s="109">
        <v>0</v>
      </c>
      <c r="U51" s="53">
        <v>0</v>
      </c>
      <c r="V51" s="53">
        <v>0</v>
      </c>
      <c r="W51" s="131">
        <v>0</v>
      </c>
      <c r="X51" s="85" t="s">
        <v>289</v>
      </c>
      <c r="Y51" s="86" t="s">
        <v>34</v>
      </c>
      <c r="Z51" s="88">
        <f t="shared" si="0"/>
        <v>0</v>
      </c>
      <c r="AA51" s="75">
        <f t="shared" si="1"/>
        <v>0</v>
      </c>
      <c r="AB51" s="75">
        <f t="shared" si="2"/>
        <v>0</v>
      </c>
      <c r="AC51" s="75">
        <f t="shared" si="3"/>
        <v>0</v>
      </c>
      <c r="AD51" s="80" t="str">
        <f t="shared" si="4"/>
        <v>-</v>
      </c>
      <c r="AE51" s="88">
        <f t="shared" si="5"/>
        <v>0</v>
      </c>
      <c r="AF51" s="75">
        <f t="shared" si="6"/>
        <v>0</v>
      </c>
      <c r="AG51" s="75">
        <f t="shared" si="7"/>
        <v>0</v>
      </c>
      <c r="AH51" s="80" t="str">
        <f t="shared" si="8"/>
        <v>-</v>
      </c>
      <c r="AI51" s="88">
        <f t="shared" si="9"/>
        <v>0</v>
      </c>
    </row>
    <row r="52" spans="1:35" ht="12.75" customHeight="1">
      <c r="A52" s="73">
        <v>2201050</v>
      </c>
      <c r="B52" s="74">
        <v>33</v>
      </c>
      <c r="C52" s="88" t="s">
        <v>188</v>
      </c>
      <c r="D52" s="75" t="s">
        <v>189</v>
      </c>
      <c r="E52" s="75" t="s">
        <v>190</v>
      </c>
      <c r="F52" s="76" t="s">
        <v>32</v>
      </c>
      <c r="G52" s="116">
        <v>71284</v>
      </c>
      <c r="H52" s="77">
        <v>1620</v>
      </c>
      <c r="I52" s="89">
        <v>3185743616</v>
      </c>
      <c r="J52" s="78" t="s">
        <v>58</v>
      </c>
      <c r="K52" s="34" t="s">
        <v>34</v>
      </c>
      <c r="L52" s="33" t="s">
        <v>39</v>
      </c>
      <c r="M52" s="119">
        <v>2062.464203</v>
      </c>
      <c r="N52" s="90"/>
      <c r="O52" s="79">
        <v>41.875</v>
      </c>
      <c r="P52" s="34" t="s">
        <v>39</v>
      </c>
      <c r="Q52" s="35"/>
      <c r="R52" s="91"/>
      <c r="S52" s="129" t="s">
        <v>39</v>
      </c>
      <c r="T52" s="109">
        <v>323718</v>
      </c>
      <c r="U52" s="53">
        <v>34038</v>
      </c>
      <c r="V52" s="53">
        <v>33822</v>
      </c>
      <c r="W52" s="131">
        <v>7796</v>
      </c>
      <c r="X52" s="85" t="s">
        <v>289</v>
      </c>
      <c r="Y52" s="86" t="s">
        <v>34</v>
      </c>
      <c r="Z52" s="88">
        <f t="shared" si="0"/>
        <v>1</v>
      </c>
      <c r="AA52" s="75">
        <f t="shared" si="1"/>
        <v>0</v>
      </c>
      <c r="AB52" s="75">
        <f t="shared" si="2"/>
        <v>0</v>
      </c>
      <c r="AC52" s="75">
        <f t="shared" si="3"/>
        <v>0</v>
      </c>
      <c r="AD52" s="80" t="str">
        <f t="shared" si="4"/>
        <v>-</v>
      </c>
      <c r="AE52" s="88">
        <f t="shared" si="5"/>
        <v>1</v>
      </c>
      <c r="AF52" s="75">
        <f t="shared" si="6"/>
        <v>1</v>
      </c>
      <c r="AG52" s="75" t="str">
        <f t="shared" si="7"/>
        <v>Initial</v>
      </c>
      <c r="AH52" s="80" t="str">
        <f t="shared" si="8"/>
        <v>RLIS</v>
      </c>
      <c r="AI52" s="88">
        <f t="shared" si="9"/>
        <v>0</v>
      </c>
    </row>
    <row r="53" spans="1:35" ht="12.75" customHeight="1">
      <c r="A53" s="73">
        <v>2200042</v>
      </c>
      <c r="B53" s="74">
        <v>339</v>
      </c>
      <c r="C53" s="88" t="s">
        <v>83</v>
      </c>
      <c r="D53" s="75" t="s">
        <v>84</v>
      </c>
      <c r="E53" s="75" t="s">
        <v>64</v>
      </c>
      <c r="F53" s="76" t="s">
        <v>32</v>
      </c>
      <c r="G53" s="116">
        <v>70115</v>
      </c>
      <c r="H53" s="77" t="s">
        <v>54</v>
      </c>
      <c r="I53" s="89">
        <v>5048940557</v>
      </c>
      <c r="J53" s="78">
        <v>1</v>
      </c>
      <c r="K53" s="34" t="s">
        <v>34</v>
      </c>
      <c r="L53" s="33" t="s">
        <v>34</v>
      </c>
      <c r="M53" s="119">
        <v>353.106678</v>
      </c>
      <c r="N53" s="90"/>
      <c r="O53" s="79" t="s">
        <v>35</v>
      </c>
      <c r="P53" s="34" t="s">
        <v>35</v>
      </c>
      <c r="Q53" s="35"/>
      <c r="R53" s="91"/>
      <c r="S53" s="129" t="s">
        <v>34</v>
      </c>
      <c r="T53" s="109">
        <v>24640</v>
      </c>
      <c r="U53" s="53">
        <v>6047</v>
      </c>
      <c r="V53" s="53">
        <v>5695</v>
      </c>
      <c r="W53" s="131">
        <v>1377</v>
      </c>
      <c r="X53" s="85" t="s">
        <v>291</v>
      </c>
      <c r="Y53" s="86" t="s">
        <v>34</v>
      </c>
      <c r="Z53" s="88">
        <f t="shared" si="0"/>
        <v>0</v>
      </c>
      <c r="AA53" s="75">
        <f t="shared" si="1"/>
        <v>1</v>
      </c>
      <c r="AB53" s="75">
        <f t="shared" si="2"/>
        <v>0</v>
      </c>
      <c r="AC53" s="75">
        <f t="shared" si="3"/>
        <v>0</v>
      </c>
      <c r="AD53" s="80" t="str">
        <f t="shared" si="4"/>
        <v>-</v>
      </c>
      <c r="AE53" s="88">
        <f t="shared" si="5"/>
        <v>0</v>
      </c>
      <c r="AF53" s="75">
        <f t="shared" si="6"/>
        <v>0</v>
      </c>
      <c r="AG53" s="75">
        <f t="shared" si="7"/>
        <v>0</v>
      </c>
      <c r="AH53" s="80" t="str">
        <f t="shared" si="8"/>
        <v>-</v>
      </c>
      <c r="AI53" s="88">
        <f t="shared" si="9"/>
        <v>0</v>
      </c>
    </row>
    <row r="54" spans="1:35" ht="12.75" customHeight="1">
      <c r="A54" s="73">
        <v>2201110</v>
      </c>
      <c r="B54" s="74">
        <v>34</v>
      </c>
      <c r="C54" s="88" t="s">
        <v>193</v>
      </c>
      <c r="D54" s="75" t="s">
        <v>194</v>
      </c>
      <c r="E54" s="75" t="s">
        <v>195</v>
      </c>
      <c r="F54" s="76" t="s">
        <v>32</v>
      </c>
      <c r="G54" s="116">
        <v>71221</v>
      </c>
      <c r="H54" s="77">
        <v>872</v>
      </c>
      <c r="I54" s="89">
        <v>3182815784</v>
      </c>
      <c r="J54" s="78" t="s">
        <v>58</v>
      </c>
      <c r="K54" s="34" t="s">
        <v>34</v>
      </c>
      <c r="L54" s="33" t="s">
        <v>39</v>
      </c>
      <c r="M54" s="119">
        <v>4572.997206</v>
      </c>
      <c r="N54" s="90"/>
      <c r="O54" s="79">
        <v>33.63079615</v>
      </c>
      <c r="P54" s="34" t="s">
        <v>39</v>
      </c>
      <c r="Q54" s="35"/>
      <c r="R54" s="91"/>
      <c r="S54" s="129" t="s">
        <v>39</v>
      </c>
      <c r="T54" s="109">
        <v>571261</v>
      </c>
      <c r="U54" s="53">
        <v>46296</v>
      </c>
      <c r="V54" s="53">
        <v>50360</v>
      </c>
      <c r="W54" s="131">
        <v>17592</v>
      </c>
      <c r="X54" s="85" t="s">
        <v>289</v>
      </c>
      <c r="Y54" s="86" t="s">
        <v>34</v>
      </c>
      <c r="Z54" s="88">
        <f t="shared" si="0"/>
        <v>1</v>
      </c>
      <c r="AA54" s="75">
        <f t="shared" si="1"/>
        <v>0</v>
      </c>
      <c r="AB54" s="75">
        <f t="shared" si="2"/>
        <v>0</v>
      </c>
      <c r="AC54" s="75">
        <f t="shared" si="3"/>
        <v>0</v>
      </c>
      <c r="AD54" s="80" t="str">
        <f t="shared" si="4"/>
        <v>-</v>
      </c>
      <c r="AE54" s="88">
        <f t="shared" si="5"/>
        <v>1</v>
      </c>
      <c r="AF54" s="75">
        <f t="shared" si="6"/>
        <v>1</v>
      </c>
      <c r="AG54" s="75" t="str">
        <f t="shared" si="7"/>
        <v>Initial</v>
      </c>
      <c r="AH54" s="80" t="str">
        <f t="shared" si="8"/>
        <v>RLIS</v>
      </c>
      <c r="AI54" s="88">
        <f t="shared" si="9"/>
        <v>0</v>
      </c>
    </row>
    <row r="55" spans="1:35" ht="12.75" customHeight="1">
      <c r="A55" s="73">
        <v>2201140</v>
      </c>
      <c r="B55" s="74">
        <v>35</v>
      </c>
      <c r="C55" s="88" t="s">
        <v>196</v>
      </c>
      <c r="D55" s="75" t="s">
        <v>197</v>
      </c>
      <c r="E55" s="75" t="s">
        <v>38</v>
      </c>
      <c r="F55" s="76" t="s">
        <v>32</v>
      </c>
      <c r="G55" s="116">
        <v>71458</v>
      </c>
      <c r="H55" s="77">
        <v>16</v>
      </c>
      <c r="I55" s="89">
        <v>3183522358</v>
      </c>
      <c r="J55" s="78" t="s">
        <v>58</v>
      </c>
      <c r="K55" s="34" t="s">
        <v>34</v>
      </c>
      <c r="L55" s="33" t="s">
        <v>39</v>
      </c>
      <c r="M55" s="119">
        <v>5907.066592</v>
      </c>
      <c r="N55" s="90"/>
      <c r="O55" s="79">
        <v>30.06972259</v>
      </c>
      <c r="P55" s="34" t="s">
        <v>39</v>
      </c>
      <c r="Q55" s="35"/>
      <c r="R55" s="91"/>
      <c r="S55" s="129" t="s">
        <v>39</v>
      </c>
      <c r="T55" s="109">
        <v>637673</v>
      </c>
      <c r="U55" s="53">
        <v>45722</v>
      </c>
      <c r="V55" s="53">
        <v>57009</v>
      </c>
      <c r="W55" s="131">
        <v>22042</v>
      </c>
      <c r="X55" s="85" t="s">
        <v>289</v>
      </c>
      <c r="Y55" s="86" t="s">
        <v>34</v>
      </c>
      <c r="Z55" s="88">
        <f t="shared" si="0"/>
        <v>1</v>
      </c>
      <c r="AA55" s="75">
        <f t="shared" si="1"/>
        <v>0</v>
      </c>
      <c r="AB55" s="75">
        <f t="shared" si="2"/>
        <v>0</v>
      </c>
      <c r="AC55" s="75">
        <f t="shared" si="3"/>
        <v>0</v>
      </c>
      <c r="AD55" s="80" t="str">
        <f t="shared" si="4"/>
        <v>-</v>
      </c>
      <c r="AE55" s="88">
        <f t="shared" si="5"/>
        <v>1</v>
      </c>
      <c r="AF55" s="75">
        <f t="shared" si="6"/>
        <v>1</v>
      </c>
      <c r="AG55" s="75" t="str">
        <f t="shared" si="7"/>
        <v>Initial</v>
      </c>
      <c r="AH55" s="80" t="str">
        <f t="shared" si="8"/>
        <v>RLIS</v>
      </c>
      <c r="AI55" s="88">
        <f t="shared" si="9"/>
        <v>0</v>
      </c>
    </row>
    <row r="56" spans="1:35" ht="12.75" customHeight="1">
      <c r="A56" s="73">
        <v>2200036</v>
      </c>
      <c r="B56" s="74">
        <v>334</v>
      </c>
      <c r="C56" s="88" t="s">
        <v>68</v>
      </c>
      <c r="D56" s="75" t="s">
        <v>69</v>
      </c>
      <c r="E56" s="75" t="s">
        <v>64</v>
      </c>
      <c r="F56" s="76" t="s">
        <v>32</v>
      </c>
      <c r="G56" s="116">
        <v>70117</v>
      </c>
      <c r="H56" s="77">
        <v>7316</v>
      </c>
      <c r="I56" s="89">
        <v>5049402787</v>
      </c>
      <c r="J56" s="78">
        <v>1</v>
      </c>
      <c r="K56" s="34" t="s">
        <v>34</v>
      </c>
      <c r="L56" s="33" t="s">
        <v>34</v>
      </c>
      <c r="M56" s="120" t="s">
        <v>290</v>
      </c>
      <c r="N56" s="90"/>
      <c r="O56" s="79" t="s">
        <v>35</v>
      </c>
      <c r="P56" s="34" t="s">
        <v>35</v>
      </c>
      <c r="Q56" s="35"/>
      <c r="R56" s="91"/>
      <c r="S56" s="129" t="s">
        <v>34</v>
      </c>
      <c r="T56" s="109">
        <v>0</v>
      </c>
      <c r="U56" s="53">
        <v>0</v>
      </c>
      <c r="V56" s="53">
        <v>0</v>
      </c>
      <c r="W56" s="131">
        <v>0</v>
      </c>
      <c r="X56" s="85" t="s">
        <v>290</v>
      </c>
      <c r="Y56" s="86" t="s">
        <v>34</v>
      </c>
      <c r="Z56" s="88">
        <f t="shared" si="0"/>
        <v>0</v>
      </c>
      <c r="AA56" s="75">
        <f t="shared" si="1"/>
        <v>0</v>
      </c>
      <c r="AB56" s="75">
        <f t="shared" si="2"/>
        <v>0</v>
      </c>
      <c r="AC56" s="75">
        <f t="shared" si="3"/>
        <v>0</v>
      </c>
      <c r="AD56" s="80" t="str">
        <f t="shared" si="4"/>
        <v>-</v>
      </c>
      <c r="AE56" s="88">
        <f t="shared" si="5"/>
        <v>0</v>
      </c>
      <c r="AF56" s="75">
        <f t="shared" si="6"/>
        <v>0</v>
      </c>
      <c r="AG56" s="75">
        <f t="shared" si="7"/>
        <v>0</v>
      </c>
      <c r="AH56" s="80" t="str">
        <f t="shared" si="8"/>
        <v>-</v>
      </c>
      <c r="AI56" s="88">
        <f t="shared" si="9"/>
        <v>0</v>
      </c>
    </row>
    <row r="57" spans="1:35" ht="12.75" customHeight="1">
      <c r="A57" s="73">
        <v>2200025</v>
      </c>
      <c r="B57" s="74">
        <v>321</v>
      </c>
      <c r="C57" s="88" t="s">
        <v>51</v>
      </c>
      <c r="D57" s="75" t="s">
        <v>52</v>
      </c>
      <c r="E57" s="75" t="s">
        <v>53</v>
      </c>
      <c r="F57" s="76" t="s">
        <v>32</v>
      </c>
      <c r="G57" s="116">
        <v>71201</v>
      </c>
      <c r="H57" s="77" t="s">
        <v>54</v>
      </c>
      <c r="I57" s="89">
        <v>3183389997</v>
      </c>
      <c r="J57" s="78">
        <v>2</v>
      </c>
      <c r="K57" s="34" t="s">
        <v>34</v>
      </c>
      <c r="L57" s="33" t="s">
        <v>34</v>
      </c>
      <c r="M57" s="119">
        <v>209.791174</v>
      </c>
      <c r="N57" s="90"/>
      <c r="O57" s="79" t="s">
        <v>35</v>
      </c>
      <c r="P57" s="34" t="s">
        <v>35</v>
      </c>
      <c r="Q57" s="35"/>
      <c r="R57" s="91"/>
      <c r="S57" s="129" t="s">
        <v>34</v>
      </c>
      <c r="T57" s="109">
        <v>29833</v>
      </c>
      <c r="U57" s="53">
        <v>2452</v>
      </c>
      <c r="V57" s="53">
        <v>2555</v>
      </c>
      <c r="W57" s="131">
        <v>791</v>
      </c>
      <c r="X57" s="85" t="s">
        <v>289</v>
      </c>
      <c r="Y57" s="86" t="s">
        <v>34</v>
      </c>
      <c r="Z57" s="88">
        <f t="shared" si="0"/>
        <v>0</v>
      </c>
      <c r="AA57" s="75">
        <f t="shared" si="1"/>
        <v>1</v>
      </c>
      <c r="AB57" s="75">
        <f t="shared" si="2"/>
        <v>0</v>
      </c>
      <c r="AC57" s="75">
        <f t="shared" si="3"/>
        <v>0</v>
      </c>
      <c r="AD57" s="80" t="str">
        <f t="shared" si="4"/>
        <v>-</v>
      </c>
      <c r="AE57" s="88">
        <f t="shared" si="5"/>
        <v>0</v>
      </c>
      <c r="AF57" s="75">
        <f t="shared" si="6"/>
        <v>0</v>
      </c>
      <c r="AG57" s="75">
        <f t="shared" si="7"/>
        <v>0</v>
      </c>
      <c r="AH57" s="80" t="str">
        <f t="shared" si="8"/>
        <v>-</v>
      </c>
      <c r="AI57" s="88">
        <f t="shared" si="9"/>
        <v>0</v>
      </c>
    </row>
    <row r="58" spans="1:35" ht="12.75" customHeight="1">
      <c r="A58" s="81" t="s">
        <v>302</v>
      </c>
      <c r="B58" s="82" t="s">
        <v>303</v>
      </c>
      <c r="C58" s="113" t="s">
        <v>304</v>
      </c>
      <c r="D58" s="83" t="s">
        <v>305</v>
      </c>
      <c r="E58" s="83" t="s">
        <v>306</v>
      </c>
      <c r="F58" s="76" t="s">
        <v>32</v>
      </c>
      <c r="G58" s="117">
        <v>70118</v>
      </c>
      <c r="H58" s="84"/>
      <c r="I58" s="93">
        <v>5044860804</v>
      </c>
      <c r="J58" s="106"/>
      <c r="K58" s="34"/>
      <c r="L58" s="52" t="s">
        <v>291</v>
      </c>
      <c r="M58" s="121" t="s">
        <v>290</v>
      </c>
      <c r="N58" s="90"/>
      <c r="O58" s="106"/>
      <c r="P58" s="34"/>
      <c r="Q58" s="35"/>
      <c r="R58" s="91"/>
      <c r="S58" s="129"/>
      <c r="T58" s="110">
        <v>98396</v>
      </c>
      <c r="U58" s="95">
        <v>0</v>
      </c>
      <c r="V58" s="95">
        <v>1535</v>
      </c>
      <c r="W58" s="132">
        <v>1907</v>
      </c>
      <c r="X58" s="112"/>
      <c r="Y58" s="134"/>
      <c r="Z58" s="88">
        <f t="shared" si="0"/>
        <v>0</v>
      </c>
      <c r="AA58" s="75">
        <f t="shared" si="1"/>
        <v>0</v>
      </c>
      <c r="AB58" s="75">
        <f t="shared" si="2"/>
        <v>0</v>
      </c>
      <c r="AC58" s="75">
        <f t="shared" si="3"/>
        <v>0</v>
      </c>
      <c r="AD58" s="80" t="str">
        <f t="shared" si="4"/>
        <v>-</v>
      </c>
      <c r="AE58" s="88">
        <f t="shared" si="5"/>
        <v>0</v>
      </c>
      <c r="AF58" s="75">
        <f t="shared" si="6"/>
        <v>0</v>
      </c>
      <c r="AG58" s="75">
        <f t="shared" si="7"/>
        <v>0</v>
      </c>
      <c r="AH58" s="80" t="str">
        <f t="shared" si="8"/>
        <v>-</v>
      </c>
      <c r="AI58" s="88">
        <f t="shared" si="9"/>
        <v>0</v>
      </c>
    </row>
    <row r="59" spans="1:35" ht="12.75" customHeight="1">
      <c r="A59" s="73">
        <v>2201170</v>
      </c>
      <c r="B59" s="74">
        <v>36</v>
      </c>
      <c r="C59" s="88" t="s">
        <v>198</v>
      </c>
      <c r="D59" s="75" t="s">
        <v>199</v>
      </c>
      <c r="E59" s="75" t="s">
        <v>64</v>
      </c>
      <c r="F59" s="76" t="s">
        <v>32</v>
      </c>
      <c r="G59" s="116">
        <v>70114</v>
      </c>
      <c r="H59" s="77" t="s">
        <v>54</v>
      </c>
      <c r="I59" s="89">
        <v>5043045702</v>
      </c>
      <c r="J59" s="78" t="s">
        <v>200</v>
      </c>
      <c r="K59" s="34" t="s">
        <v>34</v>
      </c>
      <c r="L59" s="33" t="s">
        <v>34</v>
      </c>
      <c r="M59" s="119">
        <v>57301.243812</v>
      </c>
      <c r="N59" s="90"/>
      <c r="O59" s="79">
        <v>35.39190127</v>
      </c>
      <c r="P59" s="34" t="s">
        <v>39</v>
      </c>
      <c r="Q59" s="35"/>
      <c r="R59" s="91"/>
      <c r="S59" s="129" t="s">
        <v>34</v>
      </c>
      <c r="T59" s="109">
        <v>8375309</v>
      </c>
      <c r="U59" s="53">
        <v>772876</v>
      </c>
      <c r="V59" s="53">
        <v>849888</v>
      </c>
      <c r="W59" s="131">
        <v>268838</v>
      </c>
      <c r="X59" s="85" t="s">
        <v>291</v>
      </c>
      <c r="Y59" s="86" t="s">
        <v>34</v>
      </c>
      <c r="Z59" s="88">
        <f t="shared" si="0"/>
        <v>0</v>
      </c>
      <c r="AA59" s="75">
        <f t="shared" si="1"/>
        <v>0</v>
      </c>
      <c r="AB59" s="75">
        <f t="shared" si="2"/>
        <v>0</v>
      </c>
      <c r="AC59" s="75">
        <f t="shared" si="3"/>
        <v>0</v>
      </c>
      <c r="AD59" s="80" t="str">
        <f t="shared" si="4"/>
        <v>-</v>
      </c>
      <c r="AE59" s="88">
        <f t="shared" si="5"/>
        <v>0</v>
      </c>
      <c r="AF59" s="75">
        <f t="shared" si="6"/>
        <v>1</v>
      </c>
      <c r="AG59" s="75">
        <f t="shared" si="7"/>
        <v>0</v>
      </c>
      <c r="AH59" s="80" t="str">
        <f t="shared" si="8"/>
        <v>-</v>
      </c>
      <c r="AI59" s="88">
        <f t="shared" si="9"/>
        <v>0</v>
      </c>
    </row>
    <row r="60" spans="1:35" ht="12.75" customHeight="1">
      <c r="A60" s="73">
        <v>2201200</v>
      </c>
      <c r="B60" s="74">
        <v>37</v>
      </c>
      <c r="C60" s="88" t="s">
        <v>201</v>
      </c>
      <c r="D60" s="75" t="s">
        <v>202</v>
      </c>
      <c r="E60" s="75" t="s">
        <v>53</v>
      </c>
      <c r="F60" s="76" t="s">
        <v>32</v>
      </c>
      <c r="G60" s="116">
        <v>71210</v>
      </c>
      <c r="H60" s="77">
        <v>1642</v>
      </c>
      <c r="I60" s="89">
        <v>3183882711</v>
      </c>
      <c r="J60" s="78" t="s">
        <v>112</v>
      </c>
      <c r="K60" s="34" t="s">
        <v>34</v>
      </c>
      <c r="L60" s="33" t="s">
        <v>34</v>
      </c>
      <c r="M60" s="119">
        <v>16723.805747</v>
      </c>
      <c r="N60" s="90"/>
      <c r="O60" s="79">
        <v>18.48877326</v>
      </c>
      <c r="P60" s="34" t="s">
        <v>34</v>
      </c>
      <c r="Q60" s="35"/>
      <c r="R60" s="91"/>
      <c r="S60" s="129" t="s">
        <v>34</v>
      </c>
      <c r="T60" s="109">
        <v>1028686</v>
      </c>
      <c r="U60" s="53">
        <v>72074</v>
      </c>
      <c r="V60" s="53">
        <v>117335</v>
      </c>
      <c r="W60" s="131">
        <v>61220</v>
      </c>
      <c r="X60" s="85" t="s">
        <v>289</v>
      </c>
      <c r="Y60" s="86" t="s">
        <v>34</v>
      </c>
      <c r="Z60" s="88">
        <f t="shared" si="0"/>
        <v>0</v>
      </c>
      <c r="AA60" s="75">
        <f t="shared" si="1"/>
        <v>0</v>
      </c>
      <c r="AB60" s="75">
        <f t="shared" si="2"/>
        <v>0</v>
      </c>
      <c r="AC60" s="75">
        <f t="shared" si="3"/>
        <v>0</v>
      </c>
      <c r="AD60" s="80" t="str">
        <f t="shared" si="4"/>
        <v>-</v>
      </c>
      <c r="AE60" s="88">
        <f t="shared" si="5"/>
        <v>0</v>
      </c>
      <c r="AF60" s="75">
        <f t="shared" si="6"/>
        <v>0</v>
      </c>
      <c r="AG60" s="75">
        <f t="shared" si="7"/>
        <v>0</v>
      </c>
      <c r="AH60" s="80" t="str">
        <f t="shared" si="8"/>
        <v>-</v>
      </c>
      <c r="AI60" s="88">
        <f t="shared" si="9"/>
        <v>0</v>
      </c>
    </row>
    <row r="61" spans="1:35" ht="12.75" customHeight="1">
      <c r="A61" s="73">
        <v>2201230</v>
      </c>
      <c r="B61" s="74">
        <v>38</v>
      </c>
      <c r="C61" s="88" t="s">
        <v>203</v>
      </c>
      <c r="D61" s="75" t="s">
        <v>204</v>
      </c>
      <c r="E61" s="75" t="s">
        <v>205</v>
      </c>
      <c r="F61" s="76" t="s">
        <v>32</v>
      </c>
      <c r="G61" s="116">
        <v>70083</v>
      </c>
      <c r="H61" s="77">
        <v>70</v>
      </c>
      <c r="I61" s="89">
        <v>9855642743</v>
      </c>
      <c r="J61" s="78" t="s">
        <v>206</v>
      </c>
      <c r="K61" s="34" t="s">
        <v>34</v>
      </c>
      <c r="L61" s="33" t="s">
        <v>34</v>
      </c>
      <c r="M61" s="119">
        <v>4499.516728</v>
      </c>
      <c r="N61" s="90"/>
      <c r="O61" s="79">
        <v>19.73047685</v>
      </c>
      <c r="P61" s="34" t="s">
        <v>34</v>
      </c>
      <c r="Q61" s="35"/>
      <c r="R61" s="91"/>
      <c r="S61" s="129" t="s">
        <v>34</v>
      </c>
      <c r="T61" s="109">
        <v>337218</v>
      </c>
      <c r="U61" s="53">
        <v>21182</v>
      </c>
      <c r="V61" s="53">
        <v>31903</v>
      </c>
      <c r="W61" s="131">
        <v>15927</v>
      </c>
      <c r="X61" s="85" t="s">
        <v>291</v>
      </c>
      <c r="Y61" s="86" t="s">
        <v>34</v>
      </c>
      <c r="Z61" s="88">
        <f t="shared" si="0"/>
        <v>0</v>
      </c>
      <c r="AA61" s="75">
        <f t="shared" si="1"/>
        <v>0</v>
      </c>
      <c r="AB61" s="75">
        <f t="shared" si="2"/>
        <v>0</v>
      </c>
      <c r="AC61" s="75">
        <f t="shared" si="3"/>
        <v>0</v>
      </c>
      <c r="AD61" s="80" t="str">
        <f t="shared" si="4"/>
        <v>-</v>
      </c>
      <c r="AE61" s="88">
        <f t="shared" si="5"/>
        <v>0</v>
      </c>
      <c r="AF61" s="75">
        <f t="shared" si="6"/>
        <v>0</v>
      </c>
      <c r="AG61" s="75">
        <f t="shared" si="7"/>
        <v>0</v>
      </c>
      <c r="AH61" s="80" t="str">
        <f t="shared" si="8"/>
        <v>-</v>
      </c>
      <c r="AI61" s="88">
        <f t="shared" si="9"/>
        <v>0</v>
      </c>
    </row>
    <row r="62" spans="1:35" ht="12.75" customHeight="1">
      <c r="A62" s="73">
        <v>2201260</v>
      </c>
      <c r="B62" s="74">
        <v>39</v>
      </c>
      <c r="C62" s="88" t="s">
        <v>207</v>
      </c>
      <c r="D62" s="75" t="s">
        <v>208</v>
      </c>
      <c r="E62" s="75" t="s">
        <v>209</v>
      </c>
      <c r="F62" s="76" t="s">
        <v>32</v>
      </c>
      <c r="G62" s="116">
        <v>70760</v>
      </c>
      <c r="H62" s="77">
        <v>579</v>
      </c>
      <c r="I62" s="89">
        <v>2256388674</v>
      </c>
      <c r="J62" s="78" t="s">
        <v>93</v>
      </c>
      <c r="K62" s="34" t="s">
        <v>34</v>
      </c>
      <c r="L62" s="33" t="s">
        <v>39</v>
      </c>
      <c r="M62" s="119">
        <v>2673.144731</v>
      </c>
      <c r="N62" s="90"/>
      <c r="O62" s="79">
        <v>26.80489633</v>
      </c>
      <c r="P62" s="34" t="s">
        <v>39</v>
      </c>
      <c r="Q62" s="35"/>
      <c r="R62" s="91"/>
      <c r="S62" s="129" t="s">
        <v>34</v>
      </c>
      <c r="T62" s="109">
        <v>353396</v>
      </c>
      <c r="U62" s="53">
        <v>21075</v>
      </c>
      <c r="V62" s="53">
        <v>30439</v>
      </c>
      <c r="W62" s="131">
        <v>12924</v>
      </c>
      <c r="X62" s="85" t="s">
        <v>291</v>
      </c>
      <c r="Y62" s="86" t="s">
        <v>34</v>
      </c>
      <c r="Z62" s="88">
        <f t="shared" si="0"/>
        <v>1</v>
      </c>
      <c r="AA62" s="75">
        <f t="shared" si="1"/>
        <v>0</v>
      </c>
      <c r="AB62" s="75">
        <f t="shared" si="2"/>
        <v>0</v>
      </c>
      <c r="AC62" s="75">
        <f t="shared" si="3"/>
        <v>0</v>
      </c>
      <c r="AD62" s="80" t="str">
        <f t="shared" si="4"/>
        <v>-</v>
      </c>
      <c r="AE62" s="88">
        <f t="shared" si="5"/>
        <v>0</v>
      </c>
      <c r="AF62" s="75">
        <f t="shared" si="6"/>
        <v>1</v>
      </c>
      <c r="AG62" s="75">
        <f t="shared" si="7"/>
        <v>0</v>
      </c>
      <c r="AH62" s="80" t="str">
        <f t="shared" si="8"/>
        <v>-</v>
      </c>
      <c r="AI62" s="88">
        <f t="shared" si="9"/>
        <v>0</v>
      </c>
    </row>
    <row r="63" spans="1:35" ht="12.75" customHeight="1">
      <c r="A63" s="73">
        <v>2201290</v>
      </c>
      <c r="B63" s="74">
        <v>40</v>
      </c>
      <c r="C63" s="88" t="s">
        <v>210</v>
      </c>
      <c r="D63" s="75" t="s">
        <v>211</v>
      </c>
      <c r="E63" s="75" t="s">
        <v>46</v>
      </c>
      <c r="F63" s="76" t="s">
        <v>32</v>
      </c>
      <c r="G63" s="116">
        <v>71309</v>
      </c>
      <c r="H63" s="77">
        <v>1230</v>
      </c>
      <c r="I63" s="89">
        <v>3184870888</v>
      </c>
      <c r="J63" s="78" t="s">
        <v>116</v>
      </c>
      <c r="K63" s="34" t="s">
        <v>34</v>
      </c>
      <c r="L63" s="33" t="s">
        <v>34</v>
      </c>
      <c r="M63" s="119">
        <v>20367.734398</v>
      </c>
      <c r="N63" s="90"/>
      <c r="O63" s="79">
        <v>26.73664448</v>
      </c>
      <c r="P63" s="34" t="s">
        <v>39</v>
      </c>
      <c r="Q63" s="35"/>
      <c r="R63" s="91"/>
      <c r="S63" s="129" t="s">
        <v>34</v>
      </c>
      <c r="T63" s="109">
        <v>1866761</v>
      </c>
      <c r="U63" s="53">
        <v>149521</v>
      </c>
      <c r="V63" s="53">
        <v>183402</v>
      </c>
      <c r="W63" s="131">
        <v>75849</v>
      </c>
      <c r="X63" s="85" t="s">
        <v>289</v>
      </c>
      <c r="Y63" s="86" t="s">
        <v>34</v>
      </c>
      <c r="Z63" s="88">
        <f t="shared" si="0"/>
        <v>0</v>
      </c>
      <c r="AA63" s="75">
        <f t="shared" si="1"/>
        <v>0</v>
      </c>
      <c r="AB63" s="75">
        <f t="shared" si="2"/>
        <v>0</v>
      </c>
      <c r="AC63" s="75">
        <f t="shared" si="3"/>
        <v>0</v>
      </c>
      <c r="AD63" s="80" t="str">
        <f t="shared" si="4"/>
        <v>-</v>
      </c>
      <c r="AE63" s="88">
        <f t="shared" si="5"/>
        <v>0</v>
      </c>
      <c r="AF63" s="75">
        <f t="shared" si="6"/>
        <v>1</v>
      </c>
      <c r="AG63" s="75">
        <f t="shared" si="7"/>
        <v>0</v>
      </c>
      <c r="AH63" s="80" t="str">
        <f t="shared" si="8"/>
        <v>-</v>
      </c>
      <c r="AI63" s="88">
        <f t="shared" si="9"/>
        <v>0</v>
      </c>
    </row>
    <row r="64" spans="1:35" ht="12.75" customHeight="1">
      <c r="A64" s="73">
        <v>2201320</v>
      </c>
      <c r="B64" s="74">
        <v>41</v>
      </c>
      <c r="C64" s="88" t="s">
        <v>212</v>
      </c>
      <c r="D64" s="75" t="s">
        <v>213</v>
      </c>
      <c r="E64" s="75" t="s">
        <v>214</v>
      </c>
      <c r="F64" s="76" t="s">
        <v>32</v>
      </c>
      <c r="G64" s="116">
        <v>71019</v>
      </c>
      <c r="H64" s="77">
        <v>1369</v>
      </c>
      <c r="I64" s="89">
        <v>3189324081</v>
      </c>
      <c r="J64" s="78">
        <v>7</v>
      </c>
      <c r="K64" s="34" t="s">
        <v>39</v>
      </c>
      <c r="L64" s="33" t="s">
        <v>39</v>
      </c>
      <c r="M64" s="119">
        <v>1383.639856</v>
      </c>
      <c r="N64" s="90"/>
      <c r="O64" s="79">
        <v>33.12101911</v>
      </c>
      <c r="P64" s="34" t="s">
        <v>39</v>
      </c>
      <c r="Q64" s="35"/>
      <c r="R64" s="91"/>
      <c r="S64" s="129" t="s">
        <v>39</v>
      </c>
      <c r="T64" s="109">
        <v>186416</v>
      </c>
      <c r="U64" s="53">
        <v>16908</v>
      </c>
      <c r="V64" s="53">
        <v>18280</v>
      </c>
      <c r="W64" s="131">
        <v>5903</v>
      </c>
      <c r="X64" s="85" t="s">
        <v>289</v>
      </c>
      <c r="Y64" s="86" t="s">
        <v>34</v>
      </c>
      <c r="Z64" s="88">
        <f t="shared" si="0"/>
        <v>1</v>
      </c>
      <c r="AA64" s="75">
        <f t="shared" si="1"/>
        <v>0</v>
      </c>
      <c r="AB64" s="75">
        <f t="shared" si="2"/>
        <v>0</v>
      </c>
      <c r="AC64" s="75">
        <f t="shared" si="3"/>
        <v>0</v>
      </c>
      <c r="AD64" s="80" t="str">
        <f t="shared" si="4"/>
        <v>-</v>
      </c>
      <c r="AE64" s="88">
        <f t="shared" si="5"/>
        <v>1</v>
      </c>
      <c r="AF64" s="75">
        <f t="shared" si="6"/>
        <v>1</v>
      </c>
      <c r="AG64" s="75" t="str">
        <f t="shared" si="7"/>
        <v>Initial</v>
      </c>
      <c r="AH64" s="80" t="str">
        <f t="shared" si="8"/>
        <v>RLIS</v>
      </c>
      <c r="AI64" s="88">
        <f t="shared" si="9"/>
        <v>0</v>
      </c>
    </row>
    <row r="65" spans="1:35" ht="12.75" customHeight="1">
      <c r="A65" s="73">
        <v>2201350</v>
      </c>
      <c r="B65" s="74">
        <v>42</v>
      </c>
      <c r="C65" s="88" t="s">
        <v>215</v>
      </c>
      <c r="D65" s="75" t="s">
        <v>216</v>
      </c>
      <c r="E65" s="75" t="s">
        <v>217</v>
      </c>
      <c r="F65" s="76" t="s">
        <v>32</v>
      </c>
      <c r="G65" s="116">
        <v>71269</v>
      </c>
      <c r="H65" s="77">
        <v>599</v>
      </c>
      <c r="I65" s="89">
        <v>3187285964</v>
      </c>
      <c r="J65" s="78" t="s">
        <v>58</v>
      </c>
      <c r="K65" s="34" t="s">
        <v>34</v>
      </c>
      <c r="L65" s="33" t="s">
        <v>39</v>
      </c>
      <c r="M65" s="119">
        <v>3134.502689</v>
      </c>
      <c r="N65" s="90"/>
      <c r="O65" s="79">
        <v>33.86929461</v>
      </c>
      <c r="P65" s="34" t="s">
        <v>39</v>
      </c>
      <c r="Q65" s="35"/>
      <c r="R65" s="91"/>
      <c r="S65" s="129" t="s">
        <v>39</v>
      </c>
      <c r="T65" s="109">
        <v>399406</v>
      </c>
      <c r="U65" s="53">
        <v>30378</v>
      </c>
      <c r="V65" s="53">
        <v>35577</v>
      </c>
      <c r="W65" s="131">
        <v>12151</v>
      </c>
      <c r="X65" s="85" t="s">
        <v>289</v>
      </c>
      <c r="Y65" s="86" t="s">
        <v>34</v>
      </c>
      <c r="Z65" s="88">
        <f t="shared" si="0"/>
        <v>1</v>
      </c>
      <c r="AA65" s="75">
        <f t="shared" si="1"/>
        <v>0</v>
      </c>
      <c r="AB65" s="75">
        <f t="shared" si="2"/>
        <v>0</v>
      </c>
      <c r="AC65" s="75">
        <f t="shared" si="3"/>
        <v>0</v>
      </c>
      <c r="AD65" s="80" t="str">
        <f t="shared" si="4"/>
        <v>-</v>
      </c>
      <c r="AE65" s="88">
        <f t="shared" si="5"/>
        <v>1</v>
      </c>
      <c r="AF65" s="75">
        <f t="shared" si="6"/>
        <v>1</v>
      </c>
      <c r="AG65" s="75" t="str">
        <f t="shared" si="7"/>
        <v>Initial</v>
      </c>
      <c r="AH65" s="80" t="str">
        <f t="shared" si="8"/>
        <v>RLIS</v>
      </c>
      <c r="AI65" s="88">
        <f t="shared" si="9"/>
        <v>0</v>
      </c>
    </row>
    <row r="66" spans="1:35" ht="12.75" customHeight="1">
      <c r="A66" s="81" t="s">
        <v>296</v>
      </c>
      <c r="B66" s="82">
        <v>398</v>
      </c>
      <c r="C66" s="113" t="s">
        <v>297</v>
      </c>
      <c r="D66" s="83" t="s">
        <v>298</v>
      </c>
      <c r="E66" s="83" t="s">
        <v>295</v>
      </c>
      <c r="F66" s="76" t="s">
        <v>32</v>
      </c>
      <c r="G66" s="117">
        <v>70126</v>
      </c>
      <c r="H66" s="84"/>
      <c r="I66" s="93">
        <v>5042865091</v>
      </c>
      <c r="J66" s="106"/>
      <c r="K66" s="34"/>
      <c r="L66" s="52" t="s">
        <v>291</v>
      </c>
      <c r="M66" s="121" t="s">
        <v>290</v>
      </c>
      <c r="N66" s="90"/>
      <c r="O66" s="106"/>
      <c r="P66" s="34"/>
      <c r="Q66" s="35"/>
      <c r="R66" s="91"/>
      <c r="S66" s="129"/>
      <c r="T66" s="110">
        <v>25039</v>
      </c>
      <c r="U66" s="95">
        <v>2708</v>
      </c>
      <c r="V66" s="95">
        <v>529</v>
      </c>
      <c r="W66" s="132">
        <v>639</v>
      </c>
      <c r="X66" s="112"/>
      <c r="Y66" s="134"/>
      <c r="Z66" s="88">
        <f t="shared" si="0"/>
        <v>0</v>
      </c>
      <c r="AA66" s="75">
        <f t="shared" si="1"/>
        <v>0</v>
      </c>
      <c r="AB66" s="75">
        <f t="shared" si="2"/>
        <v>0</v>
      </c>
      <c r="AC66" s="75">
        <f t="shared" si="3"/>
        <v>0</v>
      </c>
      <c r="AD66" s="80" t="str">
        <f t="shared" si="4"/>
        <v>-</v>
      </c>
      <c r="AE66" s="88">
        <f t="shared" si="5"/>
        <v>0</v>
      </c>
      <c r="AF66" s="75">
        <f t="shared" si="6"/>
        <v>0</v>
      </c>
      <c r="AG66" s="75">
        <f t="shared" si="7"/>
        <v>0</v>
      </c>
      <c r="AH66" s="80" t="str">
        <f t="shared" si="8"/>
        <v>-</v>
      </c>
      <c r="AI66" s="88">
        <f t="shared" si="9"/>
        <v>0</v>
      </c>
    </row>
    <row r="67" spans="1:35" ht="12.75" customHeight="1">
      <c r="A67" s="81" t="s">
        <v>299</v>
      </c>
      <c r="B67" s="82">
        <v>399</v>
      </c>
      <c r="C67" s="113" t="s">
        <v>300</v>
      </c>
      <c r="D67" s="83" t="s">
        <v>301</v>
      </c>
      <c r="E67" s="83" t="s">
        <v>295</v>
      </c>
      <c r="F67" s="76" t="s">
        <v>32</v>
      </c>
      <c r="G67" s="117">
        <v>70122</v>
      </c>
      <c r="H67" s="84"/>
      <c r="I67" s="93">
        <v>5047824279</v>
      </c>
      <c r="J67" s="106"/>
      <c r="K67" s="34"/>
      <c r="L67" s="52" t="s">
        <v>291</v>
      </c>
      <c r="M67" s="121" t="s">
        <v>290</v>
      </c>
      <c r="N67" s="90"/>
      <c r="O67" s="106"/>
      <c r="P67" s="34"/>
      <c r="Q67" s="35"/>
      <c r="R67" s="91"/>
      <c r="S67" s="129"/>
      <c r="T67" s="110">
        <v>34703</v>
      </c>
      <c r="U67" s="95">
        <v>3691</v>
      </c>
      <c r="V67" s="95">
        <v>737</v>
      </c>
      <c r="W67" s="132">
        <v>884</v>
      </c>
      <c r="X67" s="112"/>
      <c r="Y67" s="134"/>
      <c r="Z67" s="88">
        <f t="shared" si="0"/>
        <v>0</v>
      </c>
      <c r="AA67" s="75">
        <f t="shared" si="1"/>
        <v>0</v>
      </c>
      <c r="AB67" s="75">
        <f t="shared" si="2"/>
        <v>0</v>
      </c>
      <c r="AC67" s="75">
        <f t="shared" si="3"/>
        <v>0</v>
      </c>
      <c r="AD67" s="80" t="str">
        <f t="shared" si="4"/>
        <v>-</v>
      </c>
      <c r="AE67" s="88">
        <f t="shared" si="5"/>
        <v>0</v>
      </c>
      <c r="AF67" s="75">
        <f t="shared" si="6"/>
        <v>0</v>
      </c>
      <c r="AG67" s="75">
        <f t="shared" si="7"/>
        <v>0</v>
      </c>
      <c r="AH67" s="80" t="str">
        <f t="shared" si="8"/>
        <v>-</v>
      </c>
      <c r="AI67" s="88">
        <f t="shared" si="9"/>
        <v>0</v>
      </c>
    </row>
    <row r="68" spans="1:35" ht="12.75" customHeight="1">
      <c r="A68" s="81" t="s">
        <v>292</v>
      </c>
      <c r="B68" s="82">
        <v>397</v>
      </c>
      <c r="C68" s="113" t="s">
        <v>293</v>
      </c>
      <c r="D68" s="83" t="s">
        <v>294</v>
      </c>
      <c r="E68" s="83" t="s">
        <v>295</v>
      </c>
      <c r="F68" s="76" t="s">
        <v>32</v>
      </c>
      <c r="G68" s="117">
        <v>70122</v>
      </c>
      <c r="H68" s="84">
        <v>3538</v>
      </c>
      <c r="I68" s="93">
        <v>5042805684</v>
      </c>
      <c r="J68" s="106"/>
      <c r="K68" s="34"/>
      <c r="L68" s="52" t="s">
        <v>291</v>
      </c>
      <c r="M68" s="121" t="s">
        <v>290</v>
      </c>
      <c r="N68" s="90"/>
      <c r="O68" s="106"/>
      <c r="P68" s="34"/>
      <c r="Q68" s="35"/>
      <c r="R68" s="91"/>
      <c r="S68" s="129"/>
      <c r="T68" s="110">
        <v>30945</v>
      </c>
      <c r="U68" s="95">
        <v>3036</v>
      </c>
      <c r="V68" s="95">
        <v>673</v>
      </c>
      <c r="W68" s="132">
        <v>785</v>
      </c>
      <c r="X68" s="112"/>
      <c r="Y68" s="134"/>
      <c r="Z68" s="88">
        <f t="shared" si="0"/>
        <v>0</v>
      </c>
      <c r="AA68" s="75">
        <f t="shared" si="1"/>
        <v>0</v>
      </c>
      <c r="AB68" s="75">
        <f t="shared" si="2"/>
        <v>0</v>
      </c>
      <c r="AC68" s="75">
        <f t="shared" si="3"/>
        <v>0</v>
      </c>
      <c r="AD68" s="80" t="str">
        <f t="shared" si="4"/>
        <v>-</v>
      </c>
      <c r="AE68" s="88">
        <f t="shared" si="5"/>
        <v>0</v>
      </c>
      <c r="AF68" s="75">
        <f t="shared" si="6"/>
        <v>0</v>
      </c>
      <c r="AG68" s="75">
        <f t="shared" si="7"/>
        <v>0</v>
      </c>
      <c r="AH68" s="80" t="str">
        <f t="shared" si="8"/>
        <v>-</v>
      </c>
      <c r="AI68" s="88">
        <f t="shared" si="9"/>
        <v>0</v>
      </c>
    </row>
    <row r="69" spans="1:35" ht="12.75" customHeight="1">
      <c r="A69" s="73">
        <v>2200043</v>
      </c>
      <c r="B69" s="74">
        <v>300</v>
      </c>
      <c r="C69" s="88" t="s">
        <v>85</v>
      </c>
      <c r="D69" s="75" t="s">
        <v>86</v>
      </c>
      <c r="E69" s="75" t="s">
        <v>64</v>
      </c>
      <c r="F69" s="76" t="s">
        <v>32</v>
      </c>
      <c r="G69" s="116">
        <v>70122</v>
      </c>
      <c r="H69" s="77" t="s">
        <v>54</v>
      </c>
      <c r="I69" s="89">
        <v>5049423634</v>
      </c>
      <c r="J69" s="78">
        <v>1</v>
      </c>
      <c r="K69" s="34" t="s">
        <v>34</v>
      </c>
      <c r="L69" s="33" t="s">
        <v>34</v>
      </c>
      <c r="M69" s="119">
        <v>228.839289</v>
      </c>
      <c r="N69" s="90"/>
      <c r="O69" s="79" t="s">
        <v>35</v>
      </c>
      <c r="P69" s="34" t="s">
        <v>35</v>
      </c>
      <c r="Q69" s="35"/>
      <c r="R69" s="91"/>
      <c r="S69" s="129" t="s">
        <v>34</v>
      </c>
      <c r="T69" s="109">
        <v>102744</v>
      </c>
      <c r="U69" s="53">
        <v>10850</v>
      </c>
      <c r="V69" s="53">
        <v>4740</v>
      </c>
      <c r="W69" s="131">
        <v>2613</v>
      </c>
      <c r="X69" s="85" t="s">
        <v>290</v>
      </c>
      <c r="Y69" s="86" t="s">
        <v>34</v>
      </c>
      <c r="Z69" s="88">
        <f t="shared" si="0"/>
        <v>0</v>
      </c>
      <c r="AA69" s="75">
        <f t="shared" si="1"/>
        <v>1</v>
      </c>
      <c r="AB69" s="75">
        <f t="shared" si="2"/>
        <v>0</v>
      </c>
      <c r="AC69" s="75">
        <f t="shared" si="3"/>
        <v>0</v>
      </c>
      <c r="AD69" s="80" t="str">
        <f t="shared" si="4"/>
        <v>-</v>
      </c>
      <c r="AE69" s="88">
        <f t="shared" si="5"/>
        <v>0</v>
      </c>
      <c r="AF69" s="75">
        <f t="shared" si="6"/>
        <v>0</v>
      </c>
      <c r="AG69" s="75">
        <f t="shared" si="7"/>
        <v>0</v>
      </c>
      <c r="AH69" s="80" t="str">
        <f t="shared" si="8"/>
        <v>-</v>
      </c>
      <c r="AI69" s="88">
        <f t="shared" si="9"/>
        <v>0</v>
      </c>
    </row>
    <row r="70" spans="1:35" ht="12.75" customHeight="1">
      <c r="A70" s="73">
        <v>2201380</v>
      </c>
      <c r="B70" s="74">
        <v>43</v>
      </c>
      <c r="C70" s="88" t="s">
        <v>218</v>
      </c>
      <c r="D70" s="75" t="s">
        <v>219</v>
      </c>
      <c r="E70" s="75" t="s">
        <v>220</v>
      </c>
      <c r="F70" s="76" t="s">
        <v>32</v>
      </c>
      <c r="G70" s="116">
        <v>71449</v>
      </c>
      <c r="H70" s="77">
        <v>1079</v>
      </c>
      <c r="I70" s="89">
        <v>3182569228</v>
      </c>
      <c r="J70" s="78" t="s">
        <v>58</v>
      </c>
      <c r="K70" s="34" t="s">
        <v>34</v>
      </c>
      <c r="L70" s="33" t="s">
        <v>39</v>
      </c>
      <c r="M70" s="119">
        <v>3720.383344</v>
      </c>
      <c r="N70" s="90"/>
      <c r="O70" s="79">
        <v>25.88594227</v>
      </c>
      <c r="P70" s="34" t="s">
        <v>39</v>
      </c>
      <c r="Q70" s="35"/>
      <c r="R70" s="91"/>
      <c r="S70" s="129" t="s">
        <v>39</v>
      </c>
      <c r="T70" s="109">
        <v>339545</v>
      </c>
      <c r="U70" s="53">
        <v>23158</v>
      </c>
      <c r="V70" s="53">
        <v>31647</v>
      </c>
      <c r="W70" s="131">
        <v>12582</v>
      </c>
      <c r="X70" s="85" t="s">
        <v>291</v>
      </c>
      <c r="Y70" s="86" t="s">
        <v>34</v>
      </c>
      <c r="Z70" s="88">
        <f aca="true" t="shared" si="10" ref="Z70:Z94">IF(OR(K70="YES",L70="YES"),1,0)</f>
        <v>1</v>
      </c>
      <c r="AA70" s="75">
        <f aca="true" t="shared" si="11" ref="AA70:AA94">IF(OR(AND(ISNUMBER(M70),AND(M70&gt;0,M70&lt;600)),AND(ISNUMBER(M70),AND(M70&gt;0,N70="YES"))),1,0)</f>
        <v>0</v>
      </c>
      <c r="AB70" s="75">
        <f aca="true" t="shared" si="12" ref="AB70:AB94">IF(AND(OR(K70="YES",L70="YES"),(Z70=0)),"Trouble",0)</f>
        <v>0</v>
      </c>
      <c r="AC70" s="75">
        <f aca="true" t="shared" si="13" ref="AC70:AC94">IF(AND(OR(AND(ISNUMBER(M70),AND(M70&gt;0,M70&lt;600)),AND(ISNUMBER(M70),AND(M70&gt;0,N70="YES"))),(AA70=0)),"Trouble",0)</f>
        <v>0</v>
      </c>
      <c r="AD70" s="80" t="str">
        <f aca="true" t="shared" si="14" ref="AD70:AD94">IF(AND(Z70=1,AA70=1),"SRSA","-")</f>
        <v>-</v>
      </c>
      <c r="AE70" s="88">
        <f aca="true" t="shared" si="15" ref="AE70:AE94">IF(S70="YES",1,0)</f>
        <v>1</v>
      </c>
      <c r="AF70" s="75">
        <f aca="true" t="shared" si="16" ref="AF70:AF94">IF(OR(AND(ISNUMBER(Q70),Q70&gt;=20),(AND(ISNUMBER(Q70)=FALSE,AND(ISNUMBER(O70),O70&gt;=20)))),1,0)</f>
        <v>1</v>
      </c>
      <c r="AG70" s="75" t="str">
        <f aca="true" t="shared" si="17" ref="AG70:AG94">IF(AND(AE70=1,AF70=1),"Initial",0)</f>
        <v>Initial</v>
      </c>
      <c r="AH70" s="80" t="str">
        <f aca="true" t="shared" si="18" ref="AH70:AH94">IF(AND(AND(AG70="Initial",AI70=0),AND(ISNUMBER(M70),M70&gt;0)),"RLIS","-")</f>
        <v>RLIS</v>
      </c>
      <c r="AI70" s="88">
        <f aca="true" t="shared" si="19" ref="AI70:AI94">IF(AND(AD70="SRSA",AG70="Initial"),"SRSA",0)</f>
        <v>0</v>
      </c>
    </row>
    <row r="71" spans="1:35" ht="12.75" customHeight="1">
      <c r="A71" s="73">
        <v>2201410</v>
      </c>
      <c r="B71" s="74">
        <v>44</v>
      </c>
      <c r="C71" s="88" t="s">
        <v>221</v>
      </c>
      <c r="D71" s="75" t="s">
        <v>222</v>
      </c>
      <c r="E71" s="75" t="s">
        <v>223</v>
      </c>
      <c r="F71" s="76" t="s">
        <v>32</v>
      </c>
      <c r="G71" s="116">
        <v>70043</v>
      </c>
      <c r="H71" s="77" t="s">
        <v>54</v>
      </c>
      <c r="I71" s="89">
        <v>5043012000</v>
      </c>
      <c r="J71" s="78" t="s">
        <v>206</v>
      </c>
      <c r="K71" s="34" t="s">
        <v>34</v>
      </c>
      <c r="L71" s="33" t="s">
        <v>34</v>
      </c>
      <c r="M71" s="119">
        <v>7745.531801</v>
      </c>
      <c r="N71" s="90"/>
      <c r="O71" s="79">
        <v>19.39461883</v>
      </c>
      <c r="P71" s="34" t="s">
        <v>34</v>
      </c>
      <c r="Q71" s="35"/>
      <c r="R71" s="91"/>
      <c r="S71" s="129" t="s">
        <v>34</v>
      </c>
      <c r="T71" s="109">
        <v>675290</v>
      </c>
      <c r="U71" s="53">
        <v>47814</v>
      </c>
      <c r="V71" s="53">
        <v>67982</v>
      </c>
      <c r="W71" s="131">
        <v>31846</v>
      </c>
      <c r="X71" s="85" t="s">
        <v>289</v>
      </c>
      <c r="Y71" s="86" t="s">
        <v>34</v>
      </c>
      <c r="Z71" s="88">
        <f t="shared" si="10"/>
        <v>0</v>
      </c>
      <c r="AA71" s="75">
        <f t="shared" si="11"/>
        <v>0</v>
      </c>
      <c r="AB71" s="75">
        <f t="shared" si="12"/>
        <v>0</v>
      </c>
      <c r="AC71" s="75">
        <f t="shared" si="13"/>
        <v>0</v>
      </c>
      <c r="AD71" s="80" t="str">
        <f t="shared" si="14"/>
        <v>-</v>
      </c>
      <c r="AE71" s="88">
        <f t="shared" si="15"/>
        <v>0</v>
      </c>
      <c r="AF71" s="75">
        <f t="shared" si="16"/>
        <v>0</v>
      </c>
      <c r="AG71" s="75">
        <f t="shared" si="17"/>
        <v>0</v>
      </c>
      <c r="AH71" s="80" t="str">
        <f t="shared" si="18"/>
        <v>-</v>
      </c>
      <c r="AI71" s="88">
        <f t="shared" si="19"/>
        <v>0</v>
      </c>
    </row>
    <row r="72" spans="1:35" ht="12.75" customHeight="1">
      <c r="A72" s="73">
        <v>2201440</v>
      </c>
      <c r="B72" s="74">
        <v>45</v>
      </c>
      <c r="C72" s="88" t="s">
        <v>224</v>
      </c>
      <c r="D72" s="75" t="s">
        <v>225</v>
      </c>
      <c r="E72" s="75" t="s">
        <v>226</v>
      </c>
      <c r="F72" s="76" t="s">
        <v>32</v>
      </c>
      <c r="G72" s="116">
        <v>70070</v>
      </c>
      <c r="H72" s="77">
        <v>46</v>
      </c>
      <c r="I72" s="89">
        <v>9857856289</v>
      </c>
      <c r="J72" s="78" t="s">
        <v>227</v>
      </c>
      <c r="K72" s="34" t="s">
        <v>34</v>
      </c>
      <c r="L72" s="33" t="s">
        <v>34</v>
      </c>
      <c r="M72" s="119">
        <v>8860.950077</v>
      </c>
      <c r="N72" s="90"/>
      <c r="O72" s="79">
        <v>15.91153733</v>
      </c>
      <c r="P72" s="34" t="s">
        <v>34</v>
      </c>
      <c r="Q72" s="35"/>
      <c r="R72" s="91"/>
      <c r="S72" s="129" t="s">
        <v>34</v>
      </c>
      <c r="T72" s="109">
        <v>532760</v>
      </c>
      <c r="U72" s="53">
        <v>31312</v>
      </c>
      <c r="V72" s="53">
        <v>55300</v>
      </c>
      <c r="W72" s="131">
        <v>26341</v>
      </c>
      <c r="X72" s="85" t="s">
        <v>289</v>
      </c>
      <c r="Y72" s="86" t="s">
        <v>34</v>
      </c>
      <c r="Z72" s="88">
        <f t="shared" si="10"/>
        <v>0</v>
      </c>
      <c r="AA72" s="75">
        <f t="shared" si="11"/>
        <v>0</v>
      </c>
      <c r="AB72" s="75">
        <f t="shared" si="12"/>
        <v>0</v>
      </c>
      <c r="AC72" s="75">
        <f t="shared" si="13"/>
        <v>0</v>
      </c>
      <c r="AD72" s="80" t="str">
        <f t="shared" si="14"/>
        <v>-</v>
      </c>
      <c r="AE72" s="88">
        <f t="shared" si="15"/>
        <v>0</v>
      </c>
      <c r="AF72" s="75">
        <f t="shared" si="16"/>
        <v>0</v>
      </c>
      <c r="AG72" s="75">
        <f t="shared" si="17"/>
        <v>0</v>
      </c>
      <c r="AH72" s="80" t="str">
        <f t="shared" si="18"/>
        <v>-</v>
      </c>
      <c r="AI72" s="88">
        <f t="shared" si="19"/>
        <v>0</v>
      </c>
    </row>
    <row r="73" spans="1:35" ht="12.75" customHeight="1">
      <c r="A73" s="73">
        <v>2201470</v>
      </c>
      <c r="B73" s="74">
        <v>46</v>
      </c>
      <c r="C73" s="88" t="s">
        <v>228</v>
      </c>
      <c r="D73" s="75" t="s">
        <v>229</v>
      </c>
      <c r="E73" s="75" t="s">
        <v>230</v>
      </c>
      <c r="F73" s="76" t="s">
        <v>32</v>
      </c>
      <c r="G73" s="116">
        <v>70441</v>
      </c>
      <c r="H73" s="77">
        <v>540</v>
      </c>
      <c r="I73" s="89">
        <v>2252224349</v>
      </c>
      <c r="J73" s="78">
        <v>8</v>
      </c>
      <c r="K73" s="34" t="s">
        <v>39</v>
      </c>
      <c r="L73" s="33" t="s">
        <v>39</v>
      </c>
      <c r="M73" s="119">
        <v>1211.71874</v>
      </c>
      <c r="N73" s="90"/>
      <c r="O73" s="79">
        <v>30.50359712</v>
      </c>
      <c r="P73" s="34" t="s">
        <v>39</v>
      </c>
      <c r="Q73" s="35"/>
      <c r="R73" s="91"/>
      <c r="S73" s="129" t="s">
        <v>39</v>
      </c>
      <c r="T73" s="109">
        <v>176153</v>
      </c>
      <c r="U73" s="53">
        <v>15620</v>
      </c>
      <c r="V73" s="53">
        <v>16462</v>
      </c>
      <c r="W73" s="131">
        <v>4499</v>
      </c>
      <c r="X73" s="85" t="s">
        <v>291</v>
      </c>
      <c r="Y73" s="86" t="s">
        <v>34</v>
      </c>
      <c r="Z73" s="88">
        <f t="shared" si="10"/>
        <v>1</v>
      </c>
      <c r="AA73" s="75">
        <f t="shared" si="11"/>
        <v>0</v>
      </c>
      <c r="AB73" s="75">
        <f t="shared" si="12"/>
        <v>0</v>
      </c>
      <c r="AC73" s="75">
        <f t="shared" si="13"/>
        <v>0</v>
      </c>
      <c r="AD73" s="80" t="str">
        <f t="shared" si="14"/>
        <v>-</v>
      </c>
      <c r="AE73" s="88">
        <f t="shared" si="15"/>
        <v>1</v>
      </c>
      <c r="AF73" s="75">
        <f t="shared" si="16"/>
        <v>1</v>
      </c>
      <c r="AG73" s="75" t="str">
        <f t="shared" si="17"/>
        <v>Initial</v>
      </c>
      <c r="AH73" s="80" t="str">
        <f t="shared" si="18"/>
        <v>RLIS</v>
      </c>
      <c r="AI73" s="88">
        <f t="shared" si="19"/>
        <v>0</v>
      </c>
    </row>
    <row r="74" spans="1:35" ht="12.75" customHeight="1">
      <c r="A74" s="73">
        <v>2201500</v>
      </c>
      <c r="B74" s="74">
        <v>47</v>
      </c>
      <c r="C74" s="88" t="s">
        <v>231</v>
      </c>
      <c r="D74" s="75" t="s">
        <v>232</v>
      </c>
      <c r="E74" s="75" t="s">
        <v>233</v>
      </c>
      <c r="F74" s="76" t="s">
        <v>32</v>
      </c>
      <c r="G74" s="116">
        <v>70071</v>
      </c>
      <c r="H74" s="77">
        <v>338</v>
      </c>
      <c r="I74" s="89">
        <v>2258695375</v>
      </c>
      <c r="J74" s="78" t="s">
        <v>58</v>
      </c>
      <c r="K74" s="34" t="s">
        <v>34</v>
      </c>
      <c r="L74" s="33" t="s">
        <v>39</v>
      </c>
      <c r="M74" s="119">
        <v>3405.608079</v>
      </c>
      <c r="N74" s="90"/>
      <c r="O74" s="79">
        <v>22.79767667</v>
      </c>
      <c r="P74" s="34" t="s">
        <v>39</v>
      </c>
      <c r="Q74" s="35"/>
      <c r="R74" s="91"/>
      <c r="S74" s="129" t="s">
        <v>39</v>
      </c>
      <c r="T74" s="109">
        <v>288980</v>
      </c>
      <c r="U74" s="53">
        <v>19980</v>
      </c>
      <c r="V74" s="53">
        <v>29530</v>
      </c>
      <c r="W74" s="131">
        <v>12739</v>
      </c>
      <c r="X74" s="85" t="s">
        <v>289</v>
      </c>
      <c r="Y74" s="86" t="s">
        <v>34</v>
      </c>
      <c r="Z74" s="88">
        <f t="shared" si="10"/>
        <v>1</v>
      </c>
      <c r="AA74" s="75">
        <f t="shared" si="11"/>
        <v>0</v>
      </c>
      <c r="AB74" s="75">
        <f t="shared" si="12"/>
        <v>0</v>
      </c>
      <c r="AC74" s="75">
        <f t="shared" si="13"/>
        <v>0</v>
      </c>
      <c r="AD74" s="80" t="str">
        <f t="shared" si="14"/>
        <v>-</v>
      </c>
      <c r="AE74" s="88">
        <f t="shared" si="15"/>
        <v>1</v>
      </c>
      <c r="AF74" s="75">
        <f t="shared" si="16"/>
        <v>1</v>
      </c>
      <c r="AG74" s="75" t="str">
        <f t="shared" si="17"/>
        <v>Initial</v>
      </c>
      <c r="AH74" s="80" t="str">
        <f t="shared" si="18"/>
        <v>RLIS</v>
      </c>
      <c r="AI74" s="88">
        <f t="shared" si="19"/>
        <v>0</v>
      </c>
    </row>
    <row r="75" spans="1:35" ht="12.75" customHeight="1">
      <c r="A75" s="73">
        <v>2201530</v>
      </c>
      <c r="B75" s="74">
        <v>48</v>
      </c>
      <c r="C75" s="88" t="s">
        <v>234</v>
      </c>
      <c r="D75" s="75" t="s">
        <v>235</v>
      </c>
      <c r="E75" s="75" t="s">
        <v>236</v>
      </c>
      <c r="F75" s="76" t="s">
        <v>32</v>
      </c>
      <c r="G75" s="116">
        <v>70084</v>
      </c>
      <c r="H75" s="77" t="s">
        <v>54</v>
      </c>
      <c r="I75" s="89">
        <v>9855361106</v>
      </c>
      <c r="J75" s="78" t="s">
        <v>206</v>
      </c>
      <c r="K75" s="34" t="s">
        <v>34</v>
      </c>
      <c r="L75" s="33" t="s">
        <v>34</v>
      </c>
      <c r="M75" s="119">
        <v>5756.406322</v>
      </c>
      <c r="N75" s="90"/>
      <c r="O75" s="79">
        <v>21.70711471</v>
      </c>
      <c r="P75" s="34" t="s">
        <v>39</v>
      </c>
      <c r="Q75" s="35"/>
      <c r="R75" s="91"/>
      <c r="S75" s="129" t="s">
        <v>34</v>
      </c>
      <c r="T75" s="109">
        <v>615334</v>
      </c>
      <c r="U75" s="53">
        <v>42330</v>
      </c>
      <c r="V75" s="53">
        <v>60682</v>
      </c>
      <c r="W75" s="131">
        <v>28282</v>
      </c>
      <c r="X75" s="85" t="s">
        <v>291</v>
      </c>
      <c r="Y75" s="86" t="s">
        <v>34</v>
      </c>
      <c r="Z75" s="88">
        <f t="shared" si="10"/>
        <v>0</v>
      </c>
      <c r="AA75" s="75">
        <f t="shared" si="11"/>
        <v>0</v>
      </c>
      <c r="AB75" s="75">
        <f t="shared" si="12"/>
        <v>0</v>
      </c>
      <c r="AC75" s="75">
        <f t="shared" si="13"/>
        <v>0</v>
      </c>
      <c r="AD75" s="80" t="str">
        <f t="shared" si="14"/>
        <v>-</v>
      </c>
      <c r="AE75" s="88">
        <f t="shared" si="15"/>
        <v>0</v>
      </c>
      <c r="AF75" s="75">
        <f t="shared" si="16"/>
        <v>1</v>
      </c>
      <c r="AG75" s="75">
        <f t="shared" si="17"/>
        <v>0</v>
      </c>
      <c r="AH75" s="80" t="str">
        <f t="shared" si="18"/>
        <v>-</v>
      </c>
      <c r="AI75" s="88">
        <f t="shared" si="19"/>
        <v>0</v>
      </c>
    </row>
    <row r="76" spans="1:35" ht="12.75" customHeight="1">
      <c r="A76" s="73">
        <v>2201560</v>
      </c>
      <c r="B76" s="74">
        <v>49</v>
      </c>
      <c r="C76" s="88" t="s">
        <v>237</v>
      </c>
      <c r="D76" s="75" t="s">
        <v>238</v>
      </c>
      <c r="E76" s="75" t="s">
        <v>239</v>
      </c>
      <c r="F76" s="76" t="s">
        <v>32</v>
      </c>
      <c r="G76" s="116">
        <v>70571</v>
      </c>
      <c r="H76" s="77">
        <v>310</v>
      </c>
      <c r="I76" s="89">
        <v>3379483657</v>
      </c>
      <c r="J76" s="78" t="s">
        <v>143</v>
      </c>
      <c r="K76" s="34" t="s">
        <v>34</v>
      </c>
      <c r="L76" s="33" t="s">
        <v>39</v>
      </c>
      <c r="M76" s="119">
        <v>13535.740589</v>
      </c>
      <c r="N76" s="90"/>
      <c r="O76" s="79">
        <v>31.75999549</v>
      </c>
      <c r="P76" s="34" t="s">
        <v>39</v>
      </c>
      <c r="Q76" s="35"/>
      <c r="R76" s="91"/>
      <c r="S76" s="129" t="s">
        <v>39</v>
      </c>
      <c r="T76" s="109">
        <v>1555405</v>
      </c>
      <c r="U76" s="53">
        <v>127078</v>
      </c>
      <c r="V76" s="53">
        <v>153214</v>
      </c>
      <c r="W76" s="131">
        <v>56422</v>
      </c>
      <c r="X76" s="85" t="s">
        <v>289</v>
      </c>
      <c r="Y76" s="86" t="s">
        <v>34</v>
      </c>
      <c r="Z76" s="88">
        <f t="shared" si="10"/>
        <v>1</v>
      </c>
      <c r="AA76" s="75">
        <f t="shared" si="11"/>
        <v>0</v>
      </c>
      <c r="AB76" s="75">
        <f t="shared" si="12"/>
        <v>0</v>
      </c>
      <c r="AC76" s="75">
        <f t="shared" si="13"/>
        <v>0</v>
      </c>
      <c r="AD76" s="80" t="str">
        <f t="shared" si="14"/>
        <v>-</v>
      </c>
      <c r="AE76" s="88">
        <f t="shared" si="15"/>
        <v>1</v>
      </c>
      <c r="AF76" s="75">
        <f t="shared" si="16"/>
        <v>1</v>
      </c>
      <c r="AG76" s="75" t="str">
        <f t="shared" si="17"/>
        <v>Initial</v>
      </c>
      <c r="AH76" s="80" t="str">
        <f t="shared" si="18"/>
        <v>RLIS</v>
      </c>
      <c r="AI76" s="88">
        <f t="shared" si="19"/>
        <v>0</v>
      </c>
    </row>
    <row r="77" spans="1:35" ht="12.75" customHeight="1">
      <c r="A77" s="73">
        <v>2201590</v>
      </c>
      <c r="B77" s="74">
        <v>50</v>
      </c>
      <c r="C77" s="88" t="s">
        <v>240</v>
      </c>
      <c r="D77" s="75" t="s">
        <v>241</v>
      </c>
      <c r="E77" s="75" t="s">
        <v>242</v>
      </c>
      <c r="F77" s="76" t="s">
        <v>32</v>
      </c>
      <c r="G77" s="116">
        <v>70582</v>
      </c>
      <c r="H77" s="77">
        <v>859</v>
      </c>
      <c r="I77" s="89">
        <v>3373946261</v>
      </c>
      <c r="J77" s="78" t="s">
        <v>93</v>
      </c>
      <c r="K77" s="34" t="s">
        <v>34</v>
      </c>
      <c r="L77" s="33" t="s">
        <v>39</v>
      </c>
      <c r="M77" s="119">
        <v>7626.806775</v>
      </c>
      <c r="N77" s="90"/>
      <c r="O77" s="79">
        <v>28.07298977</v>
      </c>
      <c r="P77" s="34" t="s">
        <v>39</v>
      </c>
      <c r="Q77" s="35"/>
      <c r="R77" s="91"/>
      <c r="S77" s="129" t="s">
        <v>34</v>
      </c>
      <c r="T77" s="109">
        <v>749767</v>
      </c>
      <c r="U77" s="53">
        <v>61671</v>
      </c>
      <c r="V77" s="53">
        <v>72359</v>
      </c>
      <c r="W77" s="131">
        <v>29739</v>
      </c>
      <c r="X77" s="85" t="s">
        <v>291</v>
      </c>
      <c r="Y77" s="86" t="s">
        <v>34</v>
      </c>
      <c r="Z77" s="88">
        <f t="shared" si="10"/>
        <v>1</v>
      </c>
      <c r="AA77" s="75">
        <f t="shared" si="11"/>
        <v>0</v>
      </c>
      <c r="AB77" s="75">
        <f t="shared" si="12"/>
        <v>0</v>
      </c>
      <c r="AC77" s="75">
        <f t="shared" si="13"/>
        <v>0</v>
      </c>
      <c r="AD77" s="80" t="str">
        <f t="shared" si="14"/>
        <v>-</v>
      </c>
      <c r="AE77" s="88">
        <f t="shared" si="15"/>
        <v>0</v>
      </c>
      <c r="AF77" s="75">
        <f t="shared" si="16"/>
        <v>1</v>
      </c>
      <c r="AG77" s="75">
        <f t="shared" si="17"/>
        <v>0</v>
      </c>
      <c r="AH77" s="80" t="str">
        <f t="shared" si="18"/>
        <v>-</v>
      </c>
      <c r="AI77" s="88">
        <f t="shared" si="19"/>
        <v>0</v>
      </c>
    </row>
    <row r="78" spans="1:35" ht="12.75" customHeight="1">
      <c r="A78" s="73">
        <v>2201620</v>
      </c>
      <c r="B78" s="74">
        <v>51</v>
      </c>
      <c r="C78" s="88" t="s">
        <v>243</v>
      </c>
      <c r="D78" s="75" t="s">
        <v>244</v>
      </c>
      <c r="E78" s="75" t="s">
        <v>245</v>
      </c>
      <c r="F78" s="76" t="s">
        <v>32</v>
      </c>
      <c r="G78" s="116">
        <v>70522</v>
      </c>
      <c r="H78" s="77">
        <v>170</v>
      </c>
      <c r="I78" s="89">
        <v>3378369661</v>
      </c>
      <c r="J78" s="78" t="s">
        <v>58</v>
      </c>
      <c r="K78" s="34" t="s">
        <v>34</v>
      </c>
      <c r="L78" s="33" t="s">
        <v>39</v>
      </c>
      <c r="M78" s="119">
        <v>9021.771426</v>
      </c>
      <c r="N78" s="90"/>
      <c r="O78" s="79">
        <v>27.68575485</v>
      </c>
      <c r="P78" s="34" t="s">
        <v>39</v>
      </c>
      <c r="Q78" s="35"/>
      <c r="R78" s="91"/>
      <c r="S78" s="129" t="s">
        <v>39</v>
      </c>
      <c r="T78" s="109">
        <v>882794</v>
      </c>
      <c r="U78" s="53">
        <v>61670</v>
      </c>
      <c r="V78" s="53">
        <v>80078</v>
      </c>
      <c r="W78" s="131">
        <v>34251</v>
      </c>
      <c r="X78" s="85" t="s">
        <v>289</v>
      </c>
      <c r="Y78" s="86" t="s">
        <v>34</v>
      </c>
      <c r="Z78" s="88">
        <f t="shared" si="10"/>
        <v>1</v>
      </c>
      <c r="AA78" s="75">
        <f t="shared" si="11"/>
        <v>0</v>
      </c>
      <c r="AB78" s="75">
        <f t="shared" si="12"/>
        <v>0</v>
      </c>
      <c r="AC78" s="75">
        <f t="shared" si="13"/>
        <v>0</v>
      </c>
      <c r="AD78" s="80" t="str">
        <f t="shared" si="14"/>
        <v>-</v>
      </c>
      <c r="AE78" s="88">
        <f t="shared" si="15"/>
        <v>1</v>
      </c>
      <c r="AF78" s="75">
        <f t="shared" si="16"/>
        <v>1</v>
      </c>
      <c r="AG78" s="75" t="str">
        <f t="shared" si="17"/>
        <v>Initial</v>
      </c>
      <c r="AH78" s="80" t="str">
        <f t="shared" si="18"/>
        <v>RLIS</v>
      </c>
      <c r="AI78" s="88">
        <f t="shared" si="19"/>
        <v>0</v>
      </c>
    </row>
    <row r="79" spans="1:35" ht="12.75" customHeight="1">
      <c r="A79" s="73">
        <v>2201650</v>
      </c>
      <c r="B79" s="74">
        <v>52</v>
      </c>
      <c r="C79" s="88" t="s">
        <v>246</v>
      </c>
      <c r="D79" s="75" t="s">
        <v>247</v>
      </c>
      <c r="E79" s="75" t="s">
        <v>248</v>
      </c>
      <c r="F79" s="76" t="s">
        <v>32</v>
      </c>
      <c r="G79" s="116">
        <v>70434</v>
      </c>
      <c r="H79" s="77">
        <v>940</v>
      </c>
      <c r="I79" s="89">
        <v>9858923216</v>
      </c>
      <c r="J79" s="78" t="s">
        <v>206</v>
      </c>
      <c r="K79" s="34" t="s">
        <v>34</v>
      </c>
      <c r="L79" s="33" t="s">
        <v>34</v>
      </c>
      <c r="M79" s="119">
        <v>32792.63643</v>
      </c>
      <c r="N79" s="90"/>
      <c r="O79" s="79">
        <v>13.76233087</v>
      </c>
      <c r="P79" s="34" t="s">
        <v>34</v>
      </c>
      <c r="Q79" s="35"/>
      <c r="R79" s="91"/>
      <c r="S79" s="129" t="s">
        <v>34</v>
      </c>
      <c r="T79" s="109">
        <v>1806422</v>
      </c>
      <c r="U79" s="53">
        <v>109662</v>
      </c>
      <c r="V79" s="53">
        <v>212178</v>
      </c>
      <c r="W79" s="131">
        <v>105717</v>
      </c>
      <c r="X79" s="85" t="s">
        <v>289</v>
      </c>
      <c r="Y79" s="86" t="s">
        <v>34</v>
      </c>
      <c r="Z79" s="88">
        <f t="shared" si="10"/>
        <v>0</v>
      </c>
      <c r="AA79" s="75">
        <f t="shared" si="11"/>
        <v>0</v>
      </c>
      <c r="AB79" s="75">
        <f t="shared" si="12"/>
        <v>0</v>
      </c>
      <c r="AC79" s="75">
        <f t="shared" si="13"/>
        <v>0</v>
      </c>
      <c r="AD79" s="80" t="str">
        <f t="shared" si="14"/>
        <v>-</v>
      </c>
      <c r="AE79" s="88">
        <f t="shared" si="15"/>
        <v>0</v>
      </c>
      <c r="AF79" s="75">
        <f t="shared" si="16"/>
        <v>0</v>
      </c>
      <c r="AG79" s="75">
        <f t="shared" si="17"/>
        <v>0</v>
      </c>
      <c r="AH79" s="80" t="str">
        <f t="shared" si="18"/>
        <v>-</v>
      </c>
      <c r="AI79" s="88">
        <f t="shared" si="19"/>
        <v>0</v>
      </c>
    </row>
    <row r="80" spans="1:35" ht="12.75" customHeight="1">
      <c r="A80" s="73">
        <v>2200023</v>
      </c>
      <c r="B80" s="74">
        <v>319</v>
      </c>
      <c r="C80" s="88" t="s">
        <v>49</v>
      </c>
      <c r="D80" s="75" t="s">
        <v>50</v>
      </c>
      <c r="E80" s="75" t="s">
        <v>31</v>
      </c>
      <c r="F80" s="76" t="s">
        <v>32</v>
      </c>
      <c r="G80" s="116">
        <v>70813</v>
      </c>
      <c r="H80" s="77">
        <v>9414</v>
      </c>
      <c r="I80" s="89">
        <v>2257713490</v>
      </c>
      <c r="J80" s="78">
        <v>2</v>
      </c>
      <c r="K80" s="34" t="s">
        <v>34</v>
      </c>
      <c r="L80" s="33" t="s">
        <v>34</v>
      </c>
      <c r="M80" s="119">
        <v>440.804606</v>
      </c>
      <c r="N80" s="90"/>
      <c r="O80" s="79" t="s">
        <v>35</v>
      </c>
      <c r="P80" s="34" t="s">
        <v>35</v>
      </c>
      <c r="Q80" s="35"/>
      <c r="R80" s="91"/>
      <c r="S80" s="129" t="s">
        <v>34</v>
      </c>
      <c r="T80" s="109">
        <v>0</v>
      </c>
      <c r="U80" s="53">
        <v>0</v>
      </c>
      <c r="V80" s="53">
        <v>0</v>
      </c>
      <c r="W80" s="131">
        <v>0</v>
      </c>
      <c r="X80" s="85" t="s">
        <v>289</v>
      </c>
      <c r="Y80" s="86" t="s">
        <v>34</v>
      </c>
      <c r="Z80" s="88">
        <f t="shared" si="10"/>
        <v>0</v>
      </c>
      <c r="AA80" s="75">
        <f t="shared" si="11"/>
        <v>1</v>
      </c>
      <c r="AB80" s="75">
        <f t="shared" si="12"/>
        <v>0</v>
      </c>
      <c r="AC80" s="75">
        <f t="shared" si="13"/>
        <v>0</v>
      </c>
      <c r="AD80" s="80" t="str">
        <f t="shared" si="14"/>
        <v>-</v>
      </c>
      <c r="AE80" s="88">
        <f t="shared" si="15"/>
        <v>0</v>
      </c>
      <c r="AF80" s="75">
        <f t="shared" si="16"/>
        <v>0</v>
      </c>
      <c r="AG80" s="75">
        <f t="shared" si="17"/>
        <v>0</v>
      </c>
      <c r="AH80" s="80" t="str">
        <f t="shared" si="18"/>
        <v>-</v>
      </c>
      <c r="AI80" s="88">
        <f t="shared" si="19"/>
        <v>0</v>
      </c>
    </row>
    <row r="81" spans="1:35" ht="12.75" customHeight="1">
      <c r="A81" s="73">
        <v>2280100</v>
      </c>
      <c r="B81" s="74">
        <v>101</v>
      </c>
      <c r="C81" s="88" t="s">
        <v>286</v>
      </c>
      <c r="D81" s="75" t="s">
        <v>287</v>
      </c>
      <c r="E81" s="75" t="s">
        <v>31</v>
      </c>
      <c r="F81" s="76" t="s">
        <v>32</v>
      </c>
      <c r="G81" s="116">
        <v>70804</v>
      </c>
      <c r="H81" s="77">
        <v>9064</v>
      </c>
      <c r="I81" s="89">
        <v>2253426975</v>
      </c>
      <c r="J81" s="78" t="s">
        <v>288</v>
      </c>
      <c r="K81" s="34" t="s">
        <v>34</v>
      </c>
      <c r="L81" s="33" t="s">
        <v>34</v>
      </c>
      <c r="M81" s="119">
        <v>620.340033</v>
      </c>
      <c r="N81" s="90"/>
      <c r="O81" s="79" t="s">
        <v>35</v>
      </c>
      <c r="P81" s="34" t="s">
        <v>35</v>
      </c>
      <c r="Q81" s="35"/>
      <c r="R81" s="91"/>
      <c r="S81" s="129" t="s">
        <v>34</v>
      </c>
      <c r="T81" s="109">
        <v>30289</v>
      </c>
      <c r="U81" s="53">
        <v>4763</v>
      </c>
      <c r="V81" s="53">
        <v>3862</v>
      </c>
      <c r="W81" s="131">
        <v>735</v>
      </c>
      <c r="X81" s="85" t="s">
        <v>290</v>
      </c>
      <c r="Y81" s="86" t="s">
        <v>34</v>
      </c>
      <c r="Z81" s="88">
        <f t="shared" si="10"/>
        <v>0</v>
      </c>
      <c r="AA81" s="75">
        <f t="shared" si="11"/>
        <v>0</v>
      </c>
      <c r="AB81" s="75">
        <f t="shared" si="12"/>
        <v>0</v>
      </c>
      <c r="AC81" s="75">
        <f t="shared" si="13"/>
        <v>0</v>
      </c>
      <c r="AD81" s="80" t="str">
        <f t="shared" si="14"/>
        <v>-</v>
      </c>
      <c r="AE81" s="88">
        <f t="shared" si="15"/>
        <v>0</v>
      </c>
      <c r="AF81" s="75">
        <f t="shared" si="16"/>
        <v>0</v>
      </c>
      <c r="AG81" s="75">
        <f t="shared" si="17"/>
        <v>0</v>
      </c>
      <c r="AH81" s="80" t="str">
        <f t="shared" si="18"/>
        <v>-</v>
      </c>
      <c r="AI81" s="88">
        <f t="shared" si="19"/>
        <v>0</v>
      </c>
    </row>
    <row r="82" spans="1:35" ht="12.75" customHeight="1">
      <c r="A82" s="73">
        <v>2201680</v>
      </c>
      <c r="B82" s="74">
        <v>53</v>
      </c>
      <c r="C82" s="88" t="s">
        <v>249</v>
      </c>
      <c r="D82" s="75" t="s">
        <v>250</v>
      </c>
      <c r="E82" s="75" t="s">
        <v>251</v>
      </c>
      <c r="F82" s="76" t="s">
        <v>32</v>
      </c>
      <c r="G82" s="116">
        <v>70422</v>
      </c>
      <c r="H82" s="77">
        <v>457</v>
      </c>
      <c r="I82" s="89">
        <v>9857487153</v>
      </c>
      <c r="J82" s="78" t="s">
        <v>252</v>
      </c>
      <c r="K82" s="34" t="s">
        <v>34</v>
      </c>
      <c r="L82" s="33" t="s">
        <v>39</v>
      </c>
      <c r="M82" s="119">
        <v>16843.765237</v>
      </c>
      <c r="N82" s="90"/>
      <c r="O82" s="79">
        <v>29.23854241</v>
      </c>
      <c r="P82" s="34" t="s">
        <v>39</v>
      </c>
      <c r="Q82" s="35"/>
      <c r="R82" s="91"/>
      <c r="S82" s="129" t="s">
        <v>39</v>
      </c>
      <c r="T82" s="109">
        <v>1651503</v>
      </c>
      <c r="U82" s="53">
        <v>136894</v>
      </c>
      <c r="V82" s="53">
        <v>158588</v>
      </c>
      <c r="W82" s="131">
        <v>65298</v>
      </c>
      <c r="X82" s="85" t="s">
        <v>291</v>
      </c>
      <c r="Y82" s="86" t="s">
        <v>34</v>
      </c>
      <c r="Z82" s="88">
        <f t="shared" si="10"/>
        <v>1</v>
      </c>
      <c r="AA82" s="75">
        <f t="shared" si="11"/>
        <v>0</v>
      </c>
      <c r="AB82" s="75">
        <f t="shared" si="12"/>
        <v>0</v>
      </c>
      <c r="AC82" s="75">
        <f t="shared" si="13"/>
        <v>0</v>
      </c>
      <c r="AD82" s="80" t="str">
        <f t="shared" si="14"/>
        <v>-</v>
      </c>
      <c r="AE82" s="88">
        <f t="shared" si="15"/>
        <v>1</v>
      </c>
      <c r="AF82" s="75">
        <f t="shared" si="16"/>
        <v>1</v>
      </c>
      <c r="AG82" s="75" t="str">
        <f t="shared" si="17"/>
        <v>Initial</v>
      </c>
      <c r="AH82" s="80" t="str">
        <f t="shared" si="18"/>
        <v>RLIS</v>
      </c>
      <c r="AI82" s="88">
        <f t="shared" si="19"/>
        <v>0</v>
      </c>
    </row>
    <row r="83" spans="1:35" ht="12.75" customHeight="1">
      <c r="A83" s="73">
        <v>2201710</v>
      </c>
      <c r="B83" s="74">
        <v>54</v>
      </c>
      <c r="C83" s="88" t="s">
        <v>253</v>
      </c>
      <c r="D83" s="75" t="s">
        <v>254</v>
      </c>
      <c r="E83" s="75" t="s">
        <v>255</v>
      </c>
      <c r="F83" s="76" t="s">
        <v>32</v>
      </c>
      <c r="G83" s="116">
        <v>71366</v>
      </c>
      <c r="H83" s="77">
        <v>318</v>
      </c>
      <c r="I83" s="89">
        <v>3187663269</v>
      </c>
      <c r="J83" s="78">
        <v>7</v>
      </c>
      <c r="K83" s="34" t="s">
        <v>39</v>
      </c>
      <c r="L83" s="33" t="s">
        <v>39</v>
      </c>
      <c r="M83" s="119">
        <v>749.75859</v>
      </c>
      <c r="N83" s="90"/>
      <c r="O83" s="79">
        <v>43.22820037</v>
      </c>
      <c r="P83" s="34" t="s">
        <v>39</v>
      </c>
      <c r="Q83" s="35"/>
      <c r="R83" s="91"/>
      <c r="S83" s="129" t="s">
        <v>39</v>
      </c>
      <c r="T83" s="109">
        <v>156023</v>
      </c>
      <c r="U83" s="53">
        <v>14661</v>
      </c>
      <c r="V83" s="53">
        <v>14512</v>
      </c>
      <c r="W83" s="131">
        <v>3164</v>
      </c>
      <c r="X83" s="85" t="s">
        <v>289</v>
      </c>
      <c r="Y83" s="86" t="s">
        <v>34</v>
      </c>
      <c r="Z83" s="88">
        <f t="shared" si="10"/>
        <v>1</v>
      </c>
      <c r="AA83" s="75">
        <f t="shared" si="11"/>
        <v>0</v>
      </c>
      <c r="AB83" s="75">
        <f t="shared" si="12"/>
        <v>0</v>
      </c>
      <c r="AC83" s="75">
        <f t="shared" si="13"/>
        <v>0</v>
      </c>
      <c r="AD83" s="80" t="str">
        <f t="shared" si="14"/>
        <v>-</v>
      </c>
      <c r="AE83" s="88">
        <f t="shared" si="15"/>
        <v>1</v>
      </c>
      <c r="AF83" s="75">
        <f t="shared" si="16"/>
        <v>1</v>
      </c>
      <c r="AG83" s="75" t="str">
        <f t="shared" si="17"/>
        <v>Initial</v>
      </c>
      <c r="AH83" s="80" t="str">
        <f t="shared" si="18"/>
        <v>RLIS</v>
      </c>
      <c r="AI83" s="88">
        <f t="shared" si="19"/>
        <v>0</v>
      </c>
    </row>
    <row r="84" spans="1:35" ht="12.75" customHeight="1">
      <c r="A84" s="73">
        <v>2201740</v>
      </c>
      <c r="B84" s="74">
        <v>55</v>
      </c>
      <c r="C84" s="88" t="s">
        <v>256</v>
      </c>
      <c r="D84" s="75" t="s">
        <v>257</v>
      </c>
      <c r="E84" s="75" t="s">
        <v>258</v>
      </c>
      <c r="F84" s="76" t="s">
        <v>32</v>
      </c>
      <c r="G84" s="116">
        <v>70361</v>
      </c>
      <c r="H84" s="77">
        <v>5097</v>
      </c>
      <c r="I84" s="89">
        <v>9858767400</v>
      </c>
      <c r="J84" s="78" t="s">
        <v>112</v>
      </c>
      <c r="K84" s="34" t="s">
        <v>34</v>
      </c>
      <c r="L84" s="33" t="s">
        <v>34</v>
      </c>
      <c r="M84" s="119">
        <v>17140.426877</v>
      </c>
      <c r="N84" s="90"/>
      <c r="O84" s="79">
        <v>23.30087774</v>
      </c>
      <c r="P84" s="34" t="s">
        <v>39</v>
      </c>
      <c r="Q84" s="35"/>
      <c r="R84" s="91"/>
      <c r="S84" s="129" t="s">
        <v>34</v>
      </c>
      <c r="T84" s="109">
        <v>1478805</v>
      </c>
      <c r="U84" s="53">
        <v>105628</v>
      </c>
      <c r="V84" s="53">
        <v>148481</v>
      </c>
      <c r="W84" s="131">
        <v>66652</v>
      </c>
      <c r="X84" s="85" t="s">
        <v>291</v>
      </c>
      <c r="Y84" s="86" t="s">
        <v>34</v>
      </c>
      <c r="Z84" s="88">
        <f t="shared" si="10"/>
        <v>0</v>
      </c>
      <c r="AA84" s="75">
        <f t="shared" si="11"/>
        <v>0</v>
      </c>
      <c r="AB84" s="75">
        <f t="shared" si="12"/>
        <v>0</v>
      </c>
      <c r="AC84" s="75">
        <f t="shared" si="13"/>
        <v>0</v>
      </c>
      <c r="AD84" s="80" t="str">
        <f t="shared" si="14"/>
        <v>-</v>
      </c>
      <c r="AE84" s="88">
        <f t="shared" si="15"/>
        <v>0</v>
      </c>
      <c r="AF84" s="75">
        <f t="shared" si="16"/>
        <v>1</v>
      </c>
      <c r="AG84" s="75">
        <f t="shared" si="17"/>
        <v>0</v>
      </c>
      <c r="AH84" s="80" t="str">
        <f t="shared" si="18"/>
        <v>-</v>
      </c>
      <c r="AI84" s="88">
        <f t="shared" si="19"/>
        <v>0</v>
      </c>
    </row>
    <row r="85" spans="1:35" ht="12.75" customHeight="1">
      <c r="A85" s="73">
        <v>2201770</v>
      </c>
      <c r="B85" s="74">
        <v>56</v>
      </c>
      <c r="C85" s="88" t="s">
        <v>259</v>
      </c>
      <c r="D85" s="75" t="s">
        <v>260</v>
      </c>
      <c r="E85" s="75" t="s">
        <v>261</v>
      </c>
      <c r="F85" s="76" t="s">
        <v>32</v>
      </c>
      <c r="G85" s="116">
        <v>71241</v>
      </c>
      <c r="H85" s="77">
        <v>308</v>
      </c>
      <c r="I85" s="89">
        <v>3183689715</v>
      </c>
      <c r="J85" s="78" t="s">
        <v>93</v>
      </c>
      <c r="K85" s="34" t="s">
        <v>34</v>
      </c>
      <c r="L85" s="33" t="s">
        <v>39</v>
      </c>
      <c r="M85" s="119">
        <v>3035.681468</v>
      </c>
      <c r="N85" s="90"/>
      <c r="O85" s="79">
        <v>25.34332085</v>
      </c>
      <c r="P85" s="34" t="s">
        <v>39</v>
      </c>
      <c r="Q85" s="35"/>
      <c r="R85" s="91"/>
      <c r="S85" s="129" t="s">
        <v>34</v>
      </c>
      <c r="T85" s="109">
        <v>295068</v>
      </c>
      <c r="U85" s="53">
        <v>21537</v>
      </c>
      <c r="V85" s="53">
        <v>26513</v>
      </c>
      <c r="W85" s="131">
        <v>10642</v>
      </c>
      <c r="X85" s="85" t="s">
        <v>289</v>
      </c>
      <c r="Y85" s="86" t="s">
        <v>34</v>
      </c>
      <c r="Z85" s="88">
        <f t="shared" si="10"/>
        <v>1</v>
      </c>
      <c r="AA85" s="75">
        <f t="shared" si="11"/>
        <v>0</v>
      </c>
      <c r="AB85" s="75">
        <f t="shared" si="12"/>
        <v>0</v>
      </c>
      <c r="AC85" s="75">
        <f t="shared" si="13"/>
        <v>0</v>
      </c>
      <c r="AD85" s="80" t="str">
        <f t="shared" si="14"/>
        <v>-</v>
      </c>
      <c r="AE85" s="88">
        <f t="shared" si="15"/>
        <v>0</v>
      </c>
      <c r="AF85" s="75">
        <f t="shared" si="16"/>
        <v>1</v>
      </c>
      <c r="AG85" s="75">
        <f t="shared" si="17"/>
        <v>0</v>
      </c>
      <c r="AH85" s="80" t="str">
        <f t="shared" si="18"/>
        <v>-</v>
      </c>
      <c r="AI85" s="88">
        <f t="shared" si="19"/>
        <v>0</v>
      </c>
    </row>
    <row r="86" spans="1:35" ht="12.75" customHeight="1">
      <c r="A86" s="73">
        <v>2201800</v>
      </c>
      <c r="B86" s="74">
        <v>57</v>
      </c>
      <c r="C86" s="88" t="s">
        <v>262</v>
      </c>
      <c r="D86" s="75" t="s">
        <v>263</v>
      </c>
      <c r="E86" s="75" t="s">
        <v>264</v>
      </c>
      <c r="F86" s="76" t="s">
        <v>32</v>
      </c>
      <c r="G86" s="116">
        <v>70511</v>
      </c>
      <c r="H86" s="77">
        <v>520</v>
      </c>
      <c r="I86" s="89">
        <v>3378933973</v>
      </c>
      <c r="J86" s="78" t="s">
        <v>58</v>
      </c>
      <c r="K86" s="34" t="s">
        <v>34</v>
      </c>
      <c r="L86" s="33" t="s">
        <v>39</v>
      </c>
      <c r="M86" s="119">
        <v>8049.865188</v>
      </c>
      <c r="N86" s="90"/>
      <c r="O86" s="79">
        <v>24.6165793</v>
      </c>
      <c r="P86" s="34" t="s">
        <v>39</v>
      </c>
      <c r="Q86" s="35"/>
      <c r="R86" s="91"/>
      <c r="S86" s="129" t="s">
        <v>39</v>
      </c>
      <c r="T86" s="109">
        <v>719252</v>
      </c>
      <c r="U86" s="53">
        <v>52710</v>
      </c>
      <c r="V86" s="53">
        <v>73426</v>
      </c>
      <c r="W86" s="131">
        <v>28708</v>
      </c>
      <c r="X86" s="85" t="s">
        <v>289</v>
      </c>
      <c r="Y86" s="86" t="s">
        <v>34</v>
      </c>
      <c r="Z86" s="88">
        <f t="shared" si="10"/>
        <v>1</v>
      </c>
      <c r="AA86" s="75">
        <f t="shared" si="11"/>
        <v>0</v>
      </c>
      <c r="AB86" s="75">
        <f t="shared" si="12"/>
        <v>0</v>
      </c>
      <c r="AC86" s="75">
        <f t="shared" si="13"/>
        <v>0</v>
      </c>
      <c r="AD86" s="80" t="str">
        <f t="shared" si="14"/>
        <v>-</v>
      </c>
      <c r="AE86" s="88">
        <f t="shared" si="15"/>
        <v>1</v>
      </c>
      <c r="AF86" s="75">
        <f t="shared" si="16"/>
        <v>1</v>
      </c>
      <c r="AG86" s="75" t="str">
        <f t="shared" si="17"/>
        <v>Initial</v>
      </c>
      <c r="AH86" s="80" t="str">
        <f t="shared" si="18"/>
        <v>RLIS</v>
      </c>
      <c r="AI86" s="88">
        <f t="shared" si="19"/>
        <v>0</v>
      </c>
    </row>
    <row r="87" spans="1:35" ht="12.75" customHeight="1">
      <c r="A87" s="73">
        <v>2201830</v>
      </c>
      <c r="B87" s="74">
        <v>58</v>
      </c>
      <c r="C87" s="88" t="s">
        <v>265</v>
      </c>
      <c r="D87" s="75" t="s">
        <v>266</v>
      </c>
      <c r="E87" s="75" t="s">
        <v>267</v>
      </c>
      <c r="F87" s="76" t="s">
        <v>32</v>
      </c>
      <c r="G87" s="116">
        <v>71446</v>
      </c>
      <c r="H87" s="77" t="s">
        <v>54</v>
      </c>
      <c r="I87" s="89">
        <v>3372393401</v>
      </c>
      <c r="J87" s="78" t="s">
        <v>58</v>
      </c>
      <c r="K87" s="34" t="s">
        <v>34</v>
      </c>
      <c r="L87" s="33" t="s">
        <v>39</v>
      </c>
      <c r="M87" s="119">
        <v>8764.159266</v>
      </c>
      <c r="N87" s="90"/>
      <c r="O87" s="79">
        <v>19.0612206</v>
      </c>
      <c r="P87" s="34" t="s">
        <v>34</v>
      </c>
      <c r="Q87" s="35"/>
      <c r="R87" s="91"/>
      <c r="S87" s="129" t="s">
        <v>39</v>
      </c>
      <c r="T87" s="109">
        <v>596333</v>
      </c>
      <c r="U87" s="53">
        <v>40788</v>
      </c>
      <c r="V87" s="53">
        <v>59338</v>
      </c>
      <c r="W87" s="131">
        <v>24556</v>
      </c>
      <c r="X87" s="85" t="s">
        <v>289</v>
      </c>
      <c r="Y87" s="86" t="s">
        <v>34</v>
      </c>
      <c r="Z87" s="88">
        <f t="shared" si="10"/>
        <v>1</v>
      </c>
      <c r="AA87" s="75">
        <f t="shared" si="11"/>
        <v>0</v>
      </c>
      <c r="AB87" s="75">
        <f t="shared" si="12"/>
        <v>0</v>
      </c>
      <c r="AC87" s="75">
        <f t="shared" si="13"/>
        <v>0</v>
      </c>
      <c r="AD87" s="80" t="str">
        <f t="shared" si="14"/>
        <v>-</v>
      </c>
      <c r="AE87" s="88">
        <f t="shared" si="15"/>
        <v>1</v>
      </c>
      <c r="AF87" s="75">
        <f t="shared" si="16"/>
        <v>0</v>
      </c>
      <c r="AG87" s="75">
        <f t="shared" si="17"/>
        <v>0</v>
      </c>
      <c r="AH87" s="80" t="str">
        <f t="shared" si="18"/>
        <v>-</v>
      </c>
      <c r="AI87" s="88">
        <f t="shared" si="19"/>
        <v>0</v>
      </c>
    </row>
    <row r="88" spans="1:35" ht="12.75" customHeight="1">
      <c r="A88" s="73">
        <v>2201860</v>
      </c>
      <c r="B88" s="74">
        <v>59</v>
      </c>
      <c r="C88" s="88" t="s">
        <v>268</v>
      </c>
      <c r="D88" s="75" t="s">
        <v>269</v>
      </c>
      <c r="E88" s="75" t="s">
        <v>270</v>
      </c>
      <c r="F88" s="76" t="s">
        <v>32</v>
      </c>
      <c r="G88" s="116">
        <v>70438</v>
      </c>
      <c r="H88" s="77">
        <v>587</v>
      </c>
      <c r="I88" s="89">
        <v>9858393436</v>
      </c>
      <c r="J88" s="78" t="s">
        <v>58</v>
      </c>
      <c r="K88" s="34" t="s">
        <v>34</v>
      </c>
      <c r="L88" s="33" t="s">
        <v>39</v>
      </c>
      <c r="M88" s="119">
        <v>4230.803924</v>
      </c>
      <c r="N88" s="90"/>
      <c r="O88" s="79">
        <v>29.14386584</v>
      </c>
      <c r="P88" s="34" t="s">
        <v>39</v>
      </c>
      <c r="Q88" s="35"/>
      <c r="R88" s="91"/>
      <c r="S88" s="129" t="s">
        <v>39</v>
      </c>
      <c r="T88" s="109">
        <v>465378</v>
      </c>
      <c r="U88" s="53">
        <v>37489</v>
      </c>
      <c r="V88" s="53">
        <v>41818</v>
      </c>
      <c r="W88" s="131">
        <v>16949</v>
      </c>
      <c r="X88" s="85" t="s">
        <v>291</v>
      </c>
      <c r="Y88" s="86" t="s">
        <v>34</v>
      </c>
      <c r="Z88" s="88">
        <f t="shared" si="10"/>
        <v>1</v>
      </c>
      <c r="AA88" s="75">
        <f t="shared" si="11"/>
        <v>0</v>
      </c>
      <c r="AB88" s="75">
        <f t="shared" si="12"/>
        <v>0</v>
      </c>
      <c r="AC88" s="75">
        <f t="shared" si="13"/>
        <v>0</v>
      </c>
      <c r="AD88" s="80" t="str">
        <f t="shared" si="14"/>
        <v>-</v>
      </c>
      <c r="AE88" s="88">
        <f t="shared" si="15"/>
        <v>1</v>
      </c>
      <c r="AF88" s="75">
        <f t="shared" si="16"/>
        <v>1</v>
      </c>
      <c r="AG88" s="75" t="str">
        <f t="shared" si="17"/>
        <v>Initial</v>
      </c>
      <c r="AH88" s="80" t="str">
        <f t="shared" si="18"/>
        <v>RLIS</v>
      </c>
      <c r="AI88" s="88">
        <f t="shared" si="19"/>
        <v>0</v>
      </c>
    </row>
    <row r="89" spans="1:35" ht="12.75" customHeight="1">
      <c r="A89" s="73">
        <v>2201890</v>
      </c>
      <c r="B89" s="74">
        <v>60</v>
      </c>
      <c r="C89" s="88" t="s">
        <v>271</v>
      </c>
      <c r="D89" s="75" t="s">
        <v>272</v>
      </c>
      <c r="E89" s="75" t="s">
        <v>273</v>
      </c>
      <c r="F89" s="76" t="s">
        <v>32</v>
      </c>
      <c r="G89" s="116">
        <v>71058</v>
      </c>
      <c r="H89" s="77">
        <v>520</v>
      </c>
      <c r="I89" s="89">
        <v>3183777052</v>
      </c>
      <c r="J89" s="78" t="s">
        <v>58</v>
      </c>
      <c r="K89" s="34" t="s">
        <v>34</v>
      </c>
      <c r="L89" s="33" t="s">
        <v>39</v>
      </c>
      <c r="M89" s="119">
        <v>6748.210305</v>
      </c>
      <c r="N89" s="90"/>
      <c r="O89" s="79">
        <v>26.04844291</v>
      </c>
      <c r="P89" s="34" t="s">
        <v>39</v>
      </c>
      <c r="Q89" s="35"/>
      <c r="R89" s="91"/>
      <c r="S89" s="129" t="s">
        <v>39</v>
      </c>
      <c r="T89" s="109">
        <v>606216</v>
      </c>
      <c r="U89" s="53">
        <v>41123</v>
      </c>
      <c r="V89" s="53">
        <v>56166</v>
      </c>
      <c r="W89" s="131">
        <v>23568</v>
      </c>
      <c r="X89" s="85" t="s">
        <v>291</v>
      </c>
      <c r="Y89" s="86" t="s">
        <v>34</v>
      </c>
      <c r="Z89" s="88">
        <f t="shared" si="10"/>
        <v>1</v>
      </c>
      <c r="AA89" s="75">
        <f t="shared" si="11"/>
        <v>0</v>
      </c>
      <c r="AB89" s="75">
        <f t="shared" si="12"/>
        <v>0</v>
      </c>
      <c r="AC89" s="75">
        <f t="shared" si="13"/>
        <v>0</v>
      </c>
      <c r="AD89" s="80" t="str">
        <f t="shared" si="14"/>
        <v>-</v>
      </c>
      <c r="AE89" s="88">
        <f t="shared" si="15"/>
        <v>1</v>
      </c>
      <c r="AF89" s="75">
        <f t="shared" si="16"/>
        <v>1</v>
      </c>
      <c r="AG89" s="75" t="str">
        <f t="shared" si="17"/>
        <v>Initial</v>
      </c>
      <c r="AH89" s="80" t="str">
        <f t="shared" si="18"/>
        <v>RLIS</v>
      </c>
      <c r="AI89" s="88">
        <f t="shared" si="19"/>
        <v>0</v>
      </c>
    </row>
    <row r="90" spans="1:35" ht="12.75" customHeight="1">
      <c r="A90" s="73">
        <v>2201920</v>
      </c>
      <c r="B90" s="74">
        <v>61</v>
      </c>
      <c r="C90" s="88" t="s">
        <v>274</v>
      </c>
      <c r="D90" s="75" t="s">
        <v>275</v>
      </c>
      <c r="E90" s="75" t="s">
        <v>276</v>
      </c>
      <c r="F90" s="76" t="s">
        <v>32</v>
      </c>
      <c r="G90" s="116">
        <v>70767</v>
      </c>
      <c r="H90" s="77" t="s">
        <v>54</v>
      </c>
      <c r="I90" s="89">
        <v>2253438309</v>
      </c>
      <c r="J90" s="78" t="s">
        <v>93</v>
      </c>
      <c r="K90" s="34" t="s">
        <v>34</v>
      </c>
      <c r="L90" s="33" t="s">
        <v>34</v>
      </c>
      <c r="M90" s="119">
        <v>3125.50596</v>
      </c>
      <c r="N90" s="90"/>
      <c r="O90" s="79">
        <v>21.66988417</v>
      </c>
      <c r="P90" s="34" t="s">
        <v>39</v>
      </c>
      <c r="Q90" s="35"/>
      <c r="R90" s="91"/>
      <c r="S90" s="129" t="s">
        <v>34</v>
      </c>
      <c r="T90" s="109">
        <v>262933</v>
      </c>
      <c r="U90" s="53">
        <v>15985</v>
      </c>
      <c r="V90" s="53">
        <v>25408</v>
      </c>
      <c r="W90" s="131">
        <v>12092</v>
      </c>
      <c r="X90" s="85" t="s">
        <v>289</v>
      </c>
      <c r="Y90" s="86" t="s">
        <v>34</v>
      </c>
      <c r="Z90" s="88">
        <f t="shared" si="10"/>
        <v>0</v>
      </c>
      <c r="AA90" s="75">
        <f t="shared" si="11"/>
        <v>0</v>
      </c>
      <c r="AB90" s="75">
        <f t="shared" si="12"/>
        <v>0</v>
      </c>
      <c r="AC90" s="75">
        <f t="shared" si="13"/>
        <v>0</v>
      </c>
      <c r="AD90" s="80" t="str">
        <f t="shared" si="14"/>
        <v>-</v>
      </c>
      <c r="AE90" s="88">
        <f t="shared" si="15"/>
        <v>0</v>
      </c>
      <c r="AF90" s="75">
        <f t="shared" si="16"/>
        <v>1</v>
      </c>
      <c r="AG90" s="75">
        <f t="shared" si="17"/>
        <v>0</v>
      </c>
      <c r="AH90" s="80" t="str">
        <f t="shared" si="18"/>
        <v>-</v>
      </c>
      <c r="AI90" s="88">
        <f t="shared" si="19"/>
        <v>0</v>
      </c>
    </row>
    <row r="91" spans="1:35" ht="12.75" customHeight="1">
      <c r="A91" s="73">
        <v>2201950</v>
      </c>
      <c r="B91" s="74">
        <v>62</v>
      </c>
      <c r="C91" s="88" t="s">
        <v>277</v>
      </c>
      <c r="D91" s="75" t="s">
        <v>278</v>
      </c>
      <c r="E91" s="75" t="s">
        <v>279</v>
      </c>
      <c r="F91" s="76" t="s">
        <v>32</v>
      </c>
      <c r="G91" s="116">
        <v>71263</v>
      </c>
      <c r="H91" s="77">
        <v>1318</v>
      </c>
      <c r="I91" s="89">
        <v>3184282378</v>
      </c>
      <c r="J91" s="78">
        <v>7</v>
      </c>
      <c r="K91" s="34" t="s">
        <v>39</v>
      </c>
      <c r="L91" s="33" t="s">
        <v>39</v>
      </c>
      <c r="M91" s="119">
        <v>2128.581221</v>
      </c>
      <c r="N91" s="90"/>
      <c r="O91" s="79">
        <v>30.81028627</v>
      </c>
      <c r="P91" s="34" t="s">
        <v>39</v>
      </c>
      <c r="Q91" s="35"/>
      <c r="R91" s="91"/>
      <c r="S91" s="129" t="s">
        <v>39</v>
      </c>
      <c r="T91" s="109">
        <v>207124</v>
      </c>
      <c r="U91" s="53">
        <v>14518</v>
      </c>
      <c r="V91" s="53">
        <v>18361</v>
      </c>
      <c r="W91" s="131">
        <v>7458</v>
      </c>
      <c r="X91" s="85" t="s">
        <v>289</v>
      </c>
      <c r="Y91" s="86" t="s">
        <v>34</v>
      </c>
      <c r="Z91" s="88">
        <f t="shared" si="10"/>
        <v>1</v>
      </c>
      <c r="AA91" s="75">
        <f t="shared" si="11"/>
        <v>0</v>
      </c>
      <c r="AB91" s="75">
        <f t="shared" si="12"/>
        <v>0</v>
      </c>
      <c r="AC91" s="75">
        <f t="shared" si="13"/>
        <v>0</v>
      </c>
      <c r="AD91" s="80" t="str">
        <f t="shared" si="14"/>
        <v>-</v>
      </c>
      <c r="AE91" s="88">
        <f t="shared" si="15"/>
        <v>1</v>
      </c>
      <c r="AF91" s="75">
        <f t="shared" si="16"/>
        <v>1</v>
      </c>
      <c r="AG91" s="75" t="str">
        <f t="shared" si="17"/>
        <v>Initial</v>
      </c>
      <c r="AH91" s="80" t="str">
        <f t="shared" si="18"/>
        <v>RLIS</v>
      </c>
      <c r="AI91" s="88">
        <f t="shared" si="19"/>
        <v>0</v>
      </c>
    </row>
    <row r="92" spans="1:35" ht="12.75" customHeight="1">
      <c r="A92" s="73">
        <v>2201980</v>
      </c>
      <c r="B92" s="74">
        <v>63</v>
      </c>
      <c r="C92" s="88" t="s">
        <v>280</v>
      </c>
      <c r="D92" s="75" t="s">
        <v>281</v>
      </c>
      <c r="E92" s="75" t="s">
        <v>282</v>
      </c>
      <c r="F92" s="76" t="s">
        <v>32</v>
      </c>
      <c r="G92" s="116">
        <v>70775</v>
      </c>
      <c r="H92" s="77">
        <v>1910</v>
      </c>
      <c r="I92" s="89">
        <v>2256353891</v>
      </c>
      <c r="J92" s="78">
        <v>8</v>
      </c>
      <c r="K92" s="34" t="s">
        <v>39</v>
      </c>
      <c r="L92" s="33" t="s">
        <v>39</v>
      </c>
      <c r="M92" s="119">
        <v>2107.888593</v>
      </c>
      <c r="N92" s="90"/>
      <c r="O92" s="79">
        <v>17.41463415</v>
      </c>
      <c r="P92" s="34" t="s">
        <v>34</v>
      </c>
      <c r="Q92" s="35"/>
      <c r="R92" s="91"/>
      <c r="S92" s="129" t="s">
        <v>39</v>
      </c>
      <c r="T92" s="109">
        <v>124435</v>
      </c>
      <c r="U92" s="53">
        <v>7407</v>
      </c>
      <c r="V92" s="53">
        <v>13492</v>
      </c>
      <c r="W92" s="131">
        <v>5750</v>
      </c>
      <c r="X92" s="85" t="s">
        <v>289</v>
      </c>
      <c r="Y92" s="86" t="s">
        <v>34</v>
      </c>
      <c r="Z92" s="88">
        <f t="shared" si="10"/>
        <v>1</v>
      </c>
      <c r="AA92" s="75">
        <f t="shared" si="11"/>
        <v>0</v>
      </c>
      <c r="AB92" s="75">
        <f t="shared" si="12"/>
        <v>0</v>
      </c>
      <c r="AC92" s="75">
        <f t="shared" si="13"/>
        <v>0</v>
      </c>
      <c r="AD92" s="80" t="str">
        <f t="shared" si="14"/>
        <v>-</v>
      </c>
      <c r="AE92" s="88">
        <f t="shared" si="15"/>
        <v>1</v>
      </c>
      <c r="AF92" s="75">
        <f t="shared" si="16"/>
        <v>0</v>
      </c>
      <c r="AG92" s="75">
        <f t="shared" si="17"/>
        <v>0</v>
      </c>
      <c r="AH92" s="80" t="str">
        <f t="shared" si="18"/>
        <v>-</v>
      </c>
      <c r="AI92" s="88">
        <f t="shared" si="19"/>
        <v>0</v>
      </c>
    </row>
    <row r="93" spans="1:35" ht="12.75" customHeight="1">
      <c r="A93" s="73">
        <v>2202010</v>
      </c>
      <c r="B93" s="74">
        <v>64</v>
      </c>
      <c r="C93" s="88" t="s">
        <v>283</v>
      </c>
      <c r="D93" s="75" t="s">
        <v>284</v>
      </c>
      <c r="E93" s="75" t="s">
        <v>285</v>
      </c>
      <c r="F93" s="76" t="s">
        <v>32</v>
      </c>
      <c r="G93" s="116">
        <v>71483</v>
      </c>
      <c r="H93" s="77">
        <v>430</v>
      </c>
      <c r="I93" s="89">
        <v>3186286936</v>
      </c>
      <c r="J93" s="78" t="s">
        <v>58</v>
      </c>
      <c r="K93" s="34" t="s">
        <v>34</v>
      </c>
      <c r="L93" s="33" t="s">
        <v>39</v>
      </c>
      <c r="M93" s="119">
        <v>2478.161074</v>
      </c>
      <c r="N93" s="90"/>
      <c r="O93" s="79">
        <v>28.95500726</v>
      </c>
      <c r="P93" s="34" t="s">
        <v>39</v>
      </c>
      <c r="Q93" s="35"/>
      <c r="R93" s="91"/>
      <c r="S93" s="129" t="s">
        <v>39</v>
      </c>
      <c r="T93" s="109">
        <v>246009</v>
      </c>
      <c r="U93" s="53">
        <v>17194</v>
      </c>
      <c r="V93" s="53">
        <v>21910</v>
      </c>
      <c r="W93" s="131">
        <v>8552</v>
      </c>
      <c r="X93" s="85" t="s">
        <v>289</v>
      </c>
      <c r="Y93" s="86" t="s">
        <v>34</v>
      </c>
      <c r="Z93" s="88">
        <f t="shared" si="10"/>
        <v>1</v>
      </c>
      <c r="AA93" s="75">
        <f t="shared" si="11"/>
        <v>0</v>
      </c>
      <c r="AB93" s="75">
        <f t="shared" si="12"/>
        <v>0</v>
      </c>
      <c r="AC93" s="75">
        <f t="shared" si="13"/>
        <v>0</v>
      </c>
      <c r="AD93" s="80" t="str">
        <f t="shared" si="14"/>
        <v>-</v>
      </c>
      <c r="AE93" s="88">
        <f t="shared" si="15"/>
        <v>1</v>
      </c>
      <c r="AF93" s="75">
        <f t="shared" si="16"/>
        <v>1</v>
      </c>
      <c r="AG93" s="75" t="str">
        <f t="shared" si="17"/>
        <v>Initial</v>
      </c>
      <c r="AH93" s="80" t="str">
        <f t="shared" si="18"/>
        <v>RLIS</v>
      </c>
      <c r="AI93" s="88">
        <f t="shared" si="19"/>
        <v>0</v>
      </c>
    </row>
    <row r="94" spans="1:35" ht="12.75" customHeight="1">
      <c r="A94" s="73">
        <v>2200039</v>
      </c>
      <c r="B94" s="74">
        <v>67</v>
      </c>
      <c r="C94" s="88" t="s">
        <v>75</v>
      </c>
      <c r="D94" s="75" t="s">
        <v>76</v>
      </c>
      <c r="E94" s="75" t="s">
        <v>77</v>
      </c>
      <c r="F94" s="76" t="s">
        <v>32</v>
      </c>
      <c r="G94" s="116">
        <v>70791</v>
      </c>
      <c r="H94" s="77" t="s">
        <v>54</v>
      </c>
      <c r="I94" s="89">
        <v>2256584969</v>
      </c>
      <c r="J94" s="78">
        <v>4</v>
      </c>
      <c r="K94" s="34" t="s">
        <v>34</v>
      </c>
      <c r="L94" s="33" t="s">
        <v>34</v>
      </c>
      <c r="M94" s="119">
        <v>3010.134474</v>
      </c>
      <c r="N94" s="90"/>
      <c r="O94" s="79">
        <v>13.72106155</v>
      </c>
      <c r="P94" s="34" t="s">
        <v>34</v>
      </c>
      <c r="Q94" s="35"/>
      <c r="R94" s="91"/>
      <c r="S94" s="129" t="s">
        <v>34</v>
      </c>
      <c r="T94" s="109">
        <v>289119</v>
      </c>
      <c r="U94" s="53">
        <v>14644</v>
      </c>
      <c r="V94" s="53">
        <v>18347</v>
      </c>
      <c r="W94" s="131">
        <v>8248</v>
      </c>
      <c r="X94" s="85" t="s">
        <v>289</v>
      </c>
      <c r="Y94" s="86" t="s">
        <v>34</v>
      </c>
      <c r="Z94" s="88">
        <f t="shared" si="10"/>
        <v>0</v>
      </c>
      <c r="AA94" s="75">
        <f t="shared" si="11"/>
        <v>0</v>
      </c>
      <c r="AB94" s="75">
        <f t="shared" si="12"/>
        <v>0</v>
      </c>
      <c r="AC94" s="75">
        <f t="shared" si="13"/>
        <v>0</v>
      </c>
      <c r="AD94" s="80" t="str">
        <f t="shared" si="14"/>
        <v>-</v>
      </c>
      <c r="AE94" s="88">
        <f t="shared" si="15"/>
        <v>0</v>
      </c>
      <c r="AF94" s="75">
        <f t="shared" si="16"/>
        <v>0</v>
      </c>
      <c r="AG94" s="75">
        <f t="shared" si="17"/>
        <v>0</v>
      </c>
      <c r="AH94" s="80" t="str">
        <f t="shared" si="18"/>
        <v>-</v>
      </c>
      <c r="AI94" s="88">
        <f t="shared" si="19"/>
        <v>0</v>
      </c>
    </row>
    <row r="95" spans="2:20" ht="12.75">
      <c r="B95" s="3"/>
      <c r="C95" s="3"/>
      <c r="D95" s="3"/>
      <c r="E95" s="3"/>
      <c r="F95" s="41"/>
      <c r="G95" s="3"/>
      <c r="H95" s="41"/>
      <c r="I95" s="3"/>
      <c r="J95" s="3"/>
      <c r="K95" s="3"/>
      <c r="L95" s="3"/>
      <c r="M95" s="3"/>
      <c r="N95" s="3"/>
      <c r="O95" s="3"/>
      <c r="P95" s="3"/>
      <c r="Q95" s="41"/>
      <c r="R95" s="41"/>
      <c r="S95" s="3"/>
      <c r="T95" s="3"/>
    </row>
    <row r="96" spans="10:12" ht="12.75">
      <c r="J96" s="51"/>
      <c r="K96" s="51"/>
      <c r="L96" s="47"/>
    </row>
    <row r="97" ht="12.75">
      <c r="L97" s="48"/>
    </row>
    <row r="101" spans="12:13" ht="12.75">
      <c r="L101" s="48"/>
      <c r="M101" s="49"/>
    </row>
    <row r="102" spans="12:13" ht="12.75">
      <c r="L102" s="48"/>
      <c r="M102" s="48"/>
    </row>
    <row r="103" spans="12:13" ht="12.75">
      <c r="L103" s="48"/>
      <c r="M103" s="48"/>
    </row>
    <row r="104" spans="12:13" ht="12.75">
      <c r="L104" s="48"/>
      <c r="M104" s="48"/>
    </row>
    <row r="105" spans="12:13" ht="12.75">
      <c r="L105" s="48"/>
      <c r="M105" s="48"/>
    </row>
    <row r="106" spans="12:13" ht="12.75">
      <c r="L106" s="48"/>
      <c r="M106" s="49"/>
    </row>
    <row r="107" spans="12:13" ht="12.75">
      <c r="L107" s="48"/>
      <c r="M107" s="48"/>
    </row>
    <row r="108" spans="12:13" ht="12.75">
      <c r="L108" s="48"/>
      <c r="M108" s="48"/>
    </row>
    <row r="109" spans="12:13" ht="12.75">
      <c r="L109" s="48"/>
      <c r="M109" s="50"/>
    </row>
  </sheetData>
  <printOptions horizontalCentered="1"/>
  <pageMargins left="0.25" right="0.25" top="0.5" bottom="0.65" header="0.25" footer="0.25"/>
  <pageSetup fitToHeight="0" fitToWidth="1" horizontalDpi="600" verticalDpi="600" orientation="landscape" scale="39" r:id="rId1"/>
  <headerFooter alignWithMargins="0">
    <oddHeader>&amp;R&amp;"Arial,Bold"Blue Columns:&amp;"Arial,Regular" Relate to SRSA eligibility
&amp;"Arial,Bold"Orange Columns:&amp;"Arial,Regular" Relate to RLIS eligibility</oddHead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Louisiana FY 2006 Eligibility Spreadsheet (MS Excel)</dc:title>
  <dc:subject/>
  <dc:creator>robert.hitchcock</dc:creator>
  <cp:keywords/>
  <dc:description/>
  <cp:lastModifiedBy>alan.smigielski</cp:lastModifiedBy>
  <dcterms:created xsi:type="dcterms:W3CDTF">2006-03-01T20:35:13Z</dcterms:created>
  <dcterms:modified xsi:type="dcterms:W3CDTF">2006-05-22T18:04:40Z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