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415" windowHeight="6105" activeTab="0"/>
  </bookViews>
  <sheets>
    <sheet name="SRSA" sheetId="1" r:id="rId1"/>
    <sheet name="All" sheetId="2" r:id="rId2"/>
  </sheets>
  <definedNames>
    <definedName name="_xlnm.Print_Area" localSheetId="1">'All'!$A$1:$AI$180</definedName>
    <definedName name="_xlnm.Print_Area" localSheetId="0">'SRSA'!$A$1:$AF$180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<sst xmlns="http://schemas.openxmlformats.org/spreadsheetml/2006/main" count="2019" uniqueCount="571">
  <si>
    <t>FISCAL YEAR 2006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</si>
  <si>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</si>
  <si>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</si>
  <si>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</si>
  <si>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</si>
  <si>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</si>
  <si>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</si>
  <si>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</si>
  <si>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</si>
  <si>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</si>
  <si>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</si>
  <si>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</si>
  <si>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</si>
  <si>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</si>
  <si>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</si>
  <si>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</si>
  <si>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</si>
  <si>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</si>
  <si>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</si>
  <si>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</si>
  <si>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Made AYP - School Year 04-05 (Yes, No)</t>
  </si>
  <si>
    <t>Used the Reap-Flex authority School Year 05-06 (Yes, No)</t>
  </si>
  <si>
    <t>13A</t>
  </si>
  <si>
    <t>14A</t>
  </si>
  <si>
    <t>ADAIR CO</t>
  </si>
  <si>
    <t>1204 GREENSBURG ST</t>
  </si>
  <si>
    <t>COLUMBIA</t>
  </si>
  <si>
    <t>KY</t>
  </si>
  <si>
    <t>6,7</t>
  </si>
  <si>
    <t>NO</t>
  </si>
  <si>
    <t>N/A</t>
  </si>
  <si>
    <t>YES</t>
  </si>
  <si>
    <t>No</t>
  </si>
  <si>
    <t>Yes</t>
  </si>
  <si>
    <t>ALLEN CO</t>
  </si>
  <si>
    <t>570 Oliver Street</t>
  </si>
  <si>
    <t>SCOTTSVILLE</t>
  </si>
  <si>
    <t>(270) 618-3185</t>
  </si>
  <si>
    <t>ANCHORAGE IND</t>
  </si>
  <si>
    <t>11400 RIDGE ROAD</t>
  </si>
  <si>
    <t>ANCHORAGE</t>
  </si>
  <si>
    <t>ANDERSON CO</t>
  </si>
  <si>
    <t>103 NORTH MAIN</t>
  </si>
  <si>
    <t>LAWRENCEBURG</t>
  </si>
  <si>
    <t>ASHLAND IND</t>
  </si>
  <si>
    <t>1420 CENTRAL AVE</t>
  </si>
  <si>
    <t>ASHLAND</t>
  </si>
  <si>
    <t>AUGUSTA IND</t>
  </si>
  <si>
    <t>307 BRACKEN STREET</t>
  </si>
  <si>
    <t>AUGUSTA</t>
  </si>
  <si>
    <t>8,N</t>
  </si>
  <si>
    <t>BALLARD CO</t>
  </si>
  <si>
    <t>RT 1 3465 PADUCAH RD</t>
  </si>
  <si>
    <t>BARLOW</t>
  </si>
  <si>
    <t>BARBOURVILLE IND</t>
  </si>
  <si>
    <t>P.O. BOX 520</t>
  </si>
  <si>
    <t>BARBOURVILLE</t>
  </si>
  <si>
    <t>BARDSTOWN IND</t>
  </si>
  <si>
    <t>308 NORTH 5TH</t>
  </si>
  <si>
    <t>BARDSTOWN</t>
  </si>
  <si>
    <t>BARREN CO</t>
  </si>
  <si>
    <t>P.O. BOX 879</t>
  </si>
  <si>
    <t>GLASGOW</t>
  </si>
  <si>
    <t xml:space="preserve"> </t>
  </si>
  <si>
    <t>BATH CO</t>
  </si>
  <si>
    <t>405 WEST MAIN STREET</t>
  </si>
  <si>
    <t>OWINGSV</t>
  </si>
  <si>
    <t>BEECHWOOD IND</t>
  </si>
  <si>
    <t>50 BEECHWOOD ROAD</t>
  </si>
  <si>
    <t>FT MITCHEL</t>
  </si>
  <si>
    <t>BELL CO</t>
  </si>
  <si>
    <t>211 VIRGINIA AVENUE</t>
  </si>
  <si>
    <t>PINEVILLE</t>
  </si>
  <si>
    <t>BELLEVUE IND</t>
  </si>
  <si>
    <t>219 CENTER STREET</t>
  </si>
  <si>
    <t>BELLEVUE</t>
  </si>
  <si>
    <t>BEREA IND</t>
  </si>
  <si>
    <t>3 PIRATE PARKWAY</t>
  </si>
  <si>
    <t>BEREA</t>
  </si>
  <si>
    <t>BOONE CO</t>
  </si>
  <si>
    <t>8330 US 42</t>
  </si>
  <si>
    <t>FLORENCE</t>
  </si>
  <si>
    <t>3,8</t>
  </si>
  <si>
    <t>BOURBON CO</t>
  </si>
  <si>
    <t>3343 LEXINGTON ROAD</t>
  </si>
  <si>
    <t>PARIS</t>
  </si>
  <si>
    <t>4,8</t>
  </si>
  <si>
    <t>BOWLING GREEN IND</t>
  </si>
  <si>
    <t>1211 CENTER ST</t>
  </si>
  <si>
    <t>BOWLING GREEN</t>
  </si>
  <si>
    <t>2,8</t>
  </si>
  <si>
    <t>BOYD CO</t>
  </si>
  <si>
    <t>1104 BOB MCCULLOUGH</t>
  </si>
  <si>
    <t>2,4,8,N</t>
  </si>
  <si>
    <t>BOYLE CO</t>
  </si>
  <si>
    <t>DANVILLE</t>
  </si>
  <si>
    <t>BRACKEN CO</t>
  </si>
  <si>
    <t>348 WEST MIAMI ST</t>
  </si>
  <si>
    <t>BROOKSVILL</t>
  </si>
  <si>
    <t>BREATHITT CO</t>
  </si>
  <si>
    <t>P.O. BOX 750</t>
  </si>
  <si>
    <t>JACKSON</t>
  </si>
  <si>
    <t>BRECKINRIDGE CO</t>
  </si>
  <si>
    <t>P.O. BOX 148</t>
  </si>
  <si>
    <t>HARDINSBURG</t>
  </si>
  <si>
    <t>BULLITT CO</t>
  </si>
  <si>
    <t>1040 HW44E</t>
  </si>
  <si>
    <t>SHEPHERDSVILLE</t>
  </si>
  <si>
    <t>BURGIN IND</t>
  </si>
  <si>
    <t>P.O. BOX B</t>
  </si>
  <si>
    <t>BURGIN</t>
  </si>
  <si>
    <t>BUTLER CO</t>
  </si>
  <si>
    <t>P.O. BOX 339</t>
  </si>
  <si>
    <t>MORGANTOWN</t>
  </si>
  <si>
    <t>CALDWELL CO</t>
  </si>
  <si>
    <t>P.O. BOX 229</t>
  </si>
  <si>
    <t>PRINCETON</t>
  </si>
  <si>
    <t>CALLOWAY CO</t>
  </si>
  <si>
    <t>P.O. BOX 800</t>
  </si>
  <si>
    <t>MURRAY</t>
  </si>
  <si>
    <t>CAMPBELL CO</t>
  </si>
  <si>
    <t>101 ORCHARD</t>
  </si>
  <si>
    <t>ALEXANDRIA</t>
  </si>
  <si>
    <t>CAMPBELLSVILLE IN</t>
  </si>
  <si>
    <t>136 S COLUMBIA</t>
  </si>
  <si>
    <t>CAMPBELLSVILL</t>
  </si>
  <si>
    <t>CARLISLE CO</t>
  </si>
  <si>
    <t>ROUTE 1 HIGHWAY 1377</t>
  </si>
  <si>
    <t>BARDWEL</t>
  </si>
  <si>
    <t>CARROLL COUNTY</t>
  </si>
  <si>
    <t>813 HAWKINS ST</t>
  </si>
  <si>
    <t>CARROLLTON</t>
  </si>
  <si>
    <t>CARTER COUNTY</t>
  </si>
  <si>
    <t>228 S CAROL MALONE BLVD</t>
  </si>
  <si>
    <t>GRAYSON</t>
  </si>
  <si>
    <t>CASEY COUNTY</t>
  </si>
  <si>
    <t>1922 N US 127</t>
  </si>
  <si>
    <t>LIBERTY</t>
  </si>
  <si>
    <t>CAVERNA INDEPENDENT</t>
  </si>
  <si>
    <t>1102 N DIXIE HWY</t>
  </si>
  <si>
    <t>CAVE CITY</t>
  </si>
  <si>
    <t>CHRISTIAN COUNTY</t>
  </si>
  <si>
    <t>200 GLASS ST</t>
  </si>
  <si>
    <t>HOPKINSVILLE</t>
  </si>
  <si>
    <t>CLARK COUNTY</t>
  </si>
  <si>
    <t>1600 W LEXINGTON AVE</t>
  </si>
  <si>
    <t>WINCHESTER</t>
  </si>
  <si>
    <t>4,8,N</t>
  </si>
  <si>
    <t>CLAY COUNTY</t>
  </si>
  <si>
    <t>128 RICHMOND RD</t>
  </si>
  <si>
    <t>MANCHESTER</t>
  </si>
  <si>
    <t>7,N</t>
  </si>
  <si>
    <t>CLINTON COUNTY</t>
  </si>
  <si>
    <t>RT 4 BOX 100 HWY 127</t>
  </si>
  <si>
    <t>ALBANY</t>
  </si>
  <si>
    <t>CLOVERPORT INDEPENDENT</t>
  </si>
  <si>
    <t>214 W MAIN ST</t>
  </si>
  <si>
    <t>CLOVERPORT</t>
  </si>
  <si>
    <t>CORBIN INDEPENDENT</t>
  </si>
  <si>
    <t>108 ROY KIDD AVE</t>
  </si>
  <si>
    <t>CORBIN</t>
  </si>
  <si>
    <t>6,N</t>
  </si>
  <si>
    <t>COVINGTON INDEPENDENT</t>
  </si>
  <si>
    <t>25 E SEVENTH ST</t>
  </si>
  <si>
    <t>COVINGTON</t>
  </si>
  <si>
    <t>CRITTENDEN COUNTY</t>
  </si>
  <si>
    <t>W ELM ST</t>
  </si>
  <si>
    <t>MARION</t>
  </si>
  <si>
    <t>6,7,N</t>
  </si>
  <si>
    <t>CUMBERLAND COUNTY</t>
  </si>
  <si>
    <t>810 N MAIN ST</t>
  </si>
  <si>
    <t>BURKESVILLE</t>
  </si>
  <si>
    <t>DANVILLE INDEPENDENT</t>
  </si>
  <si>
    <t>359 PROCTOR ST</t>
  </si>
  <si>
    <t>DAVIESS COUNTY</t>
  </si>
  <si>
    <t>1622 SOUTHEASTERN PKWY</t>
  </si>
  <si>
    <t>OWENSBORO</t>
  </si>
  <si>
    <t>DAWSON SPRINGS INDEPENDENT</t>
  </si>
  <si>
    <t>118 E ARCADIA AVE</t>
  </si>
  <si>
    <t>DAWSON SPRINGS</t>
  </si>
  <si>
    <t>DAYTON INDEPENDENT</t>
  </si>
  <si>
    <t>200 CLAY ST</t>
  </si>
  <si>
    <t>DAYTON</t>
  </si>
  <si>
    <t>EAST BERNSTADT INDEPENDENT</t>
  </si>
  <si>
    <t>229 SCHOOL ST</t>
  </si>
  <si>
    <t>EAST BERNSTADT</t>
  </si>
  <si>
    <t>EDMONSON COUNTY</t>
  </si>
  <si>
    <t>100 HIGH SCHOOL RD</t>
  </si>
  <si>
    <t>BROWNSVILLE</t>
  </si>
  <si>
    <t>ELIZABETHTOWN INDEPENDENT</t>
  </si>
  <si>
    <t>219 HELM ST</t>
  </si>
  <si>
    <t>ELIZABETHTOWN</t>
  </si>
  <si>
    <t>ELLIOTT COUNTY</t>
  </si>
  <si>
    <t>MAIN ST</t>
  </si>
  <si>
    <t>SANDY HOOK</t>
  </si>
  <si>
    <t>EMINENCE INDEPENDENT</t>
  </si>
  <si>
    <t>114 S PENN AVE</t>
  </si>
  <si>
    <t>EMINENCE</t>
  </si>
  <si>
    <t>ERLANGER-ELSMERE INDEPENDENT</t>
  </si>
  <si>
    <t>500 GRAVES AVE</t>
  </si>
  <si>
    <t>ERLANGER</t>
  </si>
  <si>
    <t>ESTILL COUNTY</t>
  </si>
  <si>
    <t>253 MAIN ST</t>
  </si>
  <si>
    <t>IRVINE</t>
  </si>
  <si>
    <t>FAIRVIEW INDEPENDENT</t>
  </si>
  <si>
    <t>2100 MAIN ST</t>
  </si>
  <si>
    <t>FAYETTE COUNTY</t>
  </si>
  <si>
    <t>701 E MAIN ST</t>
  </si>
  <si>
    <t>LEXINGTON</t>
  </si>
  <si>
    <t>2,7,8</t>
  </si>
  <si>
    <t>FLEMING COUNTY</t>
  </si>
  <si>
    <t>211 W WATER ST</t>
  </si>
  <si>
    <t>FLEMINGSBURG</t>
  </si>
  <si>
    <t>FLOYD COUNTY</t>
  </si>
  <si>
    <t>106 N FRONT AVE</t>
  </si>
  <si>
    <t>PRESTONSBURG</t>
  </si>
  <si>
    <t>FORT THOMAS INDEPENDENT</t>
  </si>
  <si>
    <t>28 N FT THOMAS AVE</t>
  </si>
  <si>
    <t>FT THOMAS</t>
  </si>
  <si>
    <t>FRANKFORT INDEPENDENT</t>
  </si>
  <si>
    <t>315 STEELE ST</t>
  </si>
  <si>
    <t>FRANKFORT</t>
  </si>
  <si>
    <t>FRANKLIN COUNTY</t>
  </si>
  <si>
    <t>916 E MAIN ST</t>
  </si>
  <si>
    <t>5,7,N</t>
  </si>
  <si>
    <t>FULTON COUNTY</t>
  </si>
  <si>
    <t>2780 MOSCOW AVE</t>
  </si>
  <si>
    <t>HICKMAN</t>
  </si>
  <si>
    <t>FULTON INDEPENDENT</t>
  </si>
  <si>
    <t>313 MAIN ST</t>
  </si>
  <si>
    <t>FULTON</t>
  </si>
  <si>
    <t>GALLATIN COUNTY</t>
  </si>
  <si>
    <t>600 MAIN ST</t>
  </si>
  <si>
    <t>WARSAW</t>
  </si>
  <si>
    <t>GARRARD COUNTY</t>
  </si>
  <si>
    <t>322 W MAPLE ST</t>
  </si>
  <si>
    <t>LANCASTER</t>
  </si>
  <si>
    <t>GLASGOW INDEPENDENT</t>
  </si>
  <si>
    <t>1108 CLEVELAND AVE</t>
  </si>
  <si>
    <t>GRANT COUNTY</t>
  </si>
  <si>
    <t>505 S MAIN ST</t>
  </si>
  <si>
    <t>WILLIAMSTOWN</t>
  </si>
  <si>
    <t>GRAVES COUNTY</t>
  </si>
  <si>
    <t>2290 STATE RT 121 N</t>
  </si>
  <si>
    <t>MAYFIELD</t>
  </si>
  <si>
    <t>GRAYSON COUNTY</t>
  </si>
  <si>
    <t>909 BRANDENBURG RD</t>
  </si>
  <si>
    <t>LEITCHFIELD</t>
  </si>
  <si>
    <t>GREEN COUNTY</t>
  </si>
  <si>
    <t>206 W COURT ST</t>
  </si>
  <si>
    <t>GREENSBURG</t>
  </si>
  <si>
    <t>GREENUP COUNTY</t>
  </si>
  <si>
    <t>8000 US 23 N</t>
  </si>
  <si>
    <t>GREENUP</t>
  </si>
  <si>
    <t>HANCOCK COUNTY</t>
  </si>
  <si>
    <t>83 STATE RT 271 N</t>
  </si>
  <si>
    <t>HAWESVILLE</t>
  </si>
  <si>
    <t>HARDIN COUNTY</t>
  </si>
  <si>
    <t>65 W A JENKINS RD</t>
  </si>
  <si>
    <t>2,4,8</t>
  </si>
  <si>
    <t>HARLAN COUNTY</t>
  </si>
  <si>
    <t>251 BALL PARK RD</t>
  </si>
  <si>
    <t>HARLAN</t>
  </si>
  <si>
    <t>HARLAN INDEPENDENT</t>
  </si>
  <si>
    <t>420 E CENTRAL ST</t>
  </si>
  <si>
    <t>HARRISON COUNTY</t>
  </si>
  <si>
    <t>324 WEBSTER AVE</t>
  </si>
  <si>
    <t>CYNTHIANA</t>
  </si>
  <si>
    <t>HARRODSBURG INDEPENDENT</t>
  </si>
  <si>
    <t>371 E LEXINGTON ST</t>
  </si>
  <si>
    <t>HARRODSBURG</t>
  </si>
  <si>
    <t>HART COUNTY</t>
  </si>
  <si>
    <t>511 W UNION ST</t>
  </si>
  <si>
    <t>MUNFORDVILLE</t>
  </si>
  <si>
    <t>HAZARD INDEPENDENT</t>
  </si>
  <si>
    <t>325 BROADWAY</t>
  </si>
  <si>
    <t>HAZARD</t>
  </si>
  <si>
    <t>HENDERSON COUNTY</t>
  </si>
  <si>
    <t>1805 SECOND ST</t>
  </si>
  <si>
    <t>HENDERSON</t>
  </si>
  <si>
    <t>HENRY COUNTY</t>
  </si>
  <si>
    <t>326 S MAIN ST</t>
  </si>
  <si>
    <t>NEW CASTLE</t>
  </si>
  <si>
    <t>HICKMAN COUNTY</t>
  </si>
  <si>
    <t>416 WATERFIELD DR</t>
  </si>
  <si>
    <t>CLINTON</t>
  </si>
  <si>
    <t>HOPKINS COUNTY</t>
  </si>
  <si>
    <t>320 S SEMINARY ST</t>
  </si>
  <si>
    <t>MADISONVILLE</t>
  </si>
  <si>
    <t>JACKSON COUNTY</t>
  </si>
  <si>
    <t>HWY 421</t>
  </si>
  <si>
    <t>MCKEE</t>
  </si>
  <si>
    <t>JACKSON INDEPENDENT</t>
  </si>
  <si>
    <t>940 HIGHLAND AVE</t>
  </si>
  <si>
    <t>JEFFERSON COUNTY</t>
  </si>
  <si>
    <t>3332 NEWBURG RD</t>
  </si>
  <si>
    <t>LOUISVILLE</t>
  </si>
  <si>
    <t>1,3,8,N</t>
  </si>
  <si>
    <t>JENKINS INDEPENDENT</t>
  </si>
  <si>
    <t>9409 HWY 805</t>
  </si>
  <si>
    <t>JENKINS</t>
  </si>
  <si>
    <t>JESSAMINE COUNTY</t>
  </si>
  <si>
    <t>501 EAST MAPLE</t>
  </si>
  <si>
    <t>NICHOLASVILLE</t>
  </si>
  <si>
    <t>JOHNSON COUNTY</t>
  </si>
  <si>
    <t>253 N MAYO TR</t>
  </si>
  <si>
    <t>PAINTSVILLE</t>
  </si>
  <si>
    <t>KENTON COUNTY</t>
  </si>
  <si>
    <t>20 KENTON LANDS RD</t>
  </si>
  <si>
    <t>KNOTT COUNTY</t>
  </si>
  <si>
    <t>RT 160</t>
  </si>
  <si>
    <t>HINDMAN</t>
  </si>
  <si>
    <t>KNOX COUNTY</t>
  </si>
  <si>
    <t>200 DANIEL BOONE DR</t>
  </si>
  <si>
    <t>LARUE COUNTY</t>
  </si>
  <si>
    <t>2375 LINCOLN FARM RD</t>
  </si>
  <si>
    <t>HODGENVILLE</t>
  </si>
  <si>
    <t>LAUREL COUNTY</t>
  </si>
  <si>
    <t>275 S LAUREL RD</t>
  </si>
  <si>
    <t>LONDON</t>
  </si>
  <si>
    <t>LAWRENCE COUNTY</t>
  </si>
  <si>
    <t>HWY 644</t>
  </si>
  <si>
    <t>LOUISA</t>
  </si>
  <si>
    <t>LEE COUNTY</t>
  </si>
  <si>
    <t>58 CENTER ST</t>
  </si>
  <si>
    <t>BEATTYVILLE</t>
  </si>
  <si>
    <t>LESLIE COUNTY</t>
  </si>
  <si>
    <t>108 MAPLE ST</t>
  </si>
  <si>
    <t>HYDEN</t>
  </si>
  <si>
    <t>LETCHER COUNTY</t>
  </si>
  <si>
    <t>224 PARKS ST</t>
  </si>
  <si>
    <t>WHITESBURG</t>
  </si>
  <si>
    <t>LEWIS COUNTY</t>
  </si>
  <si>
    <t>520 PLUMMER LN</t>
  </si>
  <si>
    <t>VANCEBURG</t>
  </si>
  <si>
    <t>LINCOLN COUNTY</t>
  </si>
  <si>
    <t>305 DANVILLE AVE</t>
  </si>
  <si>
    <t>STANFORD</t>
  </si>
  <si>
    <t>LIVINGSTON COUNTY</t>
  </si>
  <si>
    <t>127 E ADAIR ST</t>
  </si>
  <si>
    <t>SMITHLAND</t>
  </si>
  <si>
    <t>LOGAN COUNTY</t>
  </si>
  <si>
    <t>2222 BOWLING GREEN RD</t>
  </si>
  <si>
    <t>RUSSELLVILLE</t>
  </si>
  <si>
    <t>LUDLOW INDEPENDENT</t>
  </si>
  <si>
    <t>525 ELM ST</t>
  </si>
  <si>
    <t>LUDLOW</t>
  </si>
  <si>
    <t>LYON COUNTY</t>
  </si>
  <si>
    <t>217 JENKINS RD</t>
  </si>
  <si>
    <t>EDDYVILLE</t>
  </si>
  <si>
    <t>MADISON COUNTY</t>
  </si>
  <si>
    <t>550 S KEENELAND DR</t>
  </si>
  <si>
    <t>RICHMOND</t>
  </si>
  <si>
    <t>5,6,7</t>
  </si>
  <si>
    <t>MAGOFFIN COUNTY</t>
  </si>
  <si>
    <t>GARDNER TR</t>
  </si>
  <si>
    <t>SALYERSVILLE</t>
  </si>
  <si>
    <t>MARION COUNTY</t>
  </si>
  <si>
    <t>755 E MAIN ST</t>
  </si>
  <si>
    <t>LEBANON</t>
  </si>
  <si>
    <t>MARSHALL COUNTY</t>
  </si>
  <si>
    <t>86 HIGH SCHOOL RD</t>
  </si>
  <si>
    <t>BENTON</t>
  </si>
  <si>
    <t>MARTIN COUNTY</t>
  </si>
  <si>
    <t>RT 40</t>
  </si>
  <si>
    <t>INEZ</t>
  </si>
  <si>
    <t>MASON COUNTY</t>
  </si>
  <si>
    <t>2ND AND LIMESTONE</t>
  </si>
  <si>
    <t>MAYSVILLE</t>
  </si>
  <si>
    <t>MAYFIELD INDEPENDENT</t>
  </si>
  <si>
    <t>709 S EIGHTH ST</t>
  </si>
  <si>
    <t>MCCRACKEN COUNTY</t>
  </si>
  <si>
    <t>260 BLEICH RD</t>
  </si>
  <si>
    <t>PADUCAH</t>
  </si>
  <si>
    <t>MCCREARY COUNTY</t>
  </si>
  <si>
    <t>120 RAIDER WAY</t>
  </si>
  <si>
    <t>STEARNS</t>
  </si>
  <si>
    <t>MCLEAN COUNTY</t>
  </si>
  <si>
    <t>283 MAIN ST</t>
  </si>
  <si>
    <t>CALHOUN</t>
  </si>
  <si>
    <t>MEADE COUNTY</t>
  </si>
  <si>
    <t>1155 OLD EKRON RD</t>
  </si>
  <si>
    <t>BRANDENBURG</t>
  </si>
  <si>
    <t>MENIFEE COUNTY</t>
  </si>
  <si>
    <t>BACK STREET</t>
  </si>
  <si>
    <t>FRENCHBURG</t>
  </si>
  <si>
    <t>MERCER COUNTY</t>
  </si>
  <si>
    <t>961 MOBERLY RD</t>
  </si>
  <si>
    <t>METCALFE COUNTY</t>
  </si>
  <si>
    <t>1007 W STOCKTON</t>
  </si>
  <si>
    <t>EDMONTON</t>
  </si>
  <si>
    <t>MIDDLESBORO INDEPENDENT</t>
  </si>
  <si>
    <t>220 N 20TH ST</t>
  </si>
  <si>
    <t>MIDDLESBORO</t>
  </si>
  <si>
    <t>MONROE COUNTY</t>
  </si>
  <si>
    <t>1209 N MAIN ST</t>
  </si>
  <si>
    <t>TOMPKINSVILLE</t>
  </si>
  <si>
    <t>MONTGOMERY COUNTY</t>
  </si>
  <si>
    <t>212 N MAYSVILLE ST</t>
  </si>
  <si>
    <t>MT STERLING</t>
  </si>
  <si>
    <t>MONTICELLO INDEPENDENT</t>
  </si>
  <si>
    <t>132 COLLEGE ST</t>
  </si>
  <si>
    <t>MONTICELLO</t>
  </si>
  <si>
    <t>MORGAN COUNTY</t>
  </si>
  <si>
    <t>496 PRESTONSBURG ST</t>
  </si>
  <si>
    <t>WEST LIBERTY</t>
  </si>
  <si>
    <t>MUHLENBERG COUNTY</t>
  </si>
  <si>
    <t>510 W MAIN ST</t>
  </si>
  <si>
    <t>GREENVILLE</t>
  </si>
  <si>
    <t>MURRAY INDEPENDENT</t>
  </si>
  <si>
    <t>208 S 13TH ST</t>
  </si>
  <si>
    <t>NELSON COUNTY</t>
  </si>
  <si>
    <t>1200 CARDINAL DR</t>
  </si>
  <si>
    <t>3,8,N</t>
  </si>
  <si>
    <t>NEWPORT INDEPENDENT</t>
  </si>
  <si>
    <t>301 E EIGHTH ST</t>
  </si>
  <si>
    <t>NEWPORT</t>
  </si>
  <si>
    <t>NICHOLAS COUNTY</t>
  </si>
  <si>
    <t>395 W MAIN ST</t>
  </si>
  <si>
    <t>CARLISLE</t>
  </si>
  <si>
    <t>OHIO COUNTY</t>
  </si>
  <si>
    <t>315 E UNION ST</t>
  </si>
  <si>
    <t>HARTFORD</t>
  </si>
  <si>
    <t>OLDHAM COUNTY</t>
  </si>
  <si>
    <t>1350 N HWY 393</t>
  </si>
  <si>
    <t>BUCKNER</t>
  </si>
  <si>
    <t>OWEN COUNTY</t>
  </si>
  <si>
    <t>1600 HWY 22 E</t>
  </si>
  <si>
    <t>OWENTON</t>
  </si>
  <si>
    <t>OWENSBORO INDEPENDENT</t>
  </si>
  <si>
    <t>1335 W 11TH ST</t>
  </si>
  <si>
    <t>2,N</t>
  </si>
  <si>
    <t>OWSLEY COUNTY</t>
  </si>
  <si>
    <t>COURT AND MAIN</t>
  </si>
  <si>
    <t>BOONEVILLE</t>
  </si>
  <si>
    <t>PADUCAH INDEPENDENT</t>
  </si>
  <si>
    <t>800 CALDWELL ST</t>
  </si>
  <si>
    <t>PAINTSVILLE INDEPENDENT</t>
  </si>
  <si>
    <t>305 2ND ST</t>
  </si>
  <si>
    <t>PARIS INDEPENDENT</t>
  </si>
  <si>
    <t>310 W SEVENTH ST</t>
  </si>
  <si>
    <t>PENDLETON COUNTY</t>
  </si>
  <si>
    <t>2525 HWY 27 N</t>
  </si>
  <si>
    <t>FALMOUTH</t>
  </si>
  <si>
    <t>PERRY COUNTY</t>
  </si>
  <si>
    <t>315 PARK AVE</t>
  </si>
  <si>
    <t>PIKE COUNTY</t>
  </si>
  <si>
    <t>314 S MAYO TR</t>
  </si>
  <si>
    <t>PIKEVILLE</t>
  </si>
  <si>
    <t>PIKEVILLE INDEPENDENT</t>
  </si>
  <si>
    <t>401 N MAYO TR</t>
  </si>
  <si>
    <t>PINEVILLE INDEPENDENT</t>
  </si>
  <si>
    <t>401 VIRGINIA AVE</t>
  </si>
  <si>
    <t>POWELL COUNTY</t>
  </si>
  <si>
    <t>691 BRECKINRIDGE ST</t>
  </si>
  <si>
    <t>STANTON</t>
  </si>
  <si>
    <t>PROVIDENCE INDEPENDENT</t>
  </si>
  <si>
    <t>302 W MAIN ST</t>
  </si>
  <si>
    <t>PROVIDENCE</t>
  </si>
  <si>
    <t>PULASKI COUNTY</t>
  </si>
  <si>
    <t>501 UNIVERSITY DR</t>
  </si>
  <si>
    <t>SOMERSET</t>
  </si>
  <si>
    <t>RACELAND INDEPENDENT</t>
  </si>
  <si>
    <t>600 RAM BLVD</t>
  </si>
  <si>
    <t>RACELAND</t>
  </si>
  <si>
    <t>2,4</t>
  </si>
  <si>
    <t>ROBERTSON COUNTY</t>
  </si>
  <si>
    <t>MT OLIVET</t>
  </si>
  <si>
    <t>ROCKCASTLE COUNTY</t>
  </si>
  <si>
    <t>245 RICHMOND ST</t>
  </si>
  <si>
    <t>MT VERNON</t>
  </si>
  <si>
    <t>ROWAN COUNTY</t>
  </si>
  <si>
    <t>121 E SECOND ST</t>
  </si>
  <si>
    <t>MOREHEAD</t>
  </si>
  <si>
    <t>RUSSELL COUNTY</t>
  </si>
  <si>
    <t>404 S MAIN ST</t>
  </si>
  <si>
    <t>JAMESTOWN</t>
  </si>
  <si>
    <t>RUSSELL INDEPENDENT</t>
  </si>
  <si>
    <t>409 BELFONT ST</t>
  </si>
  <si>
    <t>RUSSELL</t>
  </si>
  <si>
    <t>RUSSELLVILLE INDEPENDENT</t>
  </si>
  <si>
    <t>355 S SUMMER ST</t>
  </si>
  <si>
    <t>SCIENCE HILL INDEPENDENT</t>
  </si>
  <si>
    <t>6007 N HWY 27</t>
  </si>
  <si>
    <t>SCIENCE HILL</t>
  </si>
  <si>
    <t>SCOTT COUNTY</t>
  </si>
  <si>
    <t>2168 FRANKFORT PK</t>
  </si>
  <si>
    <t>GEORGETOWN</t>
  </si>
  <si>
    <t>SHELBY COUNTY</t>
  </si>
  <si>
    <t>403 WASHINGTON ST</t>
  </si>
  <si>
    <t>SHELBYVILLE</t>
  </si>
  <si>
    <t>SILVER GROVE INDEPENDENT</t>
  </si>
  <si>
    <t>101 W THIRD ST</t>
  </si>
  <si>
    <t>SILVER GROVE</t>
  </si>
  <si>
    <t>3,N</t>
  </si>
  <si>
    <t>SIMPSON COUNTY</t>
  </si>
  <si>
    <t>N</t>
  </si>
  <si>
    <t>FRANKLIN</t>
  </si>
  <si>
    <t>SOMERSET INDEPENDENT</t>
  </si>
  <si>
    <t>305 N COLLEGE ST</t>
  </si>
  <si>
    <t>SOUTHGATE INDEPENDENT</t>
  </si>
  <si>
    <t>WM BLATT AND EVERGREEN</t>
  </si>
  <si>
    <t>SOUTHGATE</t>
  </si>
  <si>
    <t>SPENCER COUNTY</t>
  </si>
  <si>
    <t>207 W MAIN STREET</t>
  </si>
  <si>
    <t>TAYLORSVILLE</t>
  </si>
  <si>
    <t>TAYLOR COUNTY</t>
  </si>
  <si>
    <t>1209 EAST BROADWAY</t>
  </si>
  <si>
    <t>CAMPBELLSVILLE</t>
  </si>
  <si>
    <t>TODD COUNTY</t>
  </si>
  <si>
    <t>804 SOUTH MAIN</t>
  </si>
  <si>
    <t>ELKTON</t>
  </si>
  <si>
    <t>TRIGG COUNTY</t>
  </si>
  <si>
    <t>202 MAIN STREET</t>
  </si>
  <si>
    <t>CADIZ</t>
  </si>
  <si>
    <t>TRIMBLE COUNTY</t>
  </si>
  <si>
    <t>68 WENTWORTH AVE.</t>
  </si>
  <si>
    <t>BEDFORD</t>
  </si>
  <si>
    <t>UNION COUNTY</t>
  </si>
  <si>
    <t>510 SOUTH MART STREET</t>
  </si>
  <si>
    <t>MORGANFIELD</t>
  </si>
  <si>
    <t>WALTON VERONA INDEPENDENT</t>
  </si>
  <si>
    <t>16 SCHOOL ROAD</t>
  </si>
  <si>
    <t>WALTON</t>
  </si>
  <si>
    <t>WARREN COUNTY</t>
  </si>
  <si>
    <t>303 LOVER`S LANE</t>
  </si>
  <si>
    <t>WASHINGTON COUNTY</t>
  </si>
  <si>
    <t>120 MACKVILLE HILL</t>
  </si>
  <si>
    <t>SPRINGFIELD</t>
  </si>
  <si>
    <t>WAYNE COUNTY</t>
  </si>
  <si>
    <t>534 ALBANY ROAD</t>
  </si>
  <si>
    <t>WEBSTER COUNTY</t>
  </si>
  <si>
    <t>DIXON</t>
  </si>
  <si>
    <t>WEST POINT INDEPENDENT</t>
  </si>
  <si>
    <t>209 NORTH 13TH STREET</t>
  </si>
  <si>
    <t>WEST POINT</t>
  </si>
  <si>
    <t>WHITLEY COUNTY</t>
  </si>
  <si>
    <t>116 NORTH 4TH STREET</t>
  </si>
  <si>
    <t>WILLIAMSBURG</t>
  </si>
  <si>
    <t>WILLIAMSBURG INDEPENDENT</t>
  </si>
  <si>
    <t>1000 MAIN STREET</t>
  </si>
  <si>
    <t>WILLIAMSTOWN INDEPENDENT</t>
  </si>
  <si>
    <t>300 HELTON</t>
  </si>
  <si>
    <t>WOLFE COUNTY</t>
  </si>
  <si>
    <t>CAMPTON</t>
  </si>
  <si>
    <t>WOODFORD COUNTY</t>
  </si>
  <si>
    <t>330 PISGAH PIKE</t>
  </si>
  <si>
    <t>VERSAILLES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</si>
  <si>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</si>
  <si>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</si>
  <si>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</si>
  <si>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</si>
  <si>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</si>
  <si>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</si>
  <si>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</si>
  <si>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</si>
  <si>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</si>
  <si>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</si>
  <si>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</si>
  <si>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</si>
  <si>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</si>
  <si>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</si>
  <si>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</si>
  <si>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LEAs ELIGIBLE for the 2006 Small Rural School Achievement Program (SRSA)</t>
  </si>
  <si>
    <t xml:space="preserve">* All Local Educational Agencies (LEAs) listed on this page are eligible for the SRSA program for Fiscal Year 2006.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</si>
  <si>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</si>
  <si>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</si>
  <si>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2005-06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</si>
  <si>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</si>
  <si>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</si>
  <si>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Kentucky School Districts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</si>
</sst>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[&lt;=9999999]###\-####;\(###\)\ ###\-####"/>
    <numFmt numFmtId="168" formatCode="0.00_);\-0.00"/>
    <numFmt numFmtId="169" formatCode="&quot;$&quot;#,##0"/>
    <numFmt numFmtId="170" formatCode="&quot;$&quot;#,##0.00"/>
    <numFmt numFmtId="171" formatCode="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0" borderId="6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11" xfId="0" applyFont="1" applyFill="1" applyBorder="1" applyAlignment="1" applyProtection="1">
      <alignment horizontal="left" textRotation="75" wrapText="1"/>
      <protection locked="0"/>
    </xf>
    <xf numFmtId="0" fontId="1" fillId="4" borderId="11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7" xfId="0" applyFont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49" fontId="0" fillId="2" borderId="15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2" fontId="0" fillId="2" borderId="15" xfId="0" applyNumberFormat="1" applyFont="1" applyFill="1" applyBorder="1" applyAlignment="1">
      <alignment horizontal="center"/>
    </xf>
    <xf numFmtId="171" fontId="0" fillId="2" borderId="10" xfId="0" applyNumberFormat="1" applyFont="1" applyFill="1" applyBorder="1" applyAlignment="1">
      <alignment/>
    </xf>
    <xf numFmtId="49" fontId="0" fillId="2" borderId="16" xfId="0" applyNumberFormat="1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2" fontId="0" fillId="2" borderId="16" xfId="0" applyNumberFormat="1" applyFont="1" applyFill="1" applyBorder="1" applyAlignment="1">
      <alignment/>
    </xf>
    <xf numFmtId="0" fontId="0" fillId="2" borderId="15" xfId="0" applyFont="1" applyFill="1" applyBorder="1" applyAlignment="1">
      <alignment horizontal="center"/>
    </xf>
    <xf numFmtId="0" fontId="0" fillId="0" borderId="17" xfId="0" applyFont="1" applyFill="1" applyBorder="1" applyAlignment="1" applyProtection="1">
      <alignment horizontal="center"/>
      <protection locked="0"/>
    </xf>
    <xf numFmtId="3" fontId="0" fillId="0" borderId="9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2" borderId="18" xfId="0" applyFont="1" applyFill="1" applyBorder="1" applyAlignment="1">
      <alignment/>
    </xf>
    <xf numFmtId="167" fontId="0" fillId="2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>
      <alignment horizontal="center"/>
    </xf>
    <xf numFmtId="169" fontId="0" fillId="0" borderId="10" xfId="0" applyNumberFormat="1" applyFont="1" applyFill="1" applyBorder="1" applyAlignment="1" applyProtection="1">
      <alignment/>
      <protection locked="0"/>
    </xf>
    <xf numFmtId="169" fontId="0" fillId="0" borderId="10" xfId="0" applyNumberFormat="1" applyFont="1" applyFill="1" applyBorder="1" applyAlignment="1" applyProtection="1">
      <alignment wrapText="1"/>
      <protection locked="0"/>
    </xf>
    <xf numFmtId="0" fontId="1" fillId="5" borderId="19" xfId="0" applyFont="1" applyFill="1" applyBorder="1" applyAlignment="1" applyProtection="1">
      <alignment horizontal="left" textRotation="75" wrapText="1"/>
      <protection/>
    </xf>
    <xf numFmtId="0" fontId="1" fillId="5" borderId="20" xfId="0" applyFont="1" applyFill="1" applyBorder="1" applyAlignment="1" applyProtection="1">
      <alignment horizontal="left" textRotation="75" wrapText="1"/>
      <protection/>
    </xf>
    <xf numFmtId="171" fontId="0" fillId="2" borderId="13" xfId="0" applyNumberFormat="1" applyFont="1" applyFill="1" applyBorder="1" applyAlignment="1">
      <alignment/>
    </xf>
    <xf numFmtId="167" fontId="0" fillId="2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 applyProtection="1">
      <alignment/>
      <protection locked="0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169" fontId="0" fillId="0" borderId="13" xfId="0" applyNumberFormat="1" applyFont="1" applyFill="1" applyBorder="1" applyAlignment="1" applyProtection="1">
      <alignment/>
      <protection locked="0"/>
    </xf>
    <xf numFmtId="169" fontId="0" fillId="0" borderId="13" xfId="0" applyNumberFormat="1" applyFont="1" applyFill="1" applyBorder="1" applyAlignment="1" applyProtection="1">
      <alignment wrapText="1"/>
      <protection locked="0"/>
    </xf>
    <xf numFmtId="49" fontId="0" fillId="2" borderId="21" xfId="0" applyNumberFormat="1" applyFont="1" applyFill="1" applyBorder="1" applyAlignment="1">
      <alignment/>
    </xf>
    <xf numFmtId="2" fontId="0" fillId="2" borderId="21" xfId="0" applyNumberFormat="1" applyFont="1" applyFill="1" applyBorder="1" applyAlignment="1">
      <alignment/>
    </xf>
    <xf numFmtId="169" fontId="0" fillId="0" borderId="21" xfId="0" applyNumberFormat="1" applyFont="1" applyFill="1" applyBorder="1" applyAlignment="1" applyProtection="1">
      <alignment/>
      <protection locked="0"/>
    </xf>
    <xf numFmtId="169" fontId="0" fillId="0" borderId="16" xfId="0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166" fontId="0" fillId="2" borderId="12" xfId="0" applyNumberFormat="1" applyFont="1" applyFill="1" applyBorder="1" applyAlignment="1">
      <alignment/>
    </xf>
    <xf numFmtId="166" fontId="0" fillId="2" borderId="18" xfId="0" applyNumberFormat="1" applyFont="1" applyFill="1" applyBorder="1" applyAlignment="1">
      <alignment/>
    </xf>
    <xf numFmtId="3" fontId="0" fillId="0" borderId="12" xfId="0" applyNumberFormat="1" applyFont="1" applyFill="1" applyBorder="1" applyAlignment="1" applyProtection="1">
      <alignment horizontal="right" vertical="center"/>
      <protection locked="0"/>
    </xf>
    <xf numFmtId="3" fontId="0" fillId="0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4" xfId="0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2" fontId="0" fillId="2" borderId="14" xfId="0" applyNumberFormat="1" applyFont="1" applyFill="1" applyBorder="1" applyAlignment="1">
      <alignment horizontal="center"/>
    </xf>
    <xf numFmtId="0" fontId="1" fillId="4" borderId="22" xfId="0" applyFont="1" applyFill="1" applyBorder="1" applyAlignment="1" applyProtection="1">
      <alignment horizontal="left" textRotation="75" wrapText="1"/>
      <protection/>
    </xf>
    <xf numFmtId="0" fontId="0" fillId="2" borderId="9" xfId="0" applyFont="1" applyFill="1" applyBorder="1" applyAlignment="1">
      <alignment horizontal="center"/>
    </xf>
    <xf numFmtId="169" fontId="0" fillId="0" borderId="17" xfId="0" applyNumberFormat="1" applyFont="1" applyFill="1" applyBorder="1" applyAlignment="1" applyProtection="1">
      <alignment/>
      <protection locked="0"/>
    </xf>
    <xf numFmtId="169" fontId="0" fillId="0" borderId="9" xfId="0" applyNumberFormat="1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/>
      <protection locked="0"/>
    </xf>
    <xf numFmtId="49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4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/>
    </xf>
    <xf numFmtId="171" fontId="0" fillId="0" borderId="13" xfId="0" applyNumberFormat="1" applyFont="1" applyFill="1" applyBorder="1" applyAlignment="1">
      <alignment/>
    </xf>
    <xf numFmtId="167" fontId="0" fillId="0" borderId="13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166" fontId="0" fillId="0" borderId="18" xfId="0" applyNumberFormat="1" applyFont="1" applyFill="1" applyBorder="1" applyAlignment="1">
      <alignment/>
    </xf>
    <xf numFmtId="171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0" fillId="6" borderId="15" xfId="0" applyNumberFormat="1" applyFont="1" applyFill="1" applyBorder="1" applyAlignment="1">
      <alignment/>
    </xf>
    <xf numFmtId="0" fontId="0" fillId="6" borderId="15" xfId="0" applyFont="1" applyFill="1" applyBorder="1" applyAlignment="1">
      <alignment/>
    </xf>
    <xf numFmtId="0" fontId="0" fillId="6" borderId="18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2" fontId="0" fillId="6" borderId="15" xfId="0" applyNumberFormat="1" applyFont="1" applyFill="1" applyBorder="1" applyAlignment="1">
      <alignment horizontal="center"/>
    </xf>
    <xf numFmtId="166" fontId="0" fillId="6" borderId="18" xfId="0" applyNumberFormat="1" applyFont="1" applyFill="1" applyBorder="1" applyAlignment="1">
      <alignment/>
    </xf>
    <xf numFmtId="171" fontId="0" fillId="6" borderId="10" xfId="0" applyNumberFormat="1" applyFont="1" applyFill="1" applyBorder="1" applyAlignment="1">
      <alignment/>
    </xf>
    <xf numFmtId="167" fontId="0" fillId="6" borderId="10" xfId="0" applyNumberFormat="1" applyFont="1" applyFill="1" applyBorder="1" applyAlignment="1">
      <alignment/>
    </xf>
    <xf numFmtId="49" fontId="0" fillId="6" borderId="16" xfId="0" applyNumberFormat="1" applyFon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0" fontId="0" fillId="6" borderId="9" xfId="0" applyFont="1" applyFill="1" applyBorder="1" applyAlignment="1" applyProtection="1">
      <alignment horizontal="center"/>
      <protection locked="0"/>
    </xf>
    <xf numFmtId="3" fontId="0" fillId="6" borderId="18" xfId="0" applyNumberFormat="1" applyFont="1" applyFill="1" applyBorder="1" applyAlignment="1" applyProtection="1">
      <alignment horizontal="right" vertical="center"/>
      <protection locked="0"/>
    </xf>
    <xf numFmtId="0" fontId="0" fillId="6" borderId="10" xfId="0" applyFont="1" applyFill="1" applyBorder="1" applyAlignment="1" applyProtection="1">
      <alignment horizontal="center"/>
      <protection locked="0"/>
    </xf>
    <xf numFmtId="2" fontId="0" fillId="6" borderId="16" xfId="0" applyNumberFormat="1" applyFont="1" applyFill="1" applyBorder="1" applyAlignment="1">
      <alignment/>
    </xf>
    <xf numFmtId="2" fontId="0" fillId="6" borderId="10" xfId="0" applyNumberFormat="1" applyFont="1" applyFill="1" applyBorder="1" applyAlignment="1" applyProtection="1">
      <alignment/>
      <protection locked="0"/>
    </xf>
    <xf numFmtId="2" fontId="0" fillId="6" borderId="10" xfId="0" applyNumberFormat="1" applyFont="1" applyFill="1" applyBorder="1" applyAlignment="1" applyProtection="1">
      <alignment horizontal="center"/>
      <protection locked="0"/>
    </xf>
    <xf numFmtId="0" fontId="0" fillId="6" borderId="9" xfId="0" applyFont="1" applyFill="1" applyBorder="1" applyAlignment="1">
      <alignment horizontal="center"/>
    </xf>
    <xf numFmtId="169" fontId="0" fillId="6" borderId="16" xfId="0" applyNumberFormat="1" applyFont="1" applyFill="1" applyBorder="1" applyAlignment="1" applyProtection="1">
      <alignment/>
      <protection locked="0"/>
    </xf>
    <xf numFmtId="169" fontId="0" fillId="6" borderId="10" xfId="0" applyNumberFormat="1" applyFont="1" applyFill="1" applyBorder="1" applyAlignment="1" applyProtection="1">
      <alignment wrapText="1"/>
      <protection locked="0"/>
    </xf>
    <xf numFmtId="169" fontId="0" fillId="6" borderId="10" xfId="0" applyNumberFormat="1" applyFont="1" applyFill="1" applyBorder="1" applyAlignment="1" applyProtection="1">
      <alignment/>
      <protection locked="0"/>
    </xf>
    <xf numFmtId="169" fontId="0" fillId="6" borderId="9" xfId="0" applyNumberFormat="1" applyFont="1" applyFill="1" applyBorder="1" applyAlignment="1" applyProtection="1">
      <alignment/>
      <protection locked="0"/>
    </xf>
    <xf numFmtId="0" fontId="0" fillId="6" borderId="16" xfId="0" applyFont="1" applyFill="1" applyBorder="1" applyAlignment="1" applyProtection="1">
      <alignment/>
      <protection locked="0"/>
    </xf>
    <xf numFmtId="3" fontId="0" fillId="6" borderId="9" xfId="0" applyNumberFormat="1" applyFont="1" applyFill="1" applyBorder="1" applyAlignment="1" applyProtection="1">
      <alignment/>
      <protection locked="0"/>
    </xf>
    <xf numFmtId="0" fontId="0" fillId="6" borderId="15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23" xfId="0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19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J19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2" max="2" width="10.140625" style="0" bestFit="1" customWidth="1"/>
    <col min="3" max="3" width="32.140625" style="0" bestFit="1" customWidth="1"/>
    <col min="4" max="4" width="22.00390625" style="0" bestFit="1" customWidth="1"/>
    <col min="5" max="5" width="18.003906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57421875" style="0" bestFit="1" customWidth="1"/>
    <col min="10" max="12" width="6.57421875" style="0" bestFit="1" customWidth="1"/>
    <col min="13" max="13" width="4.140625" style="0" bestFit="1" customWidth="1"/>
    <col min="14" max="14" width="6.57421875" style="0" bestFit="1" customWidth="1"/>
    <col min="15" max="17" width="6.57421875" style="0" hidden="1" customWidth="1"/>
    <col min="18" max="18" width="0" style="0" hidden="1" customWidth="1"/>
    <col min="19" max="19" width="6.57421875" style="0" hidden="1" customWidth="1"/>
    <col min="20" max="20" width="7.57421875" style="0" bestFit="1" customWidth="1"/>
    <col min="21" max="25" width="6.57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</cols>
  <sheetData>
    <row r="1" spans="1:25" ht="18" customHeight="1">
      <c r="A1" s="161" t="s">
        <v>563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8"/>
    </row>
    <row r="2" spans="1:25" ht="12.75">
      <c r="A2" s="159" t="s">
        <v>564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8"/>
    </row>
    <row r="3" spans="1:14" ht="12.75">
      <c r="A3" s="160" t="s">
        <v>565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59"/>
    </row>
    <row r="4" spans="1:14" ht="15.75" customHeight="1">
      <c r="A4" s="163" t="s">
        <v>566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22" ht="45" customHeight="1">
      <c r="A5" s="156" t="s">
        <v>567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1:14" ht="12.75">
      <c r="A6" s="158" t="s">
        <v>568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</row>
    <row r="7" spans="1:25" ht="12.75">
      <c r="A7" s="158" t="s">
        <v>569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59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8"/>
    </row>
    <row r="8" spans="1:25" ht="18">
      <c r="A8" s="11" t="s">
        <v>570</v>
      </c>
      <c r="B8" s="2"/>
      <c r="C8" s="3"/>
      <c r="D8" s="3"/>
      <c r="E8" s="3"/>
      <c r="F8" s="12"/>
      <c r="G8" s="3"/>
      <c r="H8" s="5"/>
      <c r="I8" s="3"/>
      <c r="J8" s="6"/>
      <c r="K8" s="7"/>
      <c r="L8" s="3"/>
      <c r="M8" s="8"/>
      <c r="N8" s="3"/>
      <c r="O8" s="3"/>
      <c r="P8" s="13"/>
      <c r="Q8" s="5"/>
      <c r="R8" s="5"/>
      <c r="S8" s="14"/>
      <c r="T8" s="3"/>
      <c r="U8" s="10"/>
      <c r="V8" s="10"/>
      <c r="W8" s="10"/>
      <c r="X8" s="10"/>
      <c r="Y8" s="10"/>
    </row>
    <row r="9" spans="1:35" ht="159.75" customHeight="1" thickBot="1">
      <c r="A9" s="15" t="s">
        <v>1</v>
      </c>
      <c r="B9" s="16" t="s">
        <v>2</v>
      </c>
      <c r="C9" s="17" t="s">
        <v>3</v>
      </c>
      <c r="D9" s="17" t="s">
        <v>4</v>
      </c>
      <c r="E9" s="17" t="s">
        <v>5</v>
      </c>
      <c r="F9" s="18" t="s">
        <v>6</v>
      </c>
      <c r="G9" s="19" t="s">
        <v>7</v>
      </c>
      <c r="H9" s="18" t="s">
        <v>8</v>
      </c>
      <c r="I9" s="17" t="s">
        <v>9</v>
      </c>
      <c r="J9" s="20" t="s">
        <v>10</v>
      </c>
      <c r="K9" s="21" t="s">
        <v>11</v>
      </c>
      <c r="L9" s="22" t="s">
        <v>12</v>
      </c>
      <c r="M9" s="23" t="s">
        <v>13</v>
      </c>
      <c r="N9" s="24" t="s">
        <v>14</v>
      </c>
      <c r="O9" s="25" t="s">
        <v>15</v>
      </c>
      <c r="P9" s="26" t="s">
        <v>16</v>
      </c>
      <c r="Q9" s="27" t="s">
        <v>17</v>
      </c>
      <c r="R9" s="28" t="s">
        <v>18</v>
      </c>
      <c r="S9" s="91" t="s">
        <v>19</v>
      </c>
      <c r="T9" s="36" t="s">
        <v>548</v>
      </c>
      <c r="U9" s="37" t="s">
        <v>549</v>
      </c>
      <c r="V9" s="37" t="s">
        <v>550</v>
      </c>
      <c r="W9" s="38" t="s">
        <v>551</v>
      </c>
      <c r="X9" s="70" t="s">
        <v>20</v>
      </c>
      <c r="Y9" s="71" t="s">
        <v>21</v>
      </c>
      <c r="Z9" s="39" t="s">
        <v>552</v>
      </c>
      <c r="AA9" s="40" t="s">
        <v>553</v>
      </c>
      <c r="AB9" s="40" t="s">
        <v>554</v>
      </c>
      <c r="AC9" s="41" t="s">
        <v>555</v>
      </c>
      <c r="AD9" s="42" t="s">
        <v>556</v>
      </c>
      <c r="AE9" s="39" t="s">
        <v>557</v>
      </c>
      <c r="AF9" s="40" t="s">
        <v>558</v>
      </c>
      <c r="AG9" s="41" t="s">
        <v>559</v>
      </c>
      <c r="AH9" s="43" t="s">
        <v>560</v>
      </c>
      <c r="AI9" s="44" t="s">
        <v>561</v>
      </c>
    </row>
    <row r="10" spans="1:35" s="61" customFormat="1" ht="13.5" thickBot="1">
      <c r="A10" s="45">
        <v>1</v>
      </c>
      <c r="B10" s="149">
        <v>2</v>
      </c>
      <c r="C10" s="29">
        <v>3</v>
      </c>
      <c r="D10" s="29">
        <v>4</v>
      </c>
      <c r="E10" s="29">
        <v>5</v>
      </c>
      <c r="F10" s="30"/>
      <c r="G10" s="150">
        <v>6</v>
      </c>
      <c r="H10" s="151"/>
      <c r="I10" s="152">
        <v>7</v>
      </c>
      <c r="J10" s="31">
        <v>8</v>
      </c>
      <c r="K10" s="29">
        <v>9</v>
      </c>
      <c r="L10" s="149">
        <v>10</v>
      </c>
      <c r="M10" s="29">
        <v>11</v>
      </c>
      <c r="N10" s="152">
        <v>12</v>
      </c>
      <c r="O10" s="31">
        <v>13</v>
      </c>
      <c r="P10" s="29">
        <v>14</v>
      </c>
      <c r="Q10" s="151" t="s">
        <v>22</v>
      </c>
      <c r="R10" s="153" t="s">
        <v>23</v>
      </c>
      <c r="S10" s="152">
        <v>15</v>
      </c>
      <c r="T10" s="31">
        <v>16</v>
      </c>
      <c r="U10" s="29">
        <v>17</v>
      </c>
      <c r="V10" s="29">
        <v>18</v>
      </c>
      <c r="W10" s="149">
        <v>19</v>
      </c>
      <c r="X10" s="154">
        <v>20</v>
      </c>
      <c r="Y10" s="155">
        <v>21</v>
      </c>
      <c r="Z10" s="29"/>
      <c r="AA10" s="29"/>
      <c r="AB10" s="29"/>
      <c r="AC10" s="152"/>
      <c r="AD10" s="45">
        <v>22</v>
      </c>
      <c r="AE10" s="29"/>
      <c r="AF10" s="29"/>
      <c r="AG10" s="152"/>
      <c r="AH10" s="45">
        <v>23</v>
      </c>
      <c r="AI10" s="29" t="s">
        <v>562</v>
      </c>
    </row>
    <row r="11" spans="1:36" s="109" customFormat="1" ht="12.75">
      <c r="A11" s="96">
        <v>2100180</v>
      </c>
      <c r="B11" s="97">
        <v>12013000</v>
      </c>
      <c r="C11" s="98" t="s">
        <v>47</v>
      </c>
      <c r="D11" s="99" t="s">
        <v>48</v>
      </c>
      <c r="E11" s="99" t="s">
        <v>49</v>
      </c>
      <c r="F11" s="100" t="s">
        <v>27</v>
      </c>
      <c r="G11" s="101">
        <v>41002</v>
      </c>
      <c r="H11" s="102">
        <v>1134</v>
      </c>
      <c r="I11" s="103">
        <v>6067562545</v>
      </c>
      <c r="J11" s="104" t="s">
        <v>50</v>
      </c>
      <c r="K11" s="105" t="s">
        <v>31</v>
      </c>
      <c r="L11" s="58" t="s">
        <v>30</v>
      </c>
      <c r="M11" s="86">
        <v>254.75</v>
      </c>
      <c r="N11" s="66" t="s">
        <v>30</v>
      </c>
      <c r="O11" s="106">
        <v>22.05323194</v>
      </c>
      <c r="P11" s="105" t="str">
        <f aca="true" t="shared" si="0" ref="P11:P19">IF(O11&lt;20,"NO","YES")</f>
        <v>YES</v>
      </c>
      <c r="Q11" s="74"/>
      <c r="R11" s="75"/>
      <c r="S11" s="107" t="s">
        <v>31</v>
      </c>
      <c r="T11" s="80">
        <v>17538</v>
      </c>
      <c r="U11" s="77">
        <v>1259</v>
      </c>
      <c r="V11" s="76">
        <v>1891</v>
      </c>
      <c r="W11" s="93">
        <v>1217</v>
      </c>
      <c r="X11" s="82" t="s">
        <v>32</v>
      </c>
      <c r="Y11" s="95" t="s">
        <v>33</v>
      </c>
      <c r="Z11" s="98">
        <f aca="true" t="shared" si="1" ref="Z11:Z19">IF(OR(K11="YES",L11="YES"),1,0)</f>
        <v>1</v>
      </c>
      <c r="AA11" s="99">
        <f aca="true" t="shared" si="2" ref="AA11:AA19">IF(OR(AND(ISNUMBER(M11),AND(M11&gt;0,M11&lt;600)),AND(ISNUMBER(M11),AND(M11&gt;0,N11="YES"))),1,0)</f>
        <v>1</v>
      </c>
      <c r="AB11" s="99">
        <f aca="true" t="shared" si="3" ref="AB11:AB19">IF(AND(OR(K11="YES",L11="YES"),(Z11=0)),"Trouble",0)</f>
        <v>0</v>
      </c>
      <c r="AC11" s="99">
        <f aca="true" t="shared" si="4" ref="AC11:AC19">IF(AND(OR(AND(ISNUMBER(M11),AND(M11&gt;0,M11&lt;600)),AND(ISNUMBER(M11),AND(M11&gt;0,N11="YES"))),(AA11=0)),"Trouble",0)</f>
        <v>0</v>
      </c>
      <c r="AD11" s="108" t="str">
        <f aca="true" t="shared" si="5" ref="AD11:AD19">IF(AND(Z11=1,AA11=1),"SRSA","-")</f>
        <v>SRSA</v>
      </c>
      <c r="AE11" s="98">
        <f aca="true" t="shared" si="6" ref="AE11:AE19">IF(S11="YES",1,0)</f>
        <v>1</v>
      </c>
      <c r="AF11" s="99">
        <f aca="true" t="shared" si="7" ref="AF11:AF19">IF(OR(AND(ISNUMBER(Q11),Q11&gt;=20),(AND(ISNUMBER(Q11)=FALSE,AND(ISNUMBER(O11),O11&gt;=20)))),1,0)</f>
        <v>1</v>
      </c>
      <c r="AG11" s="99" t="str">
        <f aca="true" t="shared" si="8" ref="AG11:AG19">IF(AND(AE11=1,AF11=1),"Initial",0)</f>
        <v>Initial</v>
      </c>
      <c r="AH11" s="108" t="str">
        <f aca="true" t="shared" si="9" ref="AH11:AH19">IF(AND(AND(AG11="Initial",AI11=0),AND(ISNUMBER(M11),M11&gt;0)),"RLIS","-")</f>
        <v>-</v>
      </c>
      <c r="AI11" s="98" t="str">
        <f aca="true" t="shared" si="10" ref="AI11:AI19">IF(AND(AD11="SRSA",AG11="Initial"),"SRSA",0)</f>
        <v>SRSA</v>
      </c>
      <c r="AJ11" s="109">
        <v>2100180</v>
      </c>
    </row>
    <row r="12" spans="1:36" s="109" customFormat="1" ht="12.75">
      <c r="A12" s="110">
        <v>2100780</v>
      </c>
      <c r="B12" s="111">
        <v>84072000</v>
      </c>
      <c r="C12" s="112" t="s">
        <v>108</v>
      </c>
      <c r="D12" s="113" t="s">
        <v>109</v>
      </c>
      <c r="E12" s="113" t="s">
        <v>110</v>
      </c>
      <c r="F12" s="114" t="s">
        <v>27</v>
      </c>
      <c r="G12" s="115">
        <v>40310</v>
      </c>
      <c r="H12" s="116">
        <v>258</v>
      </c>
      <c r="I12" s="117">
        <v>8597484000</v>
      </c>
      <c r="J12" s="118">
        <v>7</v>
      </c>
      <c r="K12" s="119" t="s">
        <v>31</v>
      </c>
      <c r="L12" s="32" t="s">
        <v>30</v>
      </c>
      <c r="M12" s="87">
        <v>403.45</v>
      </c>
      <c r="N12" s="64" t="s">
        <v>30</v>
      </c>
      <c r="O12" s="120">
        <v>8.571428571</v>
      </c>
      <c r="P12" s="119" t="str">
        <f t="shared" si="0"/>
        <v>NO</v>
      </c>
      <c r="Q12" s="34"/>
      <c r="R12" s="65"/>
      <c r="S12" s="121" t="s">
        <v>31</v>
      </c>
      <c r="T12" s="81">
        <v>14415</v>
      </c>
      <c r="U12" s="69">
        <v>718</v>
      </c>
      <c r="V12" s="68">
        <v>1741</v>
      </c>
      <c r="W12" s="94">
        <v>1234</v>
      </c>
      <c r="X12" s="83" t="s">
        <v>33</v>
      </c>
      <c r="Y12" s="59" t="s">
        <v>33</v>
      </c>
      <c r="Z12" s="112">
        <f t="shared" si="1"/>
        <v>1</v>
      </c>
      <c r="AA12" s="113">
        <f t="shared" si="2"/>
        <v>1</v>
      </c>
      <c r="AB12" s="113">
        <f t="shared" si="3"/>
        <v>0</v>
      </c>
      <c r="AC12" s="113">
        <f t="shared" si="4"/>
        <v>0</v>
      </c>
      <c r="AD12" s="122" t="str">
        <f t="shared" si="5"/>
        <v>SRSA</v>
      </c>
      <c r="AE12" s="112">
        <f t="shared" si="6"/>
        <v>1</v>
      </c>
      <c r="AF12" s="113">
        <f t="shared" si="7"/>
        <v>0</v>
      </c>
      <c r="AG12" s="113">
        <f t="shared" si="8"/>
        <v>0</v>
      </c>
      <c r="AH12" s="122" t="str">
        <f t="shared" si="9"/>
        <v>-</v>
      </c>
      <c r="AI12" s="112">
        <f t="shared" si="10"/>
        <v>0</v>
      </c>
      <c r="AJ12" s="109">
        <v>2100780</v>
      </c>
    </row>
    <row r="13" spans="1:36" s="109" customFormat="1" ht="12.75">
      <c r="A13" s="110">
        <v>2101290</v>
      </c>
      <c r="B13" s="111">
        <v>14132000</v>
      </c>
      <c r="C13" s="112" t="s">
        <v>155</v>
      </c>
      <c r="D13" s="113" t="s">
        <v>156</v>
      </c>
      <c r="E13" s="113" t="s">
        <v>157</v>
      </c>
      <c r="F13" s="114" t="s">
        <v>27</v>
      </c>
      <c r="G13" s="115">
        <v>40111</v>
      </c>
      <c r="H13" s="116">
        <v>1307</v>
      </c>
      <c r="I13" s="117">
        <v>2707883910</v>
      </c>
      <c r="J13" s="118">
        <v>7</v>
      </c>
      <c r="K13" s="119" t="s">
        <v>31</v>
      </c>
      <c r="L13" s="32" t="s">
        <v>30</v>
      </c>
      <c r="M13" s="87">
        <v>285.75</v>
      </c>
      <c r="N13" s="64" t="s">
        <v>30</v>
      </c>
      <c r="O13" s="120">
        <v>28.98550725</v>
      </c>
      <c r="P13" s="119" t="str">
        <f t="shared" si="0"/>
        <v>YES</v>
      </c>
      <c r="Q13" s="34"/>
      <c r="R13" s="65"/>
      <c r="S13" s="121" t="s">
        <v>31</v>
      </c>
      <c r="T13" s="81">
        <v>19844</v>
      </c>
      <c r="U13" s="69">
        <v>1594</v>
      </c>
      <c r="V13" s="68">
        <v>2109</v>
      </c>
      <c r="W13" s="94">
        <v>1088</v>
      </c>
      <c r="X13" s="83" t="s">
        <v>32</v>
      </c>
      <c r="Y13" s="59" t="s">
        <v>33</v>
      </c>
      <c r="Z13" s="112">
        <f t="shared" si="1"/>
        <v>1</v>
      </c>
      <c r="AA13" s="113">
        <f t="shared" si="2"/>
        <v>1</v>
      </c>
      <c r="AB13" s="113">
        <f t="shared" si="3"/>
        <v>0</v>
      </c>
      <c r="AC13" s="113">
        <f t="shared" si="4"/>
        <v>0</v>
      </c>
      <c r="AD13" s="122" t="str">
        <f t="shared" si="5"/>
        <v>SRSA</v>
      </c>
      <c r="AE13" s="112">
        <f t="shared" si="6"/>
        <v>1</v>
      </c>
      <c r="AF13" s="113">
        <f t="shared" si="7"/>
        <v>1</v>
      </c>
      <c r="AG13" s="113" t="str">
        <f t="shared" si="8"/>
        <v>Initial</v>
      </c>
      <c r="AH13" s="122" t="str">
        <f t="shared" si="9"/>
        <v>-</v>
      </c>
      <c r="AI13" s="112" t="str">
        <f t="shared" si="10"/>
        <v>SRSA</v>
      </c>
      <c r="AJ13" s="109">
        <v>2101290</v>
      </c>
    </row>
    <row r="14" spans="1:36" s="109" customFormat="1" ht="12.75">
      <c r="A14" s="110">
        <v>2101590</v>
      </c>
      <c r="B14" s="111">
        <v>63149000</v>
      </c>
      <c r="C14" s="112" t="s">
        <v>183</v>
      </c>
      <c r="D14" s="113" t="s">
        <v>184</v>
      </c>
      <c r="E14" s="113" t="s">
        <v>185</v>
      </c>
      <c r="F14" s="114" t="s">
        <v>27</v>
      </c>
      <c r="G14" s="115">
        <v>40729</v>
      </c>
      <c r="H14" s="116">
        <v>128</v>
      </c>
      <c r="I14" s="117">
        <v>6068437373</v>
      </c>
      <c r="J14" s="118">
        <v>7</v>
      </c>
      <c r="K14" s="119" t="s">
        <v>31</v>
      </c>
      <c r="L14" s="32" t="s">
        <v>30</v>
      </c>
      <c r="M14" s="87">
        <v>462.25</v>
      </c>
      <c r="N14" s="64" t="s">
        <v>30</v>
      </c>
      <c r="O14" s="120">
        <v>25</v>
      </c>
      <c r="P14" s="119" t="str">
        <f t="shared" si="0"/>
        <v>YES</v>
      </c>
      <c r="Q14" s="34"/>
      <c r="R14" s="65"/>
      <c r="S14" s="121" t="s">
        <v>31</v>
      </c>
      <c r="T14" s="81">
        <v>30688</v>
      </c>
      <c r="U14" s="69">
        <v>2296</v>
      </c>
      <c r="V14" s="68">
        <v>3244</v>
      </c>
      <c r="W14" s="94">
        <v>1744</v>
      </c>
      <c r="X14" s="83" t="s">
        <v>33</v>
      </c>
      <c r="Y14" s="59" t="s">
        <v>33</v>
      </c>
      <c r="Z14" s="112">
        <f t="shared" si="1"/>
        <v>1</v>
      </c>
      <c r="AA14" s="113">
        <f t="shared" si="2"/>
        <v>1</v>
      </c>
      <c r="AB14" s="113">
        <f t="shared" si="3"/>
        <v>0</v>
      </c>
      <c r="AC14" s="113">
        <f t="shared" si="4"/>
        <v>0</v>
      </c>
      <c r="AD14" s="122" t="str">
        <f t="shared" si="5"/>
        <v>SRSA</v>
      </c>
      <c r="AE14" s="112">
        <f t="shared" si="6"/>
        <v>1</v>
      </c>
      <c r="AF14" s="113">
        <f t="shared" si="7"/>
        <v>1</v>
      </c>
      <c r="AG14" s="113" t="str">
        <f t="shared" si="8"/>
        <v>Initial</v>
      </c>
      <c r="AH14" s="122" t="str">
        <f t="shared" si="9"/>
        <v>-</v>
      </c>
      <c r="AI14" s="112" t="str">
        <f t="shared" si="10"/>
        <v>SRSA</v>
      </c>
      <c r="AJ14" s="109">
        <v>2101590</v>
      </c>
    </row>
    <row r="15" spans="1:36" s="109" customFormat="1" ht="12.75">
      <c r="A15" s="110">
        <v>2101710</v>
      </c>
      <c r="B15" s="111">
        <v>52156000</v>
      </c>
      <c r="C15" s="112" t="s">
        <v>195</v>
      </c>
      <c r="D15" s="113" t="s">
        <v>196</v>
      </c>
      <c r="E15" s="113" t="s">
        <v>197</v>
      </c>
      <c r="F15" s="114" t="s">
        <v>27</v>
      </c>
      <c r="G15" s="115">
        <v>40019</v>
      </c>
      <c r="H15" s="116">
        <v>146</v>
      </c>
      <c r="I15" s="117">
        <v>5028454788</v>
      </c>
      <c r="J15" s="118">
        <v>8</v>
      </c>
      <c r="K15" s="119" t="s">
        <v>31</v>
      </c>
      <c r="L15" s="32" t="s">
        <v>30</v>
      </c>
      <c r="M15" s="87">
        <v>555.06</v>
      </c>
      <c r="N15" s="64" t="s">
        <v>30</v>
      </c>
      <c r="O15" s="120">
        <v>17.19367589</v>
      </c>
      <c r="P15" s="119" t="str">
        <f t="shared" si="0"/>
        <v>NO</v>
      </c>
      <c r="Q15" s="34"/>
      <c r="R15" s="65"/>
      <c r="S15" s="121" t="s">
        <v>31</v>
      </c>
      <c r="T15" s="81">
        <v>34559</v>
      </c>
      <c r="U15" s="69">
        <v>2414</v>
      </c>
      <c r="V15" s="68">
        <v>3560</v>
      </c>
      <c r="W15" s="94">
        <v>2005</v>
      </c>
      <c r="X15" s="83" t="s">
        <v>33</v>
      </c>
      <c r="Y15" s="59" t="s">
        <v>33</v>
      </c>
      <c r="Z15" s="112">
        <f t="shared" si="1"/>
        <v>1</v>
      </c>
      <c r="AA15" s="113">
        <f t="shared" si="2"/>
        <v>1</v>
      </c>
      <c r="AB15" s="113">
        <f t="shared" si="3"/>
        <v>0</v>
      </c>
      <c r="AC15" s="113">
        <f t="shared" si="4"/>
        <v>0</v>
      </c>
      <c r="AD15" s="122" t="str">
        <f t="shared" si="5"/>
        <v>SRSA</v>
      </c>
      <c r="AE15" s="112">
        <f t="shared" si="6"/>
        <v>1</v>
      </c>
      <c r="AF15" s="113">
        <f t="shared" si="7"/>
        <v>0</v>
      </c>
      <c r="AG15" s="113">
        <f t="shared" si="8"/>
        <v>0</v>
      </c>
      <c r="AH15" s="122" t="str">
        <f t="shared" si="9"/>
        <v>-</v>
      </c>
      <c r="AI15" s="112">
        <f t="shared" si="10"/>
        <v>0</v>
      </c>
      <c r="AJ15" s="109">
        <v>2101710</v>
      </c>
    </row>
    <row r="16" spans="1:36" s="109" customFormat="1" ht="12.75">
      <c r="A16" s="123">
        <v>2103000</v>
      </c>
      <c r="B16" s="124">
        <v>67276000</v>
      </c>
      <c r="C16" s="125" t="s">
        <v>298</v>
      </c>
      <c r="D16" s="126" t="s">
        <v>299</v>
      </c>
      <c r="E16" s="126" t="s">
        <v>300</v>
      </c>
      <c r="F16" s="127" t="s">
        <v>27</v>
      </c>
      <c r="G16" s="128">
        <v>41537</v>
      </c>
      <c r="H16" s="129">
        <v>74</v>
      </c>
      <c r="I16" s="130">
        <v>6068322183</v>
      </c>
      <c r="J16" s="131">
        <v>7</v>
      </c>
      <c r="K16" s="132" t="s">
        <v>31</v>
      </c>
      <c r="L16" s="133" t="s">
        <v>30</v>
      </c>
      <c r="M16" s="134">
        <v>557.43</v>
      </c>
      <c r="N16" s="135" t="s">
        <v>30</v>
      </c>
      <c r="O16" s="136">
        <v>34.99142367</v>
      </c>
      <c r="P16" s="132" t="str">
        <f t="shared" si="0"/>
        <v>YES</v>
      </c>
      <c r="Q16" s="137"/>
      <c r="R16" s="138"/>
      <c r="S16" s="139" t="s">
        <v>31</v>
      </c>
      <c r="T16" s="140">
        <v>63290</v>
      </c>
      <c r="U16" s="141">
        <v>6206</v>
      </c>
      <c r="V16" s="142">
        <v>6658</v>
      </c>
      <c r="W16" s="143">
        <v>2042</v>
      </c>
      <c r="X16" s="144" t="s">
        <v>33</v>
      </c>
      <c r="Y16" s="145" t="s">
        <v>32</v>
      </c>
      <c r="Z16" s="125">
        <f t="shared" si="1"/>
        <v>1</v>
      </c>
      <c r="AA16" s="126">
        <f t="shared" si="2"/>
        <v>1</v>
      </c>
      <c r="AB16" s="126">
        <f t="shared" si="3"/>
        <v>0</v>
      </c>
      <c r="AC16" s="126">
        <f t="shared" si="4"/>
        <v>0</v>
      </c>
      <c r="AD16" s="146" t="str">
        <f t="shared" si="5"/>
        <v>SRSA</v>
      </c>
      <c r="AE16" s="125">
        <f t="shared" si="6"/>
        <v>1</v>
      </c>
      <c r="AF16" s="126">
        <f t="shared" si="7"/>
        <v>1</v>
      </c>
      <c r="AG16" s="126" t="str">
        <f t="shared" si="8"/>
        <v>Initial</v>
      </c>
      <c r="AH16" s="146" t="str">
        <f t="shared" si="9"/>
        <v>-</v>
      </c>
      <c r="AI16" s="125" t="str">
        <f t="shared" si="10"/>
        <v>SRSA</v>
      </c>
      <c r="AJ16" s="109" t="e">
        <v>#N/A</v>
      </c>
    </row>
    <row r="17" spans="1:36" s="109" customFormat="1" ht="12.75">
      <c r="A17" s="110">
        <v>2104860</v>
      </c>
      <c r="B17" s="111">
        <v>7493000</v>
      </c>
      <c r="C17" s="112" t="s">
        <v>451</v>
      </c>
      <c r="D17" s="113" t="s">
        <v>452</v>
      </c>
      <c r="E17" s="113" t="s">
        <v>72</v>
      </c>
      <c r="F17" s="114" t="s">
        <v>27</v>
      </c>
      <c r="G17" s="115">
        <v>40977</v>
      </c>
      <c r="H17" s="116">
        <v>1321</v>
      </c>
      <c r="I17" s="117">
        <v>6063375701</v>
      </c>
      <c r="J17" s="118">
        <v>7</v>
      </c>
      <c r="K17" s="119" t="s">
        <v>31</v>
      </c>
      <c r="L17" s="32" t="s">
        <v>30</v>
      </c>
      <c r="M17" s="87">
        <v>516.57</v>
      </c>
      <c r="N17" s="64" t="s">
        <v>30</v>
      </c>
      <c r="O17" s="120">
        <v>43.80403458</v>
      </c>
      <c r="P17" s="119" t="str">
        <f t="shared" si="0"/>
        <v>YES</v>
      </c>
      <c r="Q17" s="34"/>
      <c r="R17" s="65"/>
      <c r="S17" s="121" t="s">
        <v>31</v>
      </c>
      <c r="T17" s="81">
        <v>53170</v>
      </c>
      <c r="U17" s="69">
        <v>5809</v>
      </c>
      <c r="V17" s="68">
        <v>6339</v>
      </c>
      <c r="W17" s="94">
        <v>2053</v>
      </c>
      <c r="X17" s="60" t="s">
        <v>33</v>
      </c>
      <c r="Y17" s="59" t="s">
        <v>33</v>
      </c>
      <c r="Z17" s="112">
        <f t="shared" si="1"/>
        <v>1</v>
      </c>
      <c r="AA17" s="113">
        <f t="shared" si="2"/>
        <v>1</v>
      </c>
      <c r="AB17" s="113">
        <f t="shared" si="3"/>
        <v>0</v>
      </c>
      <c r="AC17" s="113">
        <f t="shared" si="4"/>
        <v>0</v>
      </c>
      <c r="AD17" s="122" t="str">
        <f t="shared" si="5"/>
        <v>SRSA</v>
      </c>
      <c r="AE17" s="112">
        <f t="shared" si="6"/>
        <v>1</v>
      </c>
      <c r="AF17" s="113">
        <f t="shared" si="7"/>
        <v>1</v>
      </c>
      <c r="AG17" s="113" t="str">
        <f t="shared" si="8"/>
        <v>Initial</v>
      </c>
      <c r="AH17" s="122" t="str">
        <f t="shared" si="9"/>
        <v>-</v>
      </c>
      <c r="AI17" s="112" t="str">
        <f t="shared" si="10"/>
        <v>SRSA</v>
      </c>
      <c r="AJ17" s="109">
        <v>2104860</v>
      </c>
    </row>
    <row r="18" spans="1:36" s="109" customFormat="1" ht="12.75">
      <c r="A18" s="110">
        <v>2105040</v>
      </c>
      <c r="B18" s="111">
        <v>101505000</v>
      </c>
      <c r="C18" s="112" t="s">
        <v>466</v>
      </c>
      <c r="D18" s="113" t="s">
        <v>193</v>
      </c>
      <c r="E18" s="113" t="s">
        <v>467</v>
      </c>
      <c r="F18" s="114" t="s">
        <v>27</v>
      </c>
      <c r="G18" s="115">
        <v>41064</v>
      </c>
      <c r="H18" s="116">
        <v>108</v>
      </c>
      <c r="I18" s="117">
        <v>6067245431</v>
      </c>
      <c r="J18" s="118">
        <v>7</v>
      </c>
      <c r="K18" s="119" t="s">
        <v>31</v>
      </c>
      <c r="L18" s="32" t="s">
        <v>30</v>
      </c>
      <c r="M18" s="87">
        <v>363.65</v>
      </c>
      <c r="N18" s="64" t="s">
        <v>30</v>
      </c>
      <c r="O18" s="120">
        <v>22.76029056</v>
      </c>
      <c r="P18" s="119" t="str">
        <f t="shared" si="0"/>
        <v>YES</v>
      </c>
      <c r="Q18" s="34"/>
      <c r="R18" s="65"/>
      <c r="S18" s="121" t="s">
        <v>31</v>
      </c>
      <c r="T18" s="81">
        <v>29373</v>
      </c>
      <c r="U18" s="69">
        <v>2384</v>
      </c>
      <c r="V18" s="68">
        <v>3070</v>
      </c>
      <c r="W18" s="94">
        <v>1650</v>
      </c>
      <c r="X18" s="60" t="s">
        <v>32</v>
      </c>
      <c r="Y18" s="59" t="s">
        <v>33</v>
      </c>
      <c r="Z18" s="112">
        <f t="shared" si="1"/>
        <v>1</v>
      </c>
      <c r="AA18" s="113">
        <f t="shared" si="2"/>
        <v>1</v>
      </c>
      <c r="AB18" s="113">
        <f t="shared" si="3"/>
        <v>0</v>
      </c>
      <c r="AC18" s="113">
        <f t="shared" si="4"/>
        <v>0</v>
      </c>
      <c r="AD18" s="122" t="str">
        <f t="shared" si="5"/>
        <v>SRSA</v>
      </c>
      <c r="AE18" s="112">
        <f t="shared" si="6"/>
        <v>1</v>
      </c>
      <c r="AF18" s="113">
        <f t="shared" si="7"/>
        <v>1</v>
      </c>
      <c r="AG18" s="113" t="str">
        <f t="shared" si="8"/>
        <v>Initial</v>
      </c>
      <c r="AH18" s="122" t="str">
        <f t="shared" si="9"/>
        <v>-</v>
      </c>
      <c r="AI18" s="112" t="str">
        <f t="shared" si="10"/>
        <v>SRSA</v>
      </c>
      <c r="AJ18" s="109">
        <v>2105040</v>
      </c>
    </row>
    <row r="19" spans="1:36" s="109" customFormat="1" ht="12.75">
      <c r="A19" s="110">
        <v>2105220</v>
      </c>
      <c r="B19" s="111">
        <v>100524000</v>
      </c>
      <c r="C19" s="112" t="s">
        <v>482</v>
      </c>
      <c r="D19" s="113" t="s">
        <v>483</v>
      </c>
      <c r="E19" s="113" t="s">
        <v>484</v>
      </c>
      <c r="F19" s="114" t="s">
        <v>27</v>
      </c>
      <c r="G19" s="115">
        <v>42553</v>
      </c>
      <c r="H19" s="116">
        <v>9121</v>
      </c>
      <c r="I19" s="117">
        <v>6064233341</v>
      </c>
      <c r="J19" s="118">
        <v>7</v>
      </c>
      <c r="K19" s="119" t="s">
        <v>31</v>
      </c>
      <c r="L19" s="32" t="s">
        <v>30</v>
      </c>
      <c r="M19" s="87">
        <v>417.04</v>
      </c>
      <c r="N19" s="64" t="s">
        <v>30</v>
      </c>
      <c r="O19" s="120">
        <v>17.48251748</v>
      </c>
      <c r="P19" s="119" t="str">
        <f t="shared" si="0"/>
        <v>NO</v>
      </c>
      <c r="Q19" s="34"/>
      <c r="R19" s="65"/>
      <c r="S19" s="121" t="s">
        <v>31</v>
      </c>
      <c r="T19" s="81">
        <v>15460</v>
      </c>
      <c r="U19" s="69">
        <v>1374</v>
      </c>
      <c r="V19" s="68">
        <v>2401</v>
      </c>
      <c r="W19" s="94">
        <v>1165</v>
      </c>
      <c r="X19" s="60" t="s">
        <v>33</v>
      </c>
      <c r="Y19" s="59" t="s">
        <v>33</v>
      </c>
      <c r="Z19" s="112">
        <f t="shared" si="1"/>
        <v>1</v>
      </c>
      <c r="AA19" s="113">
        <f t="shared" si="2"/>
        <v>1</v>
      </c>
      <c r="AB19" s="113">
        <f t="shared" si="3"/>
        <v>0</v>
      </c>
      <c r="AC19" s="113">
        <f t="shared" si="4"/>
        <v>0</v>
      </c>
      <c r="AD19" s="122" t="str">
        <f t="shared" si="5"/>
        <v>SRSA</v>
      </c>
      <c r="AE19" s="112">
        <f t="shared" si="6"/>
        <v>1</v>
      </c>
      <c r="AF19" s="113">
        <f t="shared" si="7"/>
        <v>0</v>
      </c>
      <c r="AG19" s="113">
        <f t="shared" si="8"/>
        <v>0</v>
      </c>
      <c r="AH19" s="122" t="str">
        <f t="shared" si="9"/>
        <v>-</v>
      </c>
      <c r="AI19" s="112">
        <f t="shared" si="10"/>
        <v>0</v>
      </c>
      <c r="AJ19" s="109">
        <v>2105220</v>
      </c>
    </row>
    <row r="20" s="109" customFormat="1" ht="12.75"/>
    <row r="21" s="109" customFormat="1" ht="12.75"/>
    <row r="22" s="109" customFormat="1" ht="12.75"/>
    <row r="23" s="109" customFormat="1" ht="12.75"/>
    <row r="24" s="109" customFormat="1" ht="12.75"/>
    <row r="25" s="109" customFormat="1" ht="12.75"/>
    <row r="26" s="109" customFormat="1" ht="12.75"/>
    <row r="27" s="109" customFormat="1" ht="12.75"/>
    <row r="28" s="109" customFormat="1" ht="12.75"/>
    <row r="29" s="109" customFormat="1" ht="12.75"/>
    <row r="30" s="109" customFormat="1" ht="12.75"/>
    <row r="31" s="109" customFormat="1" ht="12.75"/>
    <row r="32" s="109" customFormat="1" ht="12.75"/>
    <row r="33" s="109" customFormat="1" ht="12.75"/>
    <row r="34" s="109" customFormat="1" ht="12.75"/>
    <row r="35" s="109" customFormat="1" ht="12.75"/>
    <row r="36" s="109" customFormat="1" ht="12.75"/>
    <row r="37" s="109" customFormat="1" ht="12.75"/>
    <row r="38" s="109" customFormat="1" ht="12.75"/>
    <row r="39" s="109" customFormat="1" ht="12.75"/>
    <row r="40" s="109" customFormat="1" ht="12.75"/>
    <row r="41" s="109" customFormat="1" ht="12.75"/>
    <row r="42" s="109" customFormat="1" ht="12.75"/>
    <row r="43" s="109" customFormat="1" ht="12.75"/>
    <row r="44" s="109" customFormat="1" ht="12.75"/>
    <row r="45" s="109" customFormat="1" ht="12.75"/>
    <row r="46" s="109" customFormat="1" ht="12.75"/>
    <row r="47" s="109" customFormat="1" ht="12.75"/>
    <row r="48" s="109" customFormat="1" ht="12.75"/>
    <row r="49" s="109" customFormat="1" ht="12.75"/>
    <row r="50" s="109" customFormat="1" ht="12.75"/>
    <row r="51" s="109" customFormat="1" ht="12.75"/>
    <row r="52" s="109" customFormat="1" ht="12.75"/>
    <row r="53" s="109" customFormat="1" ht="12.75"/>
    <row r="54" s="109" customFormat="1" ht="12.75"/>
    <row r="55" s="109" customFormat="1" ht="12.75"/>
    <row r="56" s="109" customFormat="1" ht="12.75"/>
    <row r="57" s="109" customFormat="1" ht="12.75"/>
    <row r="58" s="109" customFormat="1" ht="12.75"/>
    <row r="59" s="109" customFormat="1" ht="12.75"/>
    <row r="60" s="109" customFormat="1" ht="12.75"/>
    <row r="61" s="109" customFormat="1" ht="12.75"/>
    <row r="62" s="109" customFormat="1" ht="12.75"/>
    <row r="63" s="109" customFormat="1" ht="12.75"/>
    <row r="64" s="109" customFormat="1" ht="12.75"/>
    <row r="65" s="109" customFormat="1" ht="12.75"/>
    <row r="66" s="109" customFormat="1" ht="12.75"/>
    <row r="67" s="109" customFormat="1" ht="12.75"/>
    <row r="68" s="109" customFormat="1" ht="12.75"/>
    <row r="69" s="109" customFormat="1" ht="12.75"/>
    <row r="70" s="109" customFormat="1" ht="12.75"/>
    <row r="71" s="109" customFormat="1" ht="12.75"/>
    <row r="72" s="109" customFormat="1" ht="12.75"/>
    <row r="73" s="109" customFormat="1" ht="12.75"/>
    <row r="74" s="109" customFormat="1" ht="12.75"/>
    <row r="75" s="109" customFormat="1" ht="12.75"/>
    <row r="76" s="109" customFormat="1" ht="12.75"/>
    <row r="77" s="109" customFormat="1" ht="12.75"/>
    <row r="78" s="109" customFormat="1" ht="12.75"/>
    <row r="79" s="109" customFormat="1" ht="12.75"/>
    <row r="80" s="109" customFormat="1" ht="12.75"/>
    <row r="81" s="109" customFormat="1" ht="12.75"/>
    <row r="82" s="109" customFormat="1" ht="12.75"/>
    <row r="83" s="109" customFormat="1" ht="12.75"/>
    <row r="84" s="109" customFormat="1" ht="12.75"/>
    <row r="85" s="109" customFormat="1" ht="12.75"/>
    <row r="86" s="109" customFormat="1" ht="12.75"/>
    <row r="87" s="109" customFormat="1" ht="12.75"/>
    <row r="88" s="109" customFormat="1" ht="12.75"/>
    <row r="89" s="109" customFormat="1" ht="12.75"/>
    <row r="90" s="109" customFormat="1" ht="12.75"/>
    <row r="91" s="109" customFormat="1" ht="12.75"/>
    <row r="92" s="109" customFormat="1" ht="12.75"/>
    <row r="93" s="109" customFormat="1" ht="12.75"/>
    <row r="94" s="109" customFormat="1" ht="12.75"/>
    <row r="95" s="109" customFormat="1" ht="12.75"/>
    <row r="96" s="109" customFormat="1" ht="12.75"/>
    <row r="97" s="109" customFormat="1" ht="12.75"/>
    <row r="98" s="109" customFormat="1" ht="12.75"/>
    <row r="99" s="109" customFormat="1" ht="12.75"/>
    <row r="100" s="109" customFormat="1" ht="12.75"/>
    <row r="101" s="109" customFormat="1" ht="12.75"/>
    <row r="102" s="109" customFormat="1" ht="12.75"/>
    <row r="103" s="109" customFormat="1" ht="12.75"/>
    <row r="104" s="109" customFormat="1" ht="12.75"/>
    <row r="105" s="109" customFormat="1" ht="12.75"/>
    <row r="106" s="109" customFormat="1" ht="12.75"/>
    <row r="107" s="109" customFormat="1" ht="12.75"/>
    <row r="108" s="109" customFormat="1" ht="12.75"/>
    <row r="109" s="109" customFormat="1" ht="12.75"/>
    <row r="110" s="109" customFormat="1" ht="12.75"/>
    <row r="111" s="109" customFormat="1" ht="12.75"/>
    <row r="112" s="109" customFormat="1" ht="12.75"/>
    <row r="113" s="109" customFormat="1" ht="12.75"/>
    <row r="114" s="109" customFormat="1" ht="12.75"/>
    <row r="115" s="109" customFormat="1" ht="12.75"/>
    <row r="116" s="109" customFormat="1" ht="12.75"/>
    <row r="117" s="109" customFormat="1" ht="12.75"/>
    <row r="118" s="109" customFormat="1" ht="12.75"/>
    <row r="119" s="109" customFormat="1" ht="12.75"/>
    <row r="120" s="109" customFormat="1" ht="12.75"/>
    <row r="121" s="109" customFormat="1" ht="12.75"/>
    <row r="122" s="109" customFormat="1" ht="12.75"/>
    <row r="123" s="109" customFormat="1" ht="12.75"/>
    <row r="124" s="109" customFormat="1" ht="12.75"/>
    <row r="125" s="109" customFormat="1" ht="12.75"/>
    <row r="126" s="109" customFormat="1" ht="12.75"/>
    <row r="127" s="109" customFormat="1" ht="12.75"/>
    <row r="128" s="109" customFormat="1" ht="12.75"/>
    <row r="129" s="109" customFormat="1" ht="12.75"/>
    <row r="130" s="109" customFormat="1" ht="12.75"/>
    <row r="131" s="109" customFormat="1" ht="12.75"/>
    <row r="132" s="109" customFormat="1" ht="12.75"/>
    <row r="133" s="109" customFormat="1" ht="12.75"/>
    <row r="134" s="109" customFormat="1" ht="12.75"/>
    <row r="135" s="109" customFormat="1" ht="12.75"/>
    <row r="136" s="109" customFormat="1" ht="12.75"/>
    <row r="137" s="109" customFormat="1" ht="12.75"/>
    <row r="138" s="109" customFormat="1" ht="12.75"/>
    <row r="139" s="109" customFormat="1" ht="12.75"/>
    <row r="140" s="109" customFormat="1" ht="12.75"/>
    <row r="141" s="109" customFormat="1" ht="12.75"/>
    <row r="142" s="109" customFormat="1" ht="12.75"/>
    <row r="143" s="109" customFormat="1" ht="12.75"/>
    <row r="144" s="109" customFormat="1" ht="12.75"/>
    <row r="145" s="109" customFormat="1" ht="12.75"/>
    <row r="146" s="109" customFormat="1" ht="12.75"/>
    <row r="147" s="109" customFormat="1" ht="12.75"/>
    <row r="148" s="109" customFormat="1" ht="12.75"/>
    <row r="149" s="109" customFormat="1" ht="12.75"/>
    <row r="150" s="109" customFormat="1" ht="12.75"/>
    <row r="151" s="109" customFormat="1" ht="12.75"/>
    <row r="152" s="109" customFormat="1" ht="12.75"/>
    <row r="153" s="109" customFormat="1" ht="12.75"/>
    <row r="154" s="109" customFormat="1" ht="12.75"/>
    <row r="155" s="109" customFormat="1" ht="12.75"/>
    <row r="156" s="109" customFormat="1" ht="12.75"/>
    <row r="157" s="109" customFormat="1" ht="12.75"/>
    <row r="158" s="109" customFormat="1" ht="12.75"/>
    <row r="159" s="109" customFormat="1" ht="12.75"/>
    <row r="160" s="109" customFormat="1" ht="12.75"/>
    <row r="161" s="109" customFormat="1" ht="12.75"/>
    <row r="162" s="109" customFormat="1" ht="12.75"/>
    <row r="163" s="109" customFormat="1" ht="12.75"/>
    <row r="164" s="109" customFormat="1" ht="12.75"/>
    <row r="165" s="109" customFormat="1" ht="12.75"/>
    <row r="166" s="109" customFormat="1" ht="12.75"/>
    <row r="167" s="109" customFormat="1" ht="12.75"/>
    <row r="168" s="109" customFormat="1" ht="12.75"/>
    <row r="169" s="109" customFormat="1" ht="12.75"/>
    <row r="170" s="109" customFormat="1" ht="12.75"/>
    <row r="171" s="109" customFormat="1" ht="12.75"/>
    <row r="172" s="109" customFormat="1" ht="12.75"/>
    <row r="173" s="109" customFormat="1" ht="12.75"/>
    <row r="174" s="109" customFormat="1" ht="12.75"/>
    <row r="175" s="109" customFormat="1" ht="12.75"/>
    <row r="176" s="109" customFormat="1" ht="12.75"/>
    <row r="177" s="109" customFormat="1" ht="12.75"/>
    <row r="178" s="109" customFormat="1" ht="12.75"/>
    <row r="179" s="109" customFormat="1" ht="12.75"/>
    <row r="180" s="109" customFormat="1" ht="12.75"/>
    <row r="181" s="109" customFormat="1" ht="12.75"/>
    <row r="182" s="109" customFormat="1" ht="12.75"/>
    <row r="183" s="109" customFormat="1" ht="12.75"/>
    <row r="184" s="109" customFormat="1" ht="12.75"/>
    <row r="185" s="109" customFormat="1" ht="12.75"/>
    <row r="186" s="109" customFormat="1" ht="12.75"/>
    <row r="187" s="109" customFormat="1" ht="12.75"/>
    <row r="188" s="109" customFormat="1" ht="12.75"/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 alignWithMargins="0">
    <oddFooter>&amp;L&amp;"Arial,Bold"&amp;2006&amp;C&amp;P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180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0" customWidth="1"/>
    <col min="2" max="2" width="10.140625" style="0" bestFit="1" customWidth="1"/>
    <col min="3" max="3" width="35.57421875" style="0" bestFit="1" customWidth="1"/>
    <col min="4" max="4" width="28.28125" style="0" bestFit="1" customWidth="1"/>
    <col min="5" max="5" width="18.8515625" style="0" bestFit="1" customWidth="1"/>
    <col min="6" max="6" width="6.8515625" style="35" hidden="1" customWidth="1"/>
    <col min="7" max="7" width="6.8515625" style="0" customWidth="1"/>
    <col min="8" max="8" width="5.8515625" style="35" hidden="1" customWidth="1"/>
    <col min="9" max="9" width="13.57421875" style="0" bestFit="1" customWidth="1"/>
    <col min="10" max="10" width="7.00390625" style="0" bestFit="1" customWidth="1"/>
    <col min="11" max="16" width="6.57421875" style="0" bestFit="1" customWidth="1"/>
    <col min="17" max="17" width="6.57421875" style="35" hidden="1" customWidth="1"/>
    <col min="18" max="18" width="9.140625" style="35" hidden="1" customWidth="1"/>
    <col min="19" max="19" width="6.57421875" style="0" bestFit="1" customWidth="1"/>
    <col min="20" max="20" width="10.28125" style="0" bestFit="1" customWidth="1"/>
    <col min="21" max="23" width="8.57421875" style="0" bestFit="1" customWidth="1"/>
    <col min="24" max="25" width="6.57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6.28125" style="0" hidden="1" customWidth="1"/>
  </cols>
  <sheetData>
    <row r="1" spans="1:25" ht="12.75">
      <c r="A1" s="1" t="s">
        <v>0</v>
      </c>
      <c r="B1" s="2"/>
      <c r="C1" s="3"/>
      <c r="D1" s="3"/>
      <c r="E1" s="3"/>
      <c r="F1" s="4"/>
      <c r="G1" s="3"/>
      <c r="H1" s="5"/>
      <c r="I1" s="3"/>
      <c r="J1" s="6"/>
      <c r="K1" s="7"/>
      <c r="L1" s="3"/>
      <c r="M1" s="8"/>
      <c r="N1" s="3"/>
      <c r="O1" s="3"/>
      <c r="Q1" s="5"/>
      <c r="R1" s="5"/>
      <c r="S1" s="9"/>
      <c r="T1" s="3"/>
      <c r="U1" s="10"/>
      <c r="V1" s="10"/>
      <c r="W1" s="10"/>
      <c r="X1" s="10"/>
      <c r="Y1" s="10"/>
    </row>
    <row r="2" spans="1:25" ht="18">
      <c r="A2" s="11" t="s">
        <v>570</v>
      </c>
      <c r="B2" s="2"/>
      <c r="C2" s="3"/>
      <c r="D2" s="3"/>
      <c r="E2" s="3"/>
      <c r="F2" s="12"/>
      <c r="G2" s="3"/>
      <c r="H2" s="5"/>
      <c r="I2" s="3"/>
      <c r="J2" s="6"/>
      <c r="K2" s="7"/>
      <c r="L2" s="3"/>
      <c r="M2" s="8"/>
      <c r="N2" s="3"/>
      <c r="O2" s="3"/>
      <c r="P2" s="13"/>
      <c r="Q2" s="5"/>
      <c r="R2" s="5"/>
      <c r="S2" s="14"/>
      <c r="T2" s="3"/>
      <c r="U2" s="10"/>
      <c r="V2" s="10"/>
      <c r="W2" s="10"/>
      <c r="X2" s="10"/>
      <c r="Y2" s="10"/>
    </row>
    <row r="3" spans="1:35" ht="159.75" customHeight="1" thickBot="1">
      <c r="A3" s="15" t="s">
        <v>1</v>
      </c>
      <c r="B3" s="16" t="s">
        <v>2</v>
      </c>
      <c r="C3" s="17" t="s">
        <v>3</v>
      </c>
      <c r="D3" s="17" t="s">
        <v>4</v>
      </c>
      <c r="E3" s="17" t="s">
        <v>5</v>
      </c>
      <c r="F3" s="18" t="s">
        <v>6</v>
      </c>
      <c r="G3" s="19" t="s">
        <v>7</v>
      </c>
      <c r="H3" s="18" t="s">
        <v>8</v>
      </c>
      <c r="I3" s="17" t="s">
        <v>9</v>
      </c>
      <c r="J3" s="20" t="s">
        <v>10</v>
      </c>
      <c r="K3" s="21" t="s">
        <v>11</v>
      </c>
      <c r="L3" s="22" t="s">
        <v>12</v>
      </c>
      <c r="M3" s="23" t="s">
        <v>13</v>
      </c>
      <c r="N3" s="24" t="s">
        <v>14</v>
      </c>
      <c r="O3" s="25" t="s">
        <v>15</v>
      </c>
      <c r="P3" s="26" t="s">
        <v>16</v>
      </c>
      <c r="Q3" s="27" t="s">
        <v>17</v>
      </c>
      <c r="R3" s="28" t="s">
        <v>18</v>
      </c>
      <c r="S3" s="91" t="s">
        <v>19</v>
      </c>
      <c r="T3" s="36" t="s">
        <v>548</v>
      </c>
      <c r="U3" s="37" t="s">
        <v>549</v>
      </c>
      <c r="V3" s="37" t="s">
        <v>550</v>
      </c>
      <c r="W3" s="38" t="s">
        <v>551</v>
      </c>
      <c r="X3" s="70" t="s">
        <v>20</v>
      </c>
      <c r="Y3" s="71" t="s">
        <v>21</v>
      </c>
      <c r="Z3" s="39" t="s">
        <v>552</v>
      </c>
      <c r="AA3" s="40" t="s">
        <v>553</v>
      </c>
      <c r="AB3" s="40" t="s">
        <v>554</v>
      </c>
      <c r="AC3" s="41" t="s">
        <v>555</v>
      </c>
      <c r="AD3" s="42" t="s">
        <v>556</v>
      </c>
      <c r="AE3" s="39" t="s">
        <v>557</v>
      </c>
      <c r="AF3" s="40" t="s">
        <v>558</v>
      </c>
      <c r="AG3" s="41" t="s">
        <v>559</v>
      </c>
      <c r="AH3" s="43" t="s">
        <v>560</v>
      </c>
      <c r="AI3" s="44" t="s">
        <v>561</v>
      </c>
    </row>
    <row r="4" spans="1:35" s="61" customFormat="1" ht="13.5" thickBot="1">
      <c r="A4" s="45">
        <v>1</v>
      </c>
      <c r="B4" s="149">
        <v>2</v>
      </c>
      <c r="C4" s="29">
        <v>3</v>
      </c>
      <c r="D4" s="29">
        <v>4</v>
      </c>
      <c r="E4" s="29">
        <v>5</v>
      </c>
      <c r="F4" s="30"/>
      <c r="G4" s="150">
        <v>6</v>
      </c>
      <c r="H4" s="151"/>
      <c r="I4" s="152">
        <v>7</v>
      </c>
      <c r="J4" s="31">
        <v>8</v>
      </c>
      <c r="K4" s="29">
        <v>9</v>
      </c>
      <c r="L4" s="149">
        <v>10</v>
      </c>
      <c r="M4" s="29">
        <v>11</v>
      </c>
      <c r="N4" s="152">
        <v>12</v>
      </c>
      <c r="O4" s="31">
        <v>13</v>
      </c>
      <c r="P4" s="29">
        <v>14</v>
      </c>
      <c r="Q4" s="151" t="s">
        <v>22</v>
      </c>
      <c r="R4" s="153" t="s">
        <v>23</v>
      </c>
      <c r="S4" s="152">
        <v>15</v>
      </c>
      <c r="T4" s="31">
        <v>16</v>
      </c>
      <c r="U4" s="29">
        <v>17</v>
      </c>
      <c r="V4" s="29">
        <v>18</v>
      </c>
      <c r="W4" s="149">
        <v>19</v>
      </c>
      <c r="X4" s="154">
        <v>20</v>
      </c>
      <c r="Y4" s="155">
        <v>21</v>
      </c>
      <c r="Z4" s="29"/>
      <c r="AA4" s="29"/>
      <c r="AB4" s="29"/>
      <c r="AC4" s="152"/>
      <c r="AD4" s="45">
        <v>22</v>
      </c>
      <c r="AE4" s="29"/>
      <c r="AF4" s="29"/>
      <c r="AG4" s="152"/>
      <c r="AH4" s="45">
        <v>23</v>
      </c>
      <c r="AI4" s="29" t="s">
        <v>562</v>
      </c>
    </row>
    <row r="5" spans="1:35" ht="12.75">
      <c r="A5" s="88">
        <v>2100030</v>
      </c>
      <c r="B5" s="89">
        <v>1001000</v>
      </c>
      <c r="C5" s="46" t="s">
        <v>24</v>
      </c>
      <c r="D5" s="47" t="s">
        <v>25</v>
      </c>
      <c r="E5" s="47" t="s">
        <v>26</v>
      </c>
      <c r="F5" s="90" t="s">
        <v>27</v>
      </c>
      <c r="G5" s="84">
        <v>42728</v>
      </c>
      <c r="H5" s="72">
        <v>1811</v>
      </c>
      <c r="I5" s="73">
        <v>2703842476</v>
      </c>
      <c r="J5" s="78" t="s">
        <v>28</v>
      </c>
      <c r="K5" s="67" t="s">
        <v>29</v>
      </c>
      <c r="L5" s="58" t="s">
        <v>30</v>
      </c>
      <c r="M5" s="86">
        <v>2471.86</v>
      </c>
      <c r="N5" s="66" t="s">
        <v>30</v>
      </c>
      <c r="O5" s="79">
        <v>26.86826555</v>
      </c>
      <c r="P5" s="67" t="str">
        <f aca="true" t="shared" si="0" ref="P5:P68">IF(O5&lt;20,"NO","YES")</f>
        <v>YES</v>
      </c>
      <c r="Q5" s="74"/>
      <c r="R5" s="75"/>
      <c r="S5" s="55" t="s">
        <v>31</v>
      </c>
      <c r="T5" s="80">
        <v>225560</v>
      </c>
      <c r="U5" s="77">
        <v>22743</v>
      </c>
      <c r="V5" s="76">
        <v>25867</v>
      </c>
      <c r="W5" s="93">
        <v>11190</v>
      </c>
      <c r="X5" s="82" t="s">
        <v>32</v>
      </c>
      <c r="Y5" s="95" t="s">
        <v>32</v>
      </c>
      <c r="Z5" s="46">
        <f>IF(OR(K5="YES",L5="YES"),1,0)</f>
        <v>0</v>
      </c>
      <c r="AA5" s="47">
        <f>IF(OR(AND(ISNUMBER(M5),AND(M5&gt;0,M5&lt;600)),AND(ISNUMBER(M5),AND(M5&gt;0,N5="YES"))),1,0)</f>
        <v>0</v>
      </c>
      <c r="AB5" s="47">
        <f>IF(AND(OR(K5="YES",L5="YES"),(Z5=0)),"Trouble",0)</f>
        <v>0</v>
      </c>
      <c r="AC5" s="47">
        <f>IF(AND(OR(AND(ISNUMBER(M5),AND(M5&gt;0,M5&lt;600)),AND(ISNUMBER(M5),AND(M5&gt;0,N5="YES"))),(AA5=0)),"Trouble",0)</f>
        <v>0</v>
      </c>
      <c r="AD5" s="48" t="str">
        <f>IF(AND(Z5=1,AA5=1),"SRSA","-")</f>
        <v>-</v>
      </c>
      <c r="AE5" s="46">
        <f>IF(S5="YES",1,0)</f>
        <v>1</v>
      </c>
      <c r="AF5" s="47">
        <f>IF(OR(AND(ISNUMBER(Q5),Q5&gt;=20),(AND(ISNUMBER(Q5)=FALSE,AND(ISNUMBER(O5),O5&gt;=20)))),1,0)</f>
        <v>1</v>
      </c>
      <c r="AG5" s="47" t="str">
        <f>IF(AND(AE5=1,AF5=1),"Initial",0)</f>
        <v>Initial</v>
      </c>
      <c r="AH5" s="48" t="str">
        <f>IF(AND(AND(AG5="Initial",AI5=0),AND(ISNUMBER(M5),M5&gt;0)),"RLIS","-")</f>
        <v>RLIS</v>
      </c>
      <c r="AI5" s="46">
        <f>IF(AND(AD5="SRSA",AG5="Initial"),"SRSA",0)</f>
        <v>0</v>
      </c>
    </row>
    <row r="6" spans="1:35" ht="12.75">
      <c r="A6" s="49">
        <v>2100070</v>
      </c>
      <c r="B6" s="50">
        <v>2005000</v>
      </c>
      <c r="C6" s="62" t="s">
        <v>34</v>
      </c>
      <c r="D6" s="51" t="s">
        <v>35</v>
      </c>
      <c r="E6" s="51" t="s">
        <v>36</v>
      </c>
      <c r="F6" s="52" t="s">
        <v>27</v>
      </c>
      <c r="G6" s="85">
        <v>42164</v>
      </c>
      <c r="H6" s="53">
        <v>9650</v>
      </c>
      <c r="I6" s="63" t="s">
        <v>37</v>
      </c>
      <c r="J6" s="54" t="s">
        <v>28</v>
      </c>
      <c r="K6" s="33" t="s">
        <v>29</v>
      </c>
      <c r="L6" s="32" t="s">
        <v>30</v>
      </c>
      <c r="M6" s="87">
        <v>2774.02</v>
      </c>
      <c r="N6" s="64" t="s">
        <v>30</v>
      </c>
      <c r="O6" s="56">
        <v>19.1669182</v>
      </c>
      <c r="P6" s="33" t="str">
        <f t="shared" si="0"/>
        <v>NO</v>
      </c>
      <c r="Q6" s="34"/>
      <c r="R6" s="65"/>
      <c r="S6" s="92" t="s">
        <v>31</v>
      </c>
      <c r="T6" s="81">
        <v>175071</v>
      </c>
      <c r="U6" s="69">
        <v>15389</v>
      </c>
      <c r="V6" s="68">
        <v>20759</v>
      </c>
      <c r="W6" s="94">
        <v>9858</v>
      </c>
      <c r="X6" s="83" t="s">
        <v>32</v>
      </c>
      <c r="Y6" s="59" t="s">
        <v>32</v>
      </c>
      <c r="Z6" s="62">
        <f aca="true" t="shared" si="1" ref="Z6:Z69">IF(OR(K6="YES",L6="YES"),1,0)</f>
        <v>0</v>
      </c>
      <c r="AA6" s="51">
        <f aca="true" t="shared" si="2" ref="AA6:AA69">IF(OR(AND(ISNUMBER(M6),AND(M6&gt;0,M6&lt;600)),AND(ISNUMBER(M6),AND(M6&gt;0,N6="YES"))),1,0)</f>
        <v>0</v>
      </c>
      <c r="AB6" s="51">
        <f aca="true" t="shared" si="3" ref="AB6:AB69">IF(AND(OR(K6="YES",L6="YES"),(Z6=0)),"Trouble",0)</f>
        <v>0</v>
      </c>
      <c r="AC6" s="51">
        <f aca="true" t="shared" si="4" ref="AC6:AC69">IF(AND(OR(AND(ISNUMBER(M6),AND(M6&gt;0,M6&lt;600)),AND(ISNUMBER(M6),AND(M6&gt;0,N6="YES"))),(AA6=0)),"Trouble",0)</f>
        <v>0</v>
      </c>
      <c r="AD6" s="57" t="str">
        <f aca="true" t="shared" si="5" ref="AD6:AD69">IF(AND(Z6=1,AA6=1),"SRSA","-")</f>
        <v>-</v>
      </c>
      <c r="AE6" s="62">
        <f aca="true" t="shared" si="6" ref="AE6:AE69">IF(S6="YES",1,0)</f>
        <v>1</v>
      </c>
      <c r="AF6" s="51">
        <f aca="true" t="shared" si="7" ref="AF6:AF69">IF(OR(AND(ISNUMBER(Q6),Q6&gt;=20),(AND(ISNUMBER(Q6)=FALSE,AND(ISNUMBER(O6),O6&gt;=20)))),1,0)</f>
        <v>0</v>
      </c>
      <c r="AG6" s="51">
        <f aca="true" t="shared" si="8" ref="AG6:AG69">IF(AND(AE6=1,AF6=1),"Initial",0)</f>
        <v>0</v>
      </c>
      <c r="AH6" s="57" t="str">
        <f aca="true" t="shared" si="9" ref="AH6:AH69">IF(AND(AND(AG6="Initial",AI6=0),AND(ISNUMBER(M6),M6&gt;0)),"RLIS","-")</f>
        <v>-</v>
      </c>
      <c r="AI6" s="62">
        <f aca="true" t="shared" si="10" ref="AI6:AI69">IF(AND(AD6="SRSA",AG6="Initial"),"SRSA",0)</f>
        <v>0</v>
      </c>
    </row>
    <row r="7" spans="1:35" ht="12.75">
      <c r="A7" s="49">
        <v>2100090</v>
      </c>
      <c r="B7" s="50">
        <v>56006000</v>
      </c>
      <c r="C7" s="62" t="s">
        <v>38</v>
      </c>
      <c r="D7" s="51" t="s">
        <v>39</v>
      </c>
      <c r="E7" s="51" t="s">
        <v>40</v>
      </c>
      <c r="F7" s="52" t="s">
        <v>27</v>
      </c>
      <c r="G7" s="85">
        <v>40223</v>
      </c>
      <c r="H7" s="53">
        <v>2444</v>
      </c>
      <c r="I7" s="63">
        <v>5022458927</v>
      </c>
      <c r="J7" s="54">
        <v>3</v>
      </c>
      <c r="K7" s="33" t="s">
        <v>29</v>
      </c>
      <c r="L7" s="32" t="s">
        <v>30</v>
      </c>
      <c r="M7" s="87">
        <v>413.37</v>
      </c>
      <c r="N7" s="64" t="s">
        <v>30</v>
      </c>
      <c r="O7" s="56">
        <v>1.620029455</v>
      </c>
      <c r="P7" s="33" t="str">
        <f>IF(O7&lt;20,"NO","YES")</f>
        <v>NO</v>
      </c>
      <c r="Q7" s="34"/>
      <c r="R7" s="65"/>
      <c r="S7" s="92" t="s">
        <v>29</v>
      </c>
      <c r="T7" s="81">
        <v>9114</v>
      </c>
      <c r="U7" s="69">
        <v>0</v>
      </c>
      <c r="V7" s="68">
        <v>1171</v>
      </c>
      <c r="W7" s="94">
        <v>1080</v>
      </c>
      <c r="X7" s="83" t="s">
        <v>30</v>
      </c>
      <c r="Y7" s="59" t="s">
        <v>32</v>
      </c>
      <c r="Z7" s="62">
        <f t="shared" si="1"/>
        <v>0</v>
      </c>
      <c r="AA7" s="51">
        <f t="shared" si="2"/>
        <v>1</v>
      </c>
      <c r="AB7" s="51">
        <f t="shared" si="3"/>
        <v>0</v>
      </c>
      <c r="AC7" s="51">
        <f t="shared" si="4"/>
        <v>0</v>
      </c>
      <c r="AD7" s="57" t="str">
        <f t="shared" si="5"/>
        <v>-</v>
      </c>
      <c r="AE7" s="62">
        <f t="shared" si="6"/>
        <v>0</v>
      </c>
      <c r="AF7" s="51">
        <f t="shared" si="7"/>
        <v>0</v>
      </c>
      <c r="AG7" s="51">
        <f t="shared" si="8"/>
        <v>0</v>
      </c>
      <c r="AH7" s="57" t="str">
        <f t="shared" si="9"/>
        <v>-</v>
      </c>
      <c r="AI7" s="62">
        <f t="shared" si="10"/>
        <v>0</v>
      </c>
    </row>
    <row r="8" spans="1:35" ht="12.75">
      <c r="A8" s="49">
        <v>2100120</v>
      </c>
      <c r="B8" s="50">
        <v>3011000</v>
      </c>
      <c r="C8" s="62" t="s">
        <v>41</v>
      </c>
      <c r="D8" s="51" t="s">
        <v>42</v>
      </c>
      <c r="E8" s="51" t="s">
        <v>43</v>
      </c>
      <c r="F8" s="52" t="s">
        <v>27</v>
      </c>
      <c r="G8" s="85">
        <v>40342</v>
      </c>
      <c r="H8" s="53">
        <v>1013</v>
      </c>
      <c r="I8" s="63">
        <v>5028393406</v>
      </c>
      <c r="J8" s="54" t="s">
        <v>28</v>
      </c>
      <c r="K8" s="33" t="s">
        <v>29</v>
      </c>
      <c r="L8" s="32" t="s">
        <v>30</v>
      </c>
      <c r="M8" s="87">
        <v>3486.81</v>
      </c>
      <c r="N8" s="64" t="s">
        <v>30</v>
      </c>
      <c r="O8" s="56">
        <v>11.28608924</v>
      </c>
      <c r="P8" s="33" t="str">
        <f t="shared" si="0"/>
        <v>NO</v>
      </c>
      <c r="Q8" s="34"/>
      <c r="R8" s="65"/>
      <c r="S8" s="92" t="s">
        <v>31</v>
      </c>
      <c r="T8" s="81">
        <v>133390</v>
      </c>
      <c r="U8" s="69">
        <v>7478</v>
      </c>
      <c r="V8" s="68">
        <v>16160</v>
      </c>
      <c r="W8" s="94">
        <v>11893</v>
      </c>
      <c r="X8" s="83" t="s">
        <v>33</v>
      </c>
      <c r="Y8" s="59" t="s">
        <v>32</v>
      </c>
      <c r="Z8" s="62">
        <f t="shared" si="1"/>
        <v>0</v>
      </c>
      <c r="AA8" s="51">
        <f t="shared" si="2"/>
        <v>0</v>
      </c>
      <c r="AB8" s="51">
        <f t="shared" si="3"/>
        <v>0</v>
      </c>
      <c r="AC8" s="51">
        <f t="shared" si="4"/>
        <v>0</v>
      </c>
      <c r="AD8" s="57" t="str">
        <f t="shared" si="5"/>
        <v>-</v>
      </c>
      <c r="AE8" s="62">
        <f t="shared" si="6"/>
        <v>1</v>
      </c>
      <c r="AF8" s="51">
        <f t="shared" si="7"/>
        <v>0</v>
      </c>
      <c r="AG8" s="51">
        <f t="shared" si="8"/>
        <v>0</v>
      </c>
      <c r="AH8" s="57" t="str">
        <f t="shared" si="9"/>
        <v>-</v>
      </c>
      <c r="AI8" s="62">
        <f t="shared" si="10"/>
        <v>0</v>
      </c>
    </row>
    <row r="9" spans="1:35" ht="12.75">
      <c r="A9" s="49">
        <v>2100150</v>
      </c>
      <c r="B9" s="50">
        <v>10012000</v>
      </c>
      <c r="C9" s="62" t="s">
        <v>44</v>
      </c>
      <c r="D9" s="51" t="s">
        <v>45</v>
      </c>
      <c r="E9" s="51" t="s">
        <v>46</v>
      </c>
      <c r="F9" s="52" t="s">
        <v>27</v>
      </c>
      <c r="G9" s="85">
        <v>41101</v>
      </c>
      <c r="H9" s="53">
        <v>7552</v>
      </c>
      <c r="I9" s="63">
        <v>6063272706</v>
      </c>
      <c r="J9" s="54">
        <v>2</v>
      </c>
      <c r="K9" s="33" t="s">
        <v>29</v>
      </c>
      <c r="L9" s="32" t="s">
        <v>30</v>
      </c>
      <c r="M9" s="87">
        <v>2910.34</v>
      </c>
      <c r="N9" s="64" t="s">
        <v>30</v>
      </c>
      <c r="O9" s="56">
        <v>26.06429192</v>
      </c>
      <c r="P9" s="33" t="str">
        <f>IF(O9&lt;20,"NO","YES")</f>
        <v>YES</v>
      </c>
      <c r="Q9" s="34"/>
      <c r="R9" s="65"/>
      <c r="S9" s="92" t="s">
        <v>29</v>
      </c>
      <c r="T9" s="81">
        <v>250475</v>
      </c>
      <c r="U9" s="69">
        <v>23573</v>
      </c>
      <c r="V9" s="68">
        <v>28512</v>
      </c>
      <c r="W9" s="94">
        <v>8296</v>
      </c>
      <c r="X9" s="83" t="s">
        <v>32</v>
      </c>
      <c r="Y9" s="59" t="s">
        <v>32</v>
      </c>
      <c r="Z9" s="62">
        <f t="shared" si="1"/>
        <v>0</v>
      </c>
      <c r="AA9" s="51">
        <f t="shared" si="2"/>
        <v>0</v>
      </c>
      <c r="AB9" s="51">
        <f t="shared" si="3"/>
        <v>0</v>
      </c>
      <c r="AC9" s="51">
        <f t="shared" si="4"/>
        <v>0</v>
      </c>
      <c r="AD9" s="57" t="str">
        <f t="shared" si="5"/>
        <v>-</v>
      </c>
      <c r="AE9" s="62">
        <f t="shared" si="6"/>
        <v>0</v>
      </c>
      <c r="AF9" s="51">
        <f t="shared" si="7"/>
        <v>1</v>
      </c>
      <c r="AG9" s="51">
        <f t="shared" si="8"/>
        <v>0</v>
      </c>
      <c r="AH9" s="57" t="str">
        <f t="shared" si="9"/>
        <v>-</v>
      </c>
      <c r="AI9" s="62">
        <f t="shared" si="10"/>
        <v>0</v>
      </c>
    </row>
    <row r="10" spans="1:35" ht="12.75">
      <c r="A10" s="49">
        <v>2100180</v>
      </c>
      <c r="B10" s="50">
        <v>12013000</v>
      </c>
      <c r="C10" s="62" t="s">
        <v>47</v>
      </c>
      <c r="D10" s="51" t="s">
        <v>48</v>
      </c>
      <c r="E10" s="51" t="s">
        <v>49</v>
      </c>
      <c r="F10" s="52" t="s">
        <v>27</v>
      </c>
      <c r="G10" s="85">
        <v>41002</v>
      </c>
      <c r="H10" s="53">
        <v>1134</v>
      </c>
      <c r="I10" s="63">
        <v>6067562545</v>
      </c>
      <c r="J10" s="54" t="s">
        <v>50</v>
      </c>
      <c r="K10" s="33" t="s">
        <v>31</v>
      </c>
      <c r="L10" s="32" t="s">
        <v>30</v>
      </c>
      <c r="M10" s="87">
        <v>254.75</v>
      </c>
      <c r="N10" s="64" t="s">
        <v>30</v>
      </c>
      <c r="O10" s="56">
        <v>22.05323194</v>
      </c>
      <c r="P10" s="33" t="str">
        <f t="shared" si="0"/>
        <v>YES</v>
      </c>
      <c r="Q10" s="34"/>
      <c r="R10" s="65"/>
      <c r="S10" s="92" t="s">
        <v>31</v>
      </c>
      <c r="T10" s="81">
        <v>17538</v>
      </c>
      <c r="U10" s="69">
        <v>1259</v>
      </c>
      <c r="V10" s="68">
        <v>1891</v>
      </c>
      <c r="W10" s="94">
        <v>1217</v>
      </c>
      <c r="X10" s="83" t="s">
        <v>32</v>
      </c>
      <c r="Y10" s="59" t="s">
        <v>33</v>
      </c>
      <c r="Z10" s="62">
        <f t="shared" si="1"/>
        <v>1</v>
      </c>
      <c r="AA10" s="51">
        <f t="shared" si="2"/>
        <v>1</v>
      </c>
      <c r="AB10" s="51">
        <f t="shared" si="3"/>
        <v>0</v>
      </c>
      <c r="AC10" s="51">
        <f t="shared" si="4"/>
        <v>0</v>
      </c>
      <c r="AD10" s="57" t="str">
        <f t="shared" si="5"/>
        <v>SRSA</v>
      </c>
      <c r="AE10" s="62">
        <f t="shared" si="6"/>
        <v>1</v>
      </c>
      <c r="AF10" s="51">
        <f t="shared" si="7"/>
        <v>1</v>
      </c>
      <c r="AG10" s="51" t="str">
        <f t="shared" si="8"/>
        <v>Initial</v>
      </c>
      <c r="AH10" s="57" t="str">
        <f t="shared" si="9"/>
        <v>-</v>
      </c>
      <c r="AI10" s="62" t="str">
        <f t="shared" si="10"/>
        <v>SRSA</v>
      </c>
    </row>
    <row r="11" spans="1:35" ht="12.75">
      <c r="A11" s="49">
        <v>2100210</v>
      </c>
      <c r="B11" s="50">
        <v>4015000</v>
      </c>
      <c r="C11" s="62" t="s">
        <v>51</v>
      </c>
      <c r="D11" s="51" t="s">
        <v>52</v>
      </c>
      <c r="E11" s="51" t="s">
        <v>53</v>
      </c>
      <c r="F11" s="52" t="s">
        <v>27</v>
      </c>
      <c r="G11" s="85">
        <v>42024</v>
      </c>
      <c r="H11" s="53">
        <v>9529</v>
      </c>
      <c r="I11" s="63">
        <v>2706658400</v>
      </c>
      <c r="J11" s="54">
        <v>7</v>
      </c>
      <c r="K11" s="33" t="s">
        <v>31</v>
      </c>
      <c r="L11" s="32" t="s">
        <v>30</v>
      </c>
      <c r="M11" s="87">
        <v>1252.34</v>
      </c>
      <c r="N11" s="64" t="s">
        <v>30</v>
      </c>
      <c r="O11" s="56">
        <v>19.02294597</v>
      </c>
      <c r="P11" s="33" t="str">
        <f t="shared" si="0"/>
        <v>NO</v>
      </c>
      <c r="Q11" s="34"/>
      <c r="R11" s="65"/>
      <c r="S11" s="92" t="s">
        <v>31</v>
      </c>
      <c r="T11" s="81">
        <v>76843</v>
      </c>
      <c r="U11" s="69">
        <v>5880</v>
      </c>
      <c r="V11" s="68">
        <v>8500</v>
      </c>
      <c r="W11" s="94">
        <v>4571</v>
      </c>
      <c r="X11" s="83" t="s">
        <v>33</v>
      </c>
      <c r="Y11" s="59" t="s">
        <v>32</v>
      </c>
      <c r="Z11" s="62">
        <f t="shared" si="1"/>
        <v>1</v>
      </c>
      <c r="AA11" s="51">
        <f t="shared" si="2"/>
        <v>0</v>
      </c>
      <c r="AB11" s="51">
        <f t="shared" si="3"/>
        <v>0</v>
      </c>
      <c r="AC11" s="51">
        <f t="shared" si="4"/>
        <v>0</v>
      </c>
      <c r="AD11" s="57" t="str">
        <f t="shared" si="5"/>
        <v>-</v>
      </c>
      <c r="AE11" s="62">
        <f t="shared" si="6"/>
        <v>1</v>
      </c>
      <c r="AF11" s="51">
        <f t="shared" si="7"/>
        <v>0</v>
      </c>
      <c r="AG11" s="51">
        <f t="shared" si="8"/>
        <v>0</v>
      </c>
      <c r="AH11" s="57" t="str">
        <f t="shared" si="9"/>
        <v>-</v>
      </c>
      <c r="AI11" s="62">
        <f t="shared" si="10"/>
        <v>0</v>
      </c>
    </row>
    <row r="12" spans="1:35" ht="12.75">
      <c r="A12" s="49">
        <v>2100240</v>
      </c>
      <c r="B12" s="50">
        <v>61016000</v>
      </c>
      <c r="C12" s="62" t="s">
        <v>54</v>
      </c>
      <c r="D12" s="51" t="s">
        <v>55</v>
      </c>
      <c r="E12" s="51" t="s">
        <v>56</v>
      </c>
      <c r="F12" s="52" t="s">
        <v>27</v>
      </c>
      <c r="G12" s="85">
        <v>40906</v>
      </c>
      <c r="H12" s="53">
        <v>520</v>
      </c>
      <c r="I12" s="63">
        <v>6065463120</v>
      </c>
      <c r="J12" s="54">
        <v>6</v>
      </c>
      <c r="K12" s="33" t="s">
        <v>29</v>
      </c>
      <c r="L12" s="32" t="s">
        <v>30</v>
      </c>
      <c r="M12" s="87">
        <v>590.15</v>
      </c>
      <c r="N12" s="64" t="s">
        <v>30</v>
      </c>
      <c r="O12" s="56">
        <v>34.27895981</v>
      </c>
      <c r="P12" s="33" t="str">
        <f t="shared" si="0"/>
        <v>YES</v>
      </c>
      <c r="Q12" s="34"/>
      <c r="R12" s="65"/>
      <c r="S12" s="92" t="s">
        <v>31</v>
      </c>
      <c r="T12" s="81">
        <v>55814</v>
      </c>
      <c r="U12" s="69">
        <v>5378</v>
      </c>
      <c r="V12" s="68">
        <v>6162</v>
      </c>
      <c r="W12" s="94">
        <v>1576</v>
      </c>
      <c r="X12" s="83" t="s">
        <v>33</v>
      </c>
      <c r="Y12" s="59" t="s">
        <v>32</v>
      </c>
      <c r="Z12" s="62">
        <f t="shared" si="1"/>
        <v>0</v>
      </c>
      <c r="AA12" s="51">
        <f t="shared" si="2"/>
        <v>1</v>
      </c>
      <c r="AB12" s="51">
        <f t="shared" si="3"/>
        <v>0</v>
      </c>
      <c r="AC12" s="51">
        <f t="shared" si="4"/>
        <v>0</v>
      </c>
      <c r="AD12" s="57" t="str">
        <f t="shared" si="5"/>
        <v>-</v>
      </c>
      <c r="AE12" s="62">
        <f t="shared" si="6"/>
        <v>1</v>
      </c>
      <c r="AF12" s="51">
        <f t="shared" si="7"/>
        <v>1</v>
      </c>
      <c r="AG12" s="51" t="str">
        <f t="shared" si="8"/>
        <v>Initial</v>
      </c>
      <c r="AH12" s="57" t="str">
        <f t="shared" si="9"/>
        <v>RLIS</v>
      </c>
      <c r="AI12" s="62">
        <f t="shared" si="10"/>
        <v>0</v>
      </c>
    </row>
    <row r="13" spans="1:35" ht="12.75">
      <c r="A13" s="49">
        <v>2100270</v>
      </c>
      <c r="B13" s="50">
        <v>90017000</v>
      </c>
      <c r="C13" s="62" t="s">
        <v>57</v>
      </c>
      <c r="D13" s="51" t="s">
        <v>58</v>
      </c>
      <c r="E13" s="51" t="s">
        <v>59</v>
      </c>
      <c r="F13" s="52" t="s">
        <v>27</v>
      </c>
      <c r="G13" s="85">
        <v>40004</v>
      </c>
      <c r="H13" s="53">
        <v>1406</v>
      </c>
      <c r="I13" s="63">
        <v>5023318800</v>
      </c>
      <c r="J13" s="54">
        <v>3</v>
      </c>
      <c r="K13" s="33" t="s">
        <v>29</v>
      </c>
      <c r="L13" s="32" t="s">
        <v>30</v>
      </c>
      <c r="M13" s="87">
        <v>1933.31</v>
      </c>
      <c r="N13" s="64" t="s">
        <v>30</v>
      </c>
      <c r="O13" s="56">
        <v>22.71321255</v>
      </c>
      <c r="P13" s="33" t="str">
        <f t="shared" si="0"/>
        <v>YES</v>
      </c>
      <c r="Q13" s="34"/>
      <c r="R13" s="65"/>
      <c r="S13" s="92" t="s">
        <v>29</v>
      </c>
      <c r="T13" s="81">
        <v>113548</v>
      </c>
      <c r="U13" s="69">
        <v>11655</v>
      </c>
      <c r="V13" s="68">
        <v>17087</v>
      </c>
      <c r="W13" s="94">
        <v>8757</v>
      </c>
      <c r="X13" s="83" t="s">
        <v>32</v>
      </c>
      <c r="Y13" s="59" t="s">
        <v>32</v>
      </c>
      <c r="Z13" s="62">
        <f t="shared" si="1"/>
        <v>0</v>
      </c>
      <c r="AA13" s="51">
        <f t="shared" si="2"/>
        <v>0</v>
      </c>
      <c r="AB13" s="51">
        <f t="shared" si="3"/>
        <v>0</v>
      </c>
      <c r="AC13" s="51">
        <f t="shared" si="4"/>
        <v>0</v>
      </c>
      <c r="AD13" s="57" t="str">
        <f t="shared" si="5"/>
        <v>-</v>
      </c>
      <c r="AE13" s="62">
        <f t="shared" si="6"/>
        <v>0</v>
      </c>
      <c r="AF13" s="51">
        <f t="shared" si="7"/>
        <v>1</v>
      </c>
      <c r="AG13" s="51">
        <f t="shared" si="8"/>
        <v>0</v>
      </c>
      <c r="AH13" s="57" t="str">
        <f t="shared" si="9"/>
        <v>-</v>
      </c>
      <c r="AI13" s="62">
        <f t="shared" si="10"/>
        <v>0</v>
      </c>
    </row>
    <row r="14" spans="1:35" ht="12.75">
      <c r="A14" s="49">
        <v>2100300</v>
      </c>
      <c r="B14" s="50">
        <v>5021000</v>
      </c>
      <c r="C14" s="62" t="s">
        <v>60</v>
      </c>
      <c r="D14" s="51" t="s">
        <v>61</v>
      </c>
      <c r="E14" s="51" t="s">
        <v>62</v>
      </c>
      <c r="F14" s="52" t="s">
        <v>27</v>
      </c>
      <c r="G14" s="85">
        <v>42141</v>
      </c>
      <c r="H14" s="53" t="s">
        <v>63</v>
      </c>
      <c r="I14" s="63">
        <v>2706513787</v>
      </c>
      <c r="J14" s="54" t="s">
        <v>28</v>
      </c>
      <c r="K14" s="33" t="s">
        <v>29</v>
      </c>
      <c r="L14" s="32" t="s">
        <v>30</v>
      </c>
      <c r="M14" s="87">
        <v>3934.66</v>
      </c>
      <c r="N14" s="64" t="s">
        <v>30</v>
      </c>
      <c r="O14" s="56">
        <v>15.40347749</v>
      </c>
      <c r="P14" s="33" t="str">
        <f t="shared" si="0"/>
        <v>NO</v>
      </c>
      <c r="Q14" s="34"/>
      <c r="R14" s="65"/>
      <c r="S14" s="92" t="s">
        <v>31</v>
      </c>
      <c r="T14" s="81">
        <v>214949</v>
      </c>
      <c r="U14" s="69">
        <v>14897</v>
      </c>
      <c r="V14" s="68">
        <v>23432</v>
      </c>
      <c r="W14" s="94">
        <v>13596</v>
      </c>
      <c r="X14" s="83" t="s">
        <v>32</v>
      </c>
      <c r="Y14" s="59" t="s">
        <v>32</v>
      </c>
      <c r="Z14" s="62">
        <f t="shared" si="1"/>
        <v>0</v>
      </c>
      <c r="AA14" s="51">
        <f t="shared" si="2"/>
        <v>0</v>
      </c>
      <c r="AB14" s="51">
        <f t="shared" si="3"/>
        <v>0</v>
      </c>
      <c r="AC14" s="51">
        <f t="shared" si="4"/>
        <v>0</v>
      </c>
      <c r="AD14" s="57" t="str">
        <f t="shared" si="5"/>
        <v>-</v>
      </c>
      <c r="AE14" s="62">
        <f t="shared" si="6"/>
        <v>1</v>
      </c>
      <c r="AF14" s="51">
        <f t="shared" si="7"/>
        <v>0</v>
      </c>
      <c r="AG14" s="51">
        <f t="shared" si="8"/>
        <v>0</v>
      </c>
      <c r="AH14" s="57" t="str">
        <f t="shared" si="9"/>
        <v>-</v>
      </c>
      <c r="AI14" s="62">
        <f t="shared" si="10"/>
        <v>0</v>
      </c>
    </row>
    <row r="15" spans="1:35" ht="12.75">
      <c r="A15" s="49">
        <v>2100330</v>
      </c>
      <c r="B15" s="50">
        <v>6025000</v>
      </c>
      <c r="C15" s="62" t="s">
        <v>64</v>
      </c>
      <c r="D15" s="51" t="s">
        <v>65</v>
      </c>
      <c r="E15" s="51" t="s">
        <v>66</v>
      </c>
      <c r="F15" s="52" t="s">
        <v>27</v>
      </c>
      <c r="G15" s="85">
        <v>40360</v>
      </c>
      <c r="H15" s="53">
        <v>409</v>
      </c>
      <c r="I15" s="63">
        <v>6066746314</v>
      </c>
      <c r="J15" s="54">
        <v>7</v>
      </c>
      <c r="K15" s="33" t="s">
        <v>31</v>
      </c>
      <c r="L15" s="32" t="s">
        <v>30</v>
      </c>
      <c r="M15" s="87">
        <v>1810.61</v>
      </c>
      <c r="N15" s="64" t="s">
        <v>30</v>
      </c>
      <c r="O15" s="56">
        <v>27.16555613</v>
      </c>
      <c r="P15" s="33" t="str">
        <f t="shared" si="0"/>
        <v>YES</v>
      </c>
      <c r="Q15" s="34"/>
      <c r="R15" s="65"/>
      <c r="S15" s="92" t="s">
        <v>31</v>
      </c>
      <c r="T15" s="81">
        <v>151782</v>
      </c>
      <c r="U15" s="69">
        <v>12473</v>
      </c>
      <c r="V15" s="68">
        <v>15567</v>
      </c>
      <c r="W15" s="94">
        <v>8440</v>
      </c>
      <c r="X15" s="83" t="s">
        <v>32</v>
      </c>
      <c r="Y15" s="59" t="s">
        <v>32</v>
      </c>
      <c r="Z15" s="62">
        <f t="shared" si="1"/>
        <v>1</v>
      </c>
      <c r="AA15" s="51">
        <f t="shared" si="2"/>
        <v>0</v>
      </c>
      <c r="AB15" s="51">
        <f t="shared" si="3"/>
        <v>0</v>
      </c>
      <c r="AC15" s="51">
        <f t="shared" si="4"/>
        <v>0</v>
      </c>
      <c r="AD15" s="57" t="str">
        <f t="shared" si="5"/>
        <v>-</v>
      </c>
      <c r="AE15" s="62">
        <f t="shared" si="6"/>
        <v>1</v>
      </c>
      <c r="AF15" s="51">
        <f t="shared" si="7"/>
        <v>1</v>
      </c>
      <c r="AG15" s="51" t="str">
        <f t="shared" si="8"/>
        <v>Initial</v>
      </c>
      <c r="AH15" s="57" t="str">
        <f t="shared" si="9"/>
        <v>RLIS</v>
      </c>
      <c r="AI15" s="62">
        <f t="shared" si="10"/>
        <v>0</v>
      </c>
    </row>
    <row r="16" spans="1:35" ht="12.75">
      <c r="A16" s="49">
        <v>2100360</v>
      </c>
      <c r="B16" s="50">
        <v>59026000</v>
      </c>
      <c r="C16" s="62" t="s">
        <v>67</v>
      </c>
      <c r="D16" s="51" t="s">
        <v>68</v>
      </c>
      <c r="E16" s="51" t="s">
        <v>69</v>
      </c>
      <c r="F16" s="52" t="s">
        <v>27</v>
      </c>
      <c r="G16" s="85">
        <v>41017</v>
      </c>
      <c r="H16" s="53">
        <v>2716</v>
      </c>
      <c r="I16" s="63">
        <v>8593313250</v>
      </c>
      <c r="J16" s="54">
        <v>3</v>
      </c>
      <c r="K16" s="33" t="s">
        <v>29</v>
      </c>
      <c r="L16" s="32" t="s">
        <v>30</v>
      </c>
      <c r="M16" s="87">
        <v>959.01</v>
      </c>
      <c r="N16" s="64" t="s">
        <v>30</v>
      </c>
      <c r="O16" s="56">
        <v>1.409618574</v>
      </c>
      <c r="P16" s="33" t="str">
        <f t="shared" si="0"/>
        <v>NO</v>
      </c>
      <c r="Q16" s="34"/>
      <c r="R16" s="65"/>
      <c r="S16" s="92" t="s">
        <v>29</v>
      </c>
      <c r="T16" s="81">
        <v>20798</v>
      </c>
      <c r="U16" s="69">
        <v>621</v>
      </c>
      <c r="V16" s="68">
        <v>4803</v>
      </c>
      <c r="W16" s="94">
        <v>4029</v>
      </c>
      <c r="X16" s="83" t="s">
        <v>30</v>
      </c>
      <c r="Y16" s="59" t="s">
        <v>32</v>
      </c>
      <c r="Z16" s="62">
        <f t="shared" si="1"/>
        <v>0</v>
      </c>
      <c r="AA16" s="51">
        <f t="shared" si="2"/>
        <v>0</v>
      </c>
      <c r="AB16" s="51">
        <f t="shared" si="3"/>
        <v>0</v>
      </c>
      <c r="AC16" s="51">
        <f t="shared" si="4"/>
        <v>0</v>
      </c>
      <c r="AD16" s="57" t="str">
        <f t="shared" si="5"/>
        <v>-</v>
      </c>
      <c r="AE16" s="62">
        <f t="shared" si="6"/>
        <v>0</v>
      </c>
      <c r="AF16" s="51">
        <f t="shared" si="7"/>
        <v>0</v>
      </c>
      <c r="AG16" s="51">
        <f t="shared" si="8"/>
        <v>0</v>
      </c>
      <c r="AH16" s="57" t="str">
        <f t="shared" si="9"/>
        <v>-</v>
      </c>
      <c r="AI16" s="62">
        <f t="shared" si="10"/>
        <v>0</v>
      </c>
    </row>
    <row r="17" spans="1:35" ht="12.75">
      <c r="A17" s="49">
        <v>2100390</v>
      </c>
      <c r="B17" s="50">
        <v>7031000</v>
      </c>
      <c r="C17" s="62" t="s">
        <v>70</v>
      </c>
      <c r="D17" s="51" t="s">
        <v>71</v>
      </c>
      <c r="E17" s="51" t="s">
        <v>72</v>
      </c>
      <c r="F17" s="52" t="s">
        <v>27</v>
      </c>
      <c r="G17" s="85">
        <v>40977</v>
      </c>
      <c r="H17" s="53">
        <v>340</v>
      </c>
      <c r="I17" s="63">
        <v>6063377051</v>
      </c>
      <c r="J17" s="54">
        <v>7</v>
      </c>
      <c r="K17" s="33" t="s">
        <v>31</v>
      </c>
      <c r="L17" s="32" t="s">
        <v>30</v>
      </c>
      <c r="M17" s="87">
        <v>2841.71</v>
      </c>
      <c r="N17" s="64" t="s">
        <v>30</v>
      </c>
      <c r="O17" s="56">
        <v>35.42278812</v>
      </c>
      <c r="P17" s="33" t="str">
        <f t="shared" si="0"/>
        <v>YES</v>
      </c>
      <c r="Q17" s="34"/>
      <c r="R17" s="65"/>
      <c r="S17" s="92" t="s">
        <v>31</v>
      </c>
      <c r="T17" s="81">
        <v>336243</v>
      </c>
      <c r="U17" s="69">
        <v>33823</v>
      </c>
      <c r="V17" s="68">
        <v>36196</v>
      </c>
      <c r="W17" s="94">
        <v>14281</v>
      </c>
      <c r="X17" s="83" t="s">
        <v>32</v>
      </c>
      <c r="Y17" s="59" t="s">
        <v>32</v>
      </c>
      <c r="Z17" s="62">
        <f t="shared" si="1"/>
        <v>1</v>
      </c>
      <c r="AA17" s="51">
        <f t="shared" si="2"/>
        <v>0</v>
      </c>
      <c r="AB17" s="51">
        <f t="shared" si="3"/>
        <v>0</v>
      </c>
      <c r="AC17" s="51">
        <f t="shared" si="4"/>
        <v>0</v>
      </c>
      <c r="AD17" s="57" t="str">
        <f t="shared" si="5"/>
        <v>-</v>
      </c>
      <c r="AE17" s="62">
        <f t="shared" si="6"/>
        <v>1</v>
      </c>
      <c r="AF17" s="51">
        <f t="shared" si="7"/>
        <v>1</v>
      </c>
      <c r="AG17" s="51" t="str">
        <f t="shared" si="8"/>
        <v>Initial</v>
      </c>
      <c r="AH17" s="57" t="str">
        <f t="shared" si="9"/>
        <v>RLIS</v>
      </c>
      <c r="AI17" s="62">
        <f t="shared" si="10"/>
        <v>0</v>
      </c>
    </row>
    <row r="18" spans="1:35" ht="12.75">
      <c r="A18" s="49">
        <v>2100420</v>
      </c>
      <c r="B18" s="50">
        <v>19032000</v>
      </c>
      <c r="C18" s="62" t="s">
        <v>73</v>
      </c>
      <c r="D18" s="51" t="s">
        <v>74</v>
      </c>
      <c r="E18" s="51" t="s">
        <v>75</v>
      </c>
      <c r="F18" s="52" t="s">
        <v>27</v>
      </c>
      <c r="G18" s="85">
        <v>41073</v>
      </c>
      <c r="H18" s="53">
        <v>1401</v>
      </c>
      <c r="I18" s="63">
        <v>8592612108</v>
      </c>
      <c r="J18" s="54">
        <v>3</v>
      </c>
      <c r="K18" s="33" t="s">
        <v>29</v>
      </c>
      <c r="L18" s="32" t="s">
        <v>30</v>
      </c>
      <c r="M18" s="87">
        <v>773.7</v>
      </c>
      <c r="N18" s="64" t="s">
        <v>30</v>
      </c>
      <c r="O18" s="56">
        <v>17.70072993</v>
      </c>
      <c r="P18" s="33" t="str">
        <f t="shared" si="0"/>
        <v>NO</v>
      </c>
      <c r="Q18" s="34"/>
      <c r="R18" s="65"/>
      <c r="S18" s="92" t="s">
        <v>29</v>
      </c>
      <c r="T18" s="81">
        <v>49598</v>
      </c>
      <c r="U18" s="69">
        <v>4255</v>
      </c>
      <c r="V18" s="68">
        <v>5783</v>
      </c>
      <c r="W18" s="94">
        <v>3464</v>
      </c>
      <c r="X18" s="83" t="s">
        <v>33</v>
      </c>
      <c r="Y18" s="59" t="s">
        <v>32</v>
      </c>
      <c r="Z18" s="62">
        <f t="shared" si="1"/>
        <v>0</v>
      </c>
      <c r="AA18" s="51">
        <f t="shared" si="2"/>
        <v>0</v>
      </c>
      <c r="AB18" s="51">
        <f t="shared" si="3"/>
        <v>0</v>
      </c>
      <c r="AC18" s="51">
        <f t="shared" si="4"/>
        <v>0</v>
      </c>
      <c r="AD18" s="57" t="str">
        <f t="shared" si="5"/>
        <v>-</v>
      </c>
      <c r="AE18" s="62">
        <f t="shared" si="6"/>
        <v>0</v>
      </c>
      <c r="AF18" s="51">
        <f t="shared" si="7"/>
        <v>0</v>
      </c>
      <c r="AG18" s="51">
        <f t="shared" si="8"/>
        <v>0</v>
      </c>
      <c r="AH18" s="57" t="str">
        <f t="shared" si="9"/>
        <v>-</v>
      </c>
      <c r="AI18" s="62">
        <f t="shared" si="10"/>
        <v>0</v>
      </c>
    </row>
    <row r="19" spans="1:35" ht="12.75">
      <c r="A19" s="49">
        <v>2100480</v>
      </c>
      <c r="B19" s="50">
        <v>73034000</v>
      </c>
      <c r="C19" s="62" t="s">
        <v>76</v>
      </c>
      <c r="D19" s="51" t="s">
        <v>77</v>
      </c>
      <c r="E19" s="51" t="s">
        <v>78</v>
      </c>
      <c r="F19" s="52" t="s">
        <v>27</v>
      </c>
      <c r="G19" s="85">
        <v>40403</v>
      </c>
      <c r="H19" s="53">
        <v>1541</v>
      </c>
      <c r="I19" s="63">
        <v>8599868446</v>
      </c>
      <c r="J19" s="54">
        <v>6</v>
      </c>
      <c r="K19" s="33" t="s">
        <v>29</v>
      </c>
      <c r="L19" s="32" t="s">
        <v>30</v>
      </c>
      <c r="M19" s="87">
        <v>991.15</v>
      </c>
      <c r="N19" s="64" t="s">
        <v>30</v>
      </c>
      <c r="O19" s="56">
        <v>21.72523962</v>
      </c>
      <c r="P19" s="33" t="str">
        <f t="shared" si="0"/>
        <v>YES</v>
      </c>
      <c r="Q19" s="34"/>
      <c r="R19" s="65"/>
      <c r="S19" s="92" t="s">
        <v>31</v>
      </c>
      <c r="T19" s="81">
        <v>53779</v>
      </c>
      <c r="U19" s="69">
        <v>3814</v>
      </c>
      <c r="V19" s="68">
        <v>6099</v>
      </c>
      <c r="W19" s="94">
        <v>2713</v>
      </c>
      <c r="X19" s="83" t="s">
        <v>32</v>
      </c>
      <c r="Y19" s="59" t="s">
        <v>32</v>
      </c>
      <c r="Z19" s="62">
        <f t="shared" si="1"/>
        <v>0</v>
      </c>
      <c r="AA19" s="51">
        <f t="shared" si="2"/>
        <v>0</v>
      </c>
      <c r="AB19" s="51">
        <f t="shared" si="3"/>
        <v>0</v>
      </c>
      <c r="AC19" s="51">
        <f t="shared" si="4"/>
        <v>0</v>
      </c>
      <c r="AD19" s="57" t="str">
        <f t="shared" si="5"/>
        <v>-</v>
      </c>
      <c r="AE19" s="62">
        <f t="shared" si="6"/>
        <v>1</v>
      </c>
      <c r="AF19" s="51">
        <f t="shared" si="7"/>
        <v>1</v>
      </c>
      <c r="AG19" s="51" t="str">
        <f t="shared" si="8"/>
        <v>Initial</v>
      </c>
      <c r="AH19" s="57" t="str">
        <f t="shared" si="9"/>
        <v>RLIS</v>
      </c>
      <c r="AI19" s="62">
        <f t="shared" si="10"/>
        <v>0</v>
      </c>
    </row>
    <row r="20" spans="1:35" ht="12.75">
      <c r="A20" s="49">
        <v>2100510</v>
      </c>
      <c r="B20" s="50">
        <v>8035000</v>
      </c>
      <c r="C20" s="62" t="s">
        <v>79</v>
      </c>
      <c r="D20" s="51" t="s">
        <v>80</v>
      </c>
      <c r="E20" s="51" t="s">
        <v>81</v>
      </c>
      <c r="F20" s="52" t="s">
        <v>27</v>
      </c>
      <c r="G20" s="85">
        <v>41042</v>
      </c>
      <c r="H20" s="53">
        <v>9286</v>
      </c>
      <c r="I20" s="63">
        <v>8592831003</v>
      </c>
      <c r="J20" s="54" t="s">
        <v>82</v>
      </c>
      <c r="K20" s="33" t="s">
        <v>29</v>
      </c>
      <c r="L20" s="32" t="s">
        <v>30</v>
      </c>
      <c r="M20" s="87">
        <v>15531.14</v>
      </c>
      <c r="N20" s="64" t="s">
        <v>30</v>
      </c>
      <c r="O20" s="56">
        <v>8.011429781</v>
      </c>
      <c r="P20" s="33" t="str">
        <f t="shared" si="0"/>
        <v>NO</v>
      </c>
      <c r="Q20" s="34"/>
      <c r="R20" s="65"/>
      <c r="S20" s="92" t="s">
        <v>29</v>
      </c>
      <c r="T20" s="81">
        <v>479595</v>
      </c>
      <c r="U20" s="69">
        <v>25799</v>
      </c>
      <c r="V20" s="68">
        <v>70053</v>
      </c>
      <c r="W20" s="94">
        <v>44477</v>
      </c>
      <c r="X20" s="83" t="s">
        <v>32</v>
      </c>
      <c r="Y20" s="59" t="s">
        <v>32</v>
      </c>
      <c r="Z20" s="62">
        <f t="shared" si="1"/>
        <v>0</v>
      </c>
      <c r="AA20" s="51">
        <f t="shared" si="2"/>
        <v>0</v>
      </c>
      <c r="AB20" s="51">
        <f t="shared" si="3"/>
        <v>0</v>
      </c>
      <c r="AC20" s="51">
        <f t="shared" si="4"/>
        <v>0</v>
      </c>
      <c r="AD20" s="57" t="str">
        <f t="shared" si="5"/>
        <v>-</v>
      </c>
      <c r="AE20" s="62">
        <f t="shared" si="6"/>
        <v>0</v>
      </c>
      <c r="AF20" s="51">
        <f t="shared" si="7"/>
        <v>0</v>
      </c>
      <c r="AG20" s="51">
        <f t="shared" si="8"/>
        <v>0</v>
      </c>
      <c r="AH20" s="57" t="str">
        <f t="shared" si="9"/>
        <v>-</v>
      </c>
      <c r="AI20" s="62">
        <f t="shared" si="10"/>
        <v>0</v>
      </c>
    </row>
    <row r="21" spans="1:35" ht="12.75">
      <c r="A21" s="49">
        <v>2100540</v>
      </c>
      <c r="B21" s="50">
        <v>9041000</v>
      </c>
      <c r="C21" s="62" t="s">
        <v>83</v>
      </c>
      <c r="D21" s="51" t="s">
        <v>84</v>
      </c>
      <c r="E21" s="51" t="s">
        <v>85</v>
      </c>
      <c r="F21" s="52" t="s">
        <v>27</v>
      </c>
      <c r="G21" s="85">
        <v>40361</v>
      </c>
      <c r="H21" s="53">
        <v>1000</v>
      </c>
      <c r="I21" s="63">
        <v>8599872180</v>
      </c>
      <c r="J21" s="54" t="s">
        <v>86</v>
      </c>
      <c r="K21" s="33" t="s">
        <v>29</v>
      </c>
      <c r="L21" s="32" t="s">
        <v>30</v>
      </c>
      <c r="M21" s="87">
        <v>2453.95</v>
      </c>
      <c r="N21" s="64" t="s">
        <v>30</v>
      </c>
      <c r="O21" s="56">
        <v>15.55125725</v>
      </c>
      <c r="P21" s="33" t="str">
        <f t="shared" si="0"/>
        <v>NO</v>
      </c>
      <c r="Q21" s="34"/>
      <c r="R21" s="65"/>
      <c r="S21" s="92" t="s">
        <v>29</v>
      </c>
      <c r="T21" s="81">
        <v>124565</v>
      </c>
      <c r="U21" s="69">
        <v>8519</v>
      </c>
      <c r="V21" s="68">
        <v>14239</v>
      </c>
      <c r="W21" s="94">
        <v>8185</v>
      </c>
      <c r="X21" s="83" t="s">
        <v>32</v>
      </c>
      <c r="Y21" s="59" t="s">
        <v>32</v>
      </c>
      <c r="Z21" s="62">
        <f t="shared" si="1"/>
        <v>0</v>
      </c>
      <c r="AA21" s="51">
        <f t="shared" si="2"/>
        <v>0</v>
      </c>
      <c r="AB21" s="51">
        <f t="shared" si="3"/>
        <v>0</v>
      </c>
      <c r="AC21" s="51">
        <f t="shared" si="4"/>
        <v>0</v>
      </c>
      <c r="AD21" s="57" t="str">
        <f t="shared" si="5"/>
        <v>-</v>
      </c>
      <c r="AE21" s="62">
        <f t="shared" si="6"/>
        <v>0</v>
      </c>
      <c r="AF21" s="51">
        <f t="shared" si="7"/>
        <v>0</v>
      </c>
      <c r="AG21" s="51">
        <f t="shared" si="8"/>
        <v>0</v>
      </c>
      <c r="AH21" s="57" t="str">
        <f t="shared" si="9"/>
        <v>-</v>
      </c>
      <c r="AI21" s="62">
        <f t="shared" si="10"/>
        <v>0</v>
      </c>
    </row>
    <row r="22" spans="1:35" ht="12.75">
      <c r="A22" s="49">
        <v>2100570</v>
      </c>
      <c r="B22" s="50">
        <v>114042000</v>
      </c>
      <c r="C22" s="62" t="s">
        <v>87</v>
      </c>
      <c r="D22" s="51" t="s">
        <v>88</v>
      </c>
      <c r="E22" s="51" t="s">
        <v>89</v>
      </c>
      <c r="F22" s="52" t="s">
        <v>27</v>
      </c>
      <c r="G22" s="85">
        <v>42101</v>
      </c>
      <c r="H22" s="53">
        <v>6801</v>
      </c>
      <c r="I22" s="63">
        <v>2707462200</v>
      </c>
      <c r="J22" s="54" t="s">
        <v>90</v>
      </c>
      <c r="K22" s="33" t="s">
        <v>29</v>
      </c>
      <c r="L22" s="32" t="s">
        <v>30</v>
      </c>
      <c r="M22" s="87">
        <v>3285.72</v>
      </c>
      <c r="N22" s="64" t="s">
        <v>30</v>
      </c>
      <c r="O22" s="56">
        <v>28.53946948</v>
      </c>
      <c r="P22" s="33" t="str">
        <f t="shared" si="0"/>
        <v>YES</v>
      </c>
      <c r="Q22" s="34"/>
      <c r="R22" s="65"/>
      <c r="S22" s="92" t="s">
        <v>29</v>
      </c>
      <c r="T22" s="81">
        <v>250639</v>
      </c>
      <c r="U22" s="69">
        <v>19072</v>
      </c>
      <c r="V22" s="68">
        <v>26141</v>
      </c>
      <c r="W22" s="94">
        <v>9718</v>
      </c>
      <c r="X22" s="83" t="s">
        <v>33</v>
      </c>
      <c r="Y22" s="59" t="s">
        <v>32</v>
      </c>
      <c r="Z22" s="62">
        <f t="shared" si="1"/>
        <v>0</v>
      </c>
      <c r="AA22" s="51">
        <f t="shared" si="2"/>
        <v>0</v>
      </c>
      <c r="AB22" s="51">
        <f t="shared" si="3"/>
        <v>0</v>
      </c>
      <c r="AC22" s="51">
        <f t="shared" si="4"/>
        <v>0</v>
      </c>
      <c r="AD22" s="57" t="str">
        <f t="shared" si="5"/>
        <v>-</v>
      </c>
      <c r="AE22" s="62">
        <f t="shared" si="6"/>
        <v>0</v>
      </c>
      <c r="AF22" s="51">
        <f t="shared" si="7"/>
        <v>1</v>
      </c>
      <c r="AG22" s="51">
        <f t="shared" si="8"/>
        <v>0</v>
      </c>
      <c r="AH22" s="57" t="str">
        <f t="shared" si="9"/>
        <v>-</v>
      </c>
      <c r="AI22" s="62">
        <f t="shared" si="10"/>
        <v>0</v>
      </c>
    </row>
    <row r="23" spans="1:35" ht="12.75">
      <c r="A23" s="49">
        <v>2100620</v>
      </c>
      <c r="B23" s="50">
        <v>10045000</v>
      </c>
      <c r="C23" s="62" t="s">
        <v>91</v>
      </c>
      <c r="D23" s="51" t="s">
        <v>92</v>
      </c>
      <c r="E23" s="51" t="s">
        <v>46</v>
      </c>
      <c r="F23" s="52" t="s">
        <v>27</v>
      </c>
      <c r="G23" s="85">
        <v>41102</v>
      </c>
      <c r="H23" s="53">
        <v>9275</v>
      </c>
      <c r="I23" s="63">
        <v>6069284141</v>
      </c>
      <c r="J23" s="54" t="s">
        <v>93</v>
      </c>
      <c r="K23" s="33" t="s">
        <v>29</v>
      </c>
      <c r="L23" s="32" t="s">
        <v>30</v>
      </c>
      <c r="M23" s="87">
        <v>3067.97</v>
      </c>
      <c r="N23" s="64" t="s">
        <v>30</v>
      </c>
      <c r="O23" s="56">
        <v>17.22319859</v>
      </c>
      <c r="P23" s="33" t="str">
        <f t="shared" si="0"/>
        <v>NO</v>
      </c>
      <c r="Q23" s="34"/>
      <c r="R23" s="65"/>
      <c r="S23" s="92" t="s">
        <v>29</v>
      </c>
      <c r="T23" s="81">
        <v>208560</v>
      </c>
      <c r="U23" s="69">
        <v>15172</v>
      </c>
      <c r="V23" s="68">
        <v>21549</v>
      </c>
      <c r="W23" s="94">
        <v>8286</v>
      </c>
      <c r="X23" s="83" t="s">
        <v>32</v>
      </c>
      <c r="Y23" s="59" t="s">
        <v>32</v>
      </c>
      <c r="Z23" s="62">
        <f t="shared" si="1"/>
        <v>0</v>
      </c>
      <c r="AA23" s="51">
        <f t="shared" si="2"/>
        <v>0</v>
      </c>
      <c r="AB23" s="51">
        <f t="shared" si="3"/>
        <v>0</v>
      </c>
      <c r="AC23" s="51">
        <f t="shared" si="4"/>
        <v>0</v>
      </c>
      <c r="AD23" s="57" t="str">
        <f t="shared" si="5"/>
        <v>-</v>
      </c>
      <c r="AE23" s="62">
        <f t="shared" si="6"/>
        <v>0</v>
      </c>
      <c r="AF23" s="51">
        <f t="shared" si="7"/>
        <v>0</v>
      </c>
      <c r="AG23" s="51">
        <f t="shared" si="8"/>
        <v>0</v>
      </c>
      <c r="AH23" s="57" t="str">
        <f t="shared" si="9"/>
        <v>-</v>
      </c>
      <c r="AI23" s="62">
        <f t="shared" si="10"/>
        <v>0</v>
      </c>
    </row>
    <row r="24" spans="1:35" ht="12.75">
      <c r="A24" s="49">
        <v>2100630</v>
      </c>
      <c r="B24" s="50">
        <v>11051000</v>
      </c>
      <c r="C24" s="62" t="s">
        <v>94</v>
      </c>
      <c r="D24" s="51" t="s">
        <v>55</v>
      </c>
      <c r="E24" s="51" t="s">
        <v>95</v>
      </c>
      <c r="F24" s="52" t="s">
        <v>27</v>
      </c>
      <c r="G24" s="85">
        <v>40422</v>
      </c>
      <c r="H24" s="53" t="s">
        <v>63</v>
      </c>
      <c r="I24" s="63">
        <v>8592366634</v>
      </c>
      <c r="J24" s="54" t="s">
        <v>28</v>
      </c>
      <c r="K24" s="33" t="s">
        <v>29</v>
      </c>
      <c r="L24" s="32" t="s">
        <v>30</v>
      </c>
      <c r="M24" s="87">
        <v>2524.85</v>
      </c>
      <c r="N24" s="64" t="s">
        <v>30</v>
      </c>
      <c r="O24" s="56">
        <v>13.78896882</v>
      </c>
      <c r="P24" s="33" t="str">
        <f t="shared" si="0"/>
        <v>NO</v>
      </c>
      <c r="Q24" s="34"/>
      <c r="R24" s="65"/>
      <c r="S24" s="92" t="s">
        <v>31</v>
      </c>
      <c r="T24" s="81">
        <v>121325</v>
      </c>
      <c r="U24" s="69">
        <v>7344</v>
      </c>
      <c r="V24" s="68">
        <v>13409</v>
      </c>
      <c r="W24" s="94">
        <v>9044</v>
      </c>
      <c r="X24" s="83" t="s">
        <v>32</v>
      </c>
      <c r="Y24" s="59" t="s">
        <v>32</v>
      </c>
      <c r="Z24" s="62">
        <f t="shared" si="1"/>
        <v>0</v>
      </c>
      <c r="AA24" s="51">
        <f t="shared" si="2"/>
        <v>0</v>
      </c>
      <c r="AB24" s="51">
        <f t="shared" si="3"/>
        <v>0</v>
      </c>
      <c r="AC24" s="51">
        <f t="shared" si="4"/>
        <v>0</v>
      </c>
      <c r="AD24" s="57" t="str">
        <f t="shared" si="5"/>
        <v>-</v>
      </c>
      <c r="AE24" s="62">
        <f t="shared" si="6"/>
        <v>1</v>
      </c>
      <c r="AF24" s="51">
        <f t="shared" si="7"/>
        <v>0</v>
      </c>
      <c r="AG24" s="51">
        <f t="shared" si="8"/>
        <v>0</v>
      </c>
      <c r="AH24" s="57" t="str">
        <f t="shared" si="9"/>
        <v>-</v>
      </c>
      <c r="AI24" s="62">
        <f t="shared" si="10"/>
        <v>0</v>
      </c>
    </row>
    <row r="25" spans="1:35" ht="12.75">
      <c r="A25" s="49">
        <v>2100660</v>
      </c>
      <c r="B25" s="50">
        <v>12055000</v>
      </c>
      <c r="C25" s="62" t="s">
        <v>96</v>
      </c>
      <c r="D25" s="51" t="s">
        <v>97</v>
      </c>
      <c r="E25" s="51" t="s">
        <v>98</v>
      </c>
      <c r="F25" s="52" t="s">
        <v>27</v>
      </c>
      <c r="G25" s="85">
        <v>41004</v>
      </c>
      <c r="H25" s="53">
        <v>26</v>
      </c>
      <c r="I25" s="63">
        <v>6067352523</v>
      </c>
      <c r="J25" s="54">
        <v>8</v>
      </c>
      <c r="K25" s="33" t="s">
        <v>31</v>
      </c>
      <c r="L25" s="32" t="s">
        <v>30</v>
      </c>
      <c r="M25" s="87">
        <v>1085.93</v>
      </c>
      <c r="N25" s="64" t="s">
        <v>30</v>
      </c>
      <c r="O25" s="56">
        <v>12.99392097</v>
      </c>
      <c r="P25" s="33" t="str">
        <f t="shared" si="0"/>
        <v>NO</v>
      </c>
      <c r="Q25" s="34"/>
      <c r="R25" s="65"/>
      <c r="S25" s="92" t="s">
        <v>31</v>
      </c>
      <c r="T25" s="81">
        <v>70307</v>
      </c>
      <c r="U25" s="69">
        <v>4073</v>
      </c>
      <c r="V25" s="68">
        <v>6669</v>
      </c>
      <c r="W25" s="94">
        <v>4195</v>
      </c>
      <c r="X25" s="83" t="s">
        <v>33</v>
      </c>
      <c r="Y25" s="59" t="s">
        <v>32</v>
      </c>
      <c r="Z25" s="62">
        <f t="shared" si="1"/>
        <v>1</v>
      </c>
      <c r="AA25" s="51">
        <f t="shared" si="2"/>
        <v>0</v>
      </c>
      <c r="AB25" s="51">
        <f t="shared" si="3"/>
        <v>0</v>
      </c>
      <c r="AC25" s="51">
        <f t="shared" si="4"/>
        <v>0</v>
      </c>
      <c r="AD25" s="57" t="str">
        <f t="shared" si="5"/>
        <v>-</v>
      </c>
      <c r="AE25" s="62">
        <f t="shared" si="6"/>
        <v>1</v>
      </c>
      <c r="AF25" s="51">
        <f t="shared" si="7"/>
        <v>0</v>
      </c>
      <c r="AG25" s="51">
        <f t="shared" si="8"/>
        <v>0</v>
      </c>
      <c r="AH25" s="57" t="str">
        <f t="shared" si="9"/>
        <v>-</v>
      </c>
      <c r="AI25" s="62">
        <f t="shared" si="10"/>
        <v>0</v>
      </c>
    </row>
    <row r="26" spans="1:35" ht="12.75">
      <c r="A26" s="49">
        <v>2100690</v>
      </c>
      <c r="B26" s="50">
        <v>13061000</v>
      </c>
      <c r="C26" s="62" t="s">
        <v>99</v>
      </c>
      <c r="D26" s="51" t="s">
        <v>100</v>
      </c>
      <c r="E26" s="51" t="s">
        <v>101</v>
      </c>
      <c r="F26" s="52" t="s">
        <v>27</v>
      </c>
      <c r="G26" s="85">
        <v>41339</v>
      </c>
      <c r="H26" s="53">
        <v>750</v>
      </c>
      <c r="I26" s="63">
        <v>6066662491</v>
      </c>
      <c r="J26" s="54">
        <v>7</v>
      </c>
      <c r="K26" s="33" t="s">
        <v>31</v>
      </c>
      <c r="L26" s="32" t="s">
        <v>30</v>
      </c>
      <c r="M26" s="87">
        <v>2010.98</v>
      </c>
      <c r="N26" s="64" t="s">
        <v>30</v>
      </c>
      <c r="O26" s="56">
        <v>35.62829195</v>
      </c>
      <c r="P26" s="33" t="str">
        <f t="shared" si="0"/>
        <v>YES</v>
      </c>
      <c r="Q26" s="34"/>
      <c r="R26" s="65"/>
      <c r="S26" s="92" t="s">
        <v>31</v>
      </c>
      <c r="T26" s="81">
        <v>294908</v>
      </c>
      <c r="U26" s="69">
        <v>28278</v>
      </c>
      <c r="V26" s="68">
        <v>29501</v>
      </c>
      <c r="W26" s="94">
        <v>10975</v>
      </c>
      <c r="X26" s="83" t="s">
        <v>32</v>
      </c>
      <c r="Y26" s="59" t="s">
        <v>32</v>
      </c>
      <c r="Z26" s="62">
        <f t="shared" si="1"/>
        <v>1</v>
      </c>
      <c r="AA26" s="51">
        <f t="shared" si="2"/>
        <v>0</v>
      </c>
      <c r="AB26" s="51">
        <f t="shared" si="3"/>
        <v>0</v>
      </c>
      <c r="AC26" s="51">
        <f t="shared" si="4"/>
        <v>0</v>
      </c>
      <c r="AD26" s="57" t="str">
        <f t="shared" si="5"/>
        <v>-</v>
      </c>
      <c r="AE26" s="62">
        <f t="shared" si="6"/>
        <v>1</v>
      </c>
      <c r="AF26" s="51">
        <f t="shared" si="7"/>
        <v>1</v>
      </c>
      <c r="AG26" s="51" t="str">
        <f t="shared" si="8"/>
        <v>Initial</v>
      </c>
      <c r="AH26" s="57" t="str">
        <f t="shared" si="9"/>
        <v>RLIS</v>
      </c>
      <c r="AI26" s="62">
        <f t="shared" si="10"/>
        <v>0</v>
      </c>
    </row>
    <row r="27" spans="1:35" ht="12.75">
      <c r="A27" s="49">
        <v>2100720</v>
      </c>
      <c r="B27" s="50">
        <v>14065000</v>
      </c>
      <c r="C27" s="62" t="s">
        <v>102</v>
      </c>
      <c r="D27" s="51" t="s">
        <v>103</v>
      </c>
      <c r="E27" s="51" t="s">
        <v>104</v>
      </c>
      <c r="F27" s="52" t="s">
        <v>27</v>
      </c>
      <c r="G27" s="85">
        <v>40143</v>
      </c>
      <c r="H27" s="53">
        <v>148</v>
      </c>
      <c r="I27" s="63">
        <v>2707563000</v>
      </c>
      <c r="J27" s="54">
        <v>7</v>
      </c>
      <c r="K27" s="33" t="s">
        <v>31</v>
      </c>
      <c r="L27" s="32" t="s">
        <v>30</v>
      </c>
      <c r="M27" s="87">
        <v>2452.96</v>
      </c>
      <c r="N27" s="64" t="s">
        <v>30</v>
      </c>
      <c r="O27" s="56">
        <v>20.40618956</v>
      </c>
      <c r="P27" s="33" t="str">
        <f t="shared" si="0"/>
        <v>YES</v>
      </c>
      <c r="Q27" s="34"/>
      <c r="R27" s="65"/>
      <c r="S27" s="92" t="s">
        <v>31</v>
      </c>
      <c r="T27" s="81">
        <v>189193</v>
      </c>
      <c r="U27" s="69">
        <v>14776</v>
      </c>
      <c r="V27" s="68">
        <v>19868</v>
      </c>
      <c r="W27" s="94">
        <v>12049</v>
      </c>
      <c r="X27" s="83" t="s">
        <v>32</v>
      </c>
      <c r="Y27" s="59" t="s">
        <v>32</v>
      </c>
      <c r="Z27" s="62">
        <f t="shared" si="1"/>
        <v>1</v>
      </c>
      <c r="AA27" s="51">
        <f t="shared" si="2"/>
        <v>0</v>
      </c>
      <c r="AB27" s="51">
        <f t="shared" si="3"/>
        <v>0</v>
      </c>
      <c r="AC27" s="51">
        <f t="shared" si="4"/>
        <v>0</v>
      </c>
      <c r="AD27" s="57" t="str">
        <f t="shared" si="5"/>
        <v>-</v>
      </c>
      <c r="AE27" s="62">
        <f t="shared" si="6"/>
        <v>1</v>
      </c>
      <c r="AF27" s="51">
        <f t="shared" si="7"/>
        <v>1</v>
      </c>
      <c r="AG27" s="51" t="str">
        <f t="shared" si="8"/>
        <v>Initial</v>
      </c>
      <c r="AH27" s="57" t="str">
        <f t="shared" si="9"/>
        <v>RLIS</v>
      </c>
      <c r="AI27" s="62">
        <f t="shared" si="10"/>
        <v>0</v>
      </c>
    </row>
    <row r="28" spans="1:35" ht="12.75">
      <c r="A28" s="49">
        <v>2100750</v>
      </c>
      <c r="B28" s="50">
        <v>15071000</v>
      </c>
      <c r="C28" s="62" t="s">
        <v>105</v>
      </c>
      <c r="D28" s="51" t="s">
        <v>106</v>
      </c>
      <c r="E28" s="51" t="s">
        <v>107</v>
      </c>
      <c r="F28" s="52" t="s">
        <v>27</v>
      </c>
      <c r="G28" s="85">
        <v>40165</v>
      </c>
      <c r="H28" s="53">
        <v>6168</v>
      </c>
      <c r="I28" s="63">
        <v>5025432271</v>
      </c>
      <c r="J28" s="54" t="s">
        <v>82</v>
      </c>
      <c r="K28" s="33" t="s">
        <v>29</v>
      </c>
      <c r="L28" s="32" t="s">
        <v>30</v>
      </c>
      <c r="M28" s="87">
        <v>10950.26</v>
      </c>
      <c r="N28" s="64" t="s">
        <v>30</v>
      </c>
      <c r="O28" s="56">
        <v>12.04895883</v>
      </c>
      <c r="P28" s="33" t="str">
        <f t="shared" si="0"/>
        <v>NO</v>
      </c>
      <c r="Q28" s="34"/>
      <c r="R28" s="65"/>
      <c r="S28" s="92" t="s">
        <v>29</v>
      </c>
      <c r="T28" s="81">
        <v>474249</v>
      </c>
      <c r="U28" s="69">
        <v>26593</v>
      </c>
      <c r="V28" s="68">
        <v>53452</v>
      </c>
      <c r="W28" s="94">
        <v>28976</v>
      </c>
      <c r="X28" s="83" t="s">
        <v>32</v>
      </c>
      <c r="Y28" s="59" t="s">
        <v>32</v>
      </c>
      <c r="Z28" s="62">
        <f t="shared" si="1"/>
        <v>0</v>
      </c>
      <c r="AA28" s="51">
        <f t="shared" si="2"/>
        <v>0</v>
      </c>
      <c r="AB28" s="51">
        <f t="shared" si="3"/>
        <v>0</v>
      </c>
      <c r="AC28" s="51">
        <f t="shared" si="4"/>
        <v>0</v>
      </c>
      <c r="AD28" s="57" t="str">
        <f t="shared" si="5"/>
        <v>-</v>
      </c>
      <c r="AE28" s="62">
        <f t="shared" si="6"/>
        <v>0</v>
      </c>
      <c r="AF28" s="51">
        <f t="shared" si="7"/>
        <v>0</v>
      </c>
      <c r="AG28" s="51">
        <f t="shared" si="8"/>
        <v>0</v>
      </c>
      <c r="AH28" s="57" t="str">
        <f t="shared" si="9"/>
        <v>-</v>
      </c>
      <c r="AI28" s="62">
        <f t="shared" si="10"/>
        <v>0</v>
      </c>
    </row>
    <row r="29" spans="1:35" ht="12.75">
      <c r="A29" s="49">
        <v>2100780</v>
      </c>
      <c r="B29" s="50">
        <v>84072000</v>
      </c>
      <c r="C29" s="62" t="s">
        <v>108</v>
      </c>
      <c r="D29" s="51" t="s">
        <v>109</v>
      </c>
      <c r="E29" s="51" t="s">
        <v>110</v>
      </c>
      <c r="F29" s="52" t="s">
        <v>27</v>
      </c>
      <c r="G29" s="85">
        <v>40310</v>
      </c>
      <c r="H29" s="53">
        <v>258</v>
      </c>
      <c r="I29" s="63">
        <v>8597484000</v>
      </c>
      <c r="J29" s="54">
        <v>7</v>
      </c>
      <c r="K29" s="33" t="s">
        <v>31</v>
      </c>
      <c r="L29" s="32" t="s">
        <v>30</v>
      </c>
      <c r="M29" s="87">
        <v>403.45</v>
      </c>
      <c r="N29" s="64" t="s">
        <v>30</v>
      </c>
      <c r="O29" s="56">
        <v>8.571428571</v>
      </c>
      <c r="P29" s="33" t="str">
        <f t="shared" si="0"/>
        <v>NO</v>
      </c>
      <c r="Q29" s="34"/>
      <c r="R29" s="65"/>
      <c r="S29" s="92" t="s">
        <v>31</v>
      </c>
      <c r="T29" s="81">
        <v>14415</v>
      </c>
      <c r="U29" s="69">
        <v>718</v>
      </c>
      <c r="V29" s="68">
        <v>1741</v>
      </c>
      <c r="W29" s="94">
        <v>1234</v>
      </c>
      <c r="X29" s="83" t="s">
        <v>33</v>
      </c>
      <c r="Y29" s="59" t="s">
        <v>33</v>
      </c>
      <c r="Z29" s="62">
        <f t="shared" si="1"/>
        <v>1</v>
      </c>
      <c r="AA29" s="51">
        <f t="shared" si="2"/>
        <v>1</v>
      </c>
      <c r="AB29" s="51">
        <f t="shared" si="3"/>
        <v>0</v>
      </c>
      <c r="AC29" s="51">
        <f t="shared" si="4"/>
        <v>0</v>
      </c>
      <c r="AD29" s="57" t="str">
        <f t="shared" si="5"/>
        <v>SRSA</v>
      </c>
      <c r="AE29" s="62">
        <f t="shared" si="6"/>
        <v>1</v>
      </c>
      <c r="AF29" s="51">
        <f t="shared" si="7"/>
        <v>0</v>
      </c>
      <c r="AG29" s="51">
        <f t="shared" si="8"/>
        <v>0</v>
      </c>
      <c r="AH29" s="57" t="str">
        <f t="shared" si="9"/>
        <v>-</v>
      </c>
      <c r="AI29" s="62">
        <f t="shared" si="10"/>
        <v>0</v>
      </c>
    </row>
    <row r="30" spans="1:35" ht="12.75">
      <c r="A30" s="49">
        <v>2100810</v>
      </c>
      <c r="B30" s="50">
        <v>16075000</v>
      </c>
      <c r="C30" s="62" t="s">
        <v>111</v>
      </c>
      <c r="D30" s="51" t="s">
        <v>112</v>
      </c>
      <c r="E30" s="51" t="s">
        <v>113</v>
      </c>
      <c r="F30" s="52" t="s">
        <v>27</v>
      </c>
      <c r="G30" s="85">
        <v>42261</v>
      </c>
      <c r="H30" s="53">
        <v>339</v>
      </c>
      <c r="I30" s="63">
        <v>2705265624</v>
      </c>
      <c r="J30" s="54">
        <v>7</v>
      </c>
      <c r="K30" s="33" t="s">
        <v>31</v>
      </c>
      <c r="L30" s="32" t="s">
        <v>30</v>
      </c>
      <c r="M30" s="87">
        <v>2000.17</v>
      </c>
      <c r="N30" s="64" t="s">
        <v>30</v>
      </c>
      <c r="O30" s="56">
        <v>22.30371009</v>
      </c>
      <c r="P30" s="33" t="str">
        <f t="shared" si="0"/>
        <v>YES</v>
      </c>
      <c r="Q30" s="34"/>
      <c r="R30" s="65"/>
      <c r="S30" s="92" t="s">
        <v>31</v>
      </c>
      <c r="T30" s="81">
        <v>153677</v>
      </c>
      <c r="U30" s="69">
        <v>11663</v>
      </c>
      <c r="V30" s="68">
        <v>15490</v>
      </c>
      <c r="W30" s="94">
        <v>9418</v>
      </c>
      <c r="X30" s="83" t="s">
        <v>33</v>
      </c>
      <c r="Y30" s="59" t="s">
        <v>32</v>
      </c>
      <c r="Z30" s="62">
        <f t="shared" si="1"/>
        <v>1</v>
      </c>
      <c r="AA30" s="51">
        <f t="shared" si="2"/>
        <v>0</v>
      </c>
      <c r="AB30" s="51">
        <f t="shared" si="3"/>
        <v>0</v>
      </c>
      <c r="AC30" s="51">
        <f t="shared" si="4"/>
        <v>0</v>
      </c>
      <c r="AD30" s="57" t="str">
        <f t="shared" si="5"/>
        <v>-</v>
      </c>
      <c r="AE30" s="62">
        <f t="shared" si="6"/>
        <v>1</v>
      </c>
      <c r="AF30" s="51">
        <f t="shared" si="7"/>
        <v>1</v>
      </c>
      <c r="AG30" s="51" t="str">
        <f t="shared" si="8"/>
        <v>Initial</v>
      </c>
      <c r="AH30" s="57" t="str">
        <f t="shared" si="9"/>
        <v>RLIS</v>
      </c>
      <c r="AI30" s="62">
        <f t="shared" si="10"/>
        <v>0</v>
      </c>
    </row>
    <row r="31" spans="1:35" ht="12.75">
      <c r="A31" s="49">
        <v>2100840</v>
      </c>
      <c r="B31" s="50">
        <v>17081000</v>
      </c>
      <c r="C31" s="62" t="s">
        <v>114</v>
      </c>
      <c r="D31" s="51" t="s">
        <v>115</v>
      </c>
      <c r="E31" s="51" t="s">
        <v>116</v>
      </c>
      <c r="F31" s="52" t="s">
        <v>27</v>
      </c>
      <c r="G31" s="85">
        <v>42445</v>
      </c>
      <c r="H31" s="53">
        <v>229</v>
      </c>
      <c r="I31" s="63">
        <v>2703658000</v>
      </c>
      <c r="J31" s="54" t="s">
        <v>28</v>
      </c>
      <c r="K31" s="33" t="s">
        <v>29</v>
      </c>
      <c r="L31" s="32" t="s">
        <v>30</v>
      </c>
      <c r="M31" s="87">
        <v>1835.34</v>
      </c>
      <c r="N31" s="64" t="s">
        <v>30</v>
      </c>
      <c r="O31" s="56">
        <v>19.5952616</v>
      </c>
      <c r="P31" s="33" t="str">
        <f t="shared" si="0"/>
        <v>NO</v>
      </c>
      <c r="Q31" s="34"/>
      <c r="R31" s="65"/>
      <c r="S31" s="92" t="s">
        <v>31</v>
      </c>
      <c r="T31" s="81">
        <v>138700</v>
      </c>
      <c r="U31" s="69">
        <v>10103</v>
      </c>
      <c r="V31" s="68">
        <v>13731</v>
      </c>
      <c r="W31" s="94">
        <v>7225</v>
      </c>
      <c r="X31" s="83" t="s">
        <v>33</v>
      </c>
      <c r="Y31" s="59" t="s">
        <v>32</v>
      </c>
      <c r="Z31" s="62">
        <f t="shared" si="1"/>
        <v>0</v>
      </c>
      <c r="AA31" s="51">
        <f t="shared" si="2"/>
        <v>0</v>
      </c>
      <c r="AB31" s="51">
        <f t="shared" si="3"/>
        <v>0</v>
      </c>
      <c r="AC31" s="51">
        <f t="shared" si="4"/>
        <v>0</v>
      </c>
      <c r="AD31" s="57" t="str">
        <f t="shared" si="5"/>
        <v>-</v>
      </c>
      <c r="AE31" s="62">
        <f t="shared" si="6"/>
        <v>1</v>
      </c>
      <c r="AF31" s="51">
        <f t="shared" si="7"/>
        <v>0</v>
      </c>
      <c r="AG31" s="51">
        <f t="shared" si="8"/>
        <v>0</v>
      </c>
      <c r="AH31" s="57" t="str">
        <f t="shared" si="9"/>
        <v>-</v>
      </c>
      <c r="AI31" s="62">
        <f t="shared" si="10"/>
        <v>0</v>
      </c>
    </row>
    <row r="32" spans="1:35" ht="12.75">
      <c r="A32" s="49">
        <v>2100870</v>
      </c>
      <c r="B32" s="50">
        <v>18085000</v>
      </c>
      <c r="C32" s="62" t="s">
        <v>117</v>
      </c>
      <c r="D32" s="51" t="s">
        <v>118</v>
      </c>
      <c r="E32" s="51" t="s">
        <v>119</v>
      </c>
      <c r="F32" s="52" t="s">
        <v>27</v>
      </c>
      <c r="G32" s="85">
        <v>42071</v>
      </c>
      <c r="H32" s="53">
        <v>800</v>
      </c>
      <c r="I32" s="63">
        <v>2707627300</v>
      </c>
      <c r="J32" s="54">
        <v>7</v>
      </c>
      <c r="K32" s="33" t="s">
        <v>31</v>
      </c>
      <c r="L32" s="32" t="s">
        <v>30</v>
      </c>
      <c r="M32" s="87">
        <v>2754.04</v>
      </c>
      <c r="N32" s="64" t="s">
        <v>30</v>
      </c>
      <c r="O32" s="56">
        <v>17.16850029</v>
      </c>
      <c r="P32" s="33" t="str">
        <f t="shared" si="0"/>
        <v>NO</v>
      </c>
      <c r="Q32" s="34"/>
      <c r="R32" s="65"/>
      <c r="S32" s="92" t="s">
        <v>31</v>
      </c>
      <c r="T32" s="81">
        <v>177999</v>
      </c>
      <c r="U32" s="69">
        <v>13418</v>
      </c>
      <c r="V32" s="68">
        <v>18638</v>
      </c>
      <c r="W32" s="94">
        <v>9453</v>
      </c>
      <c r="X32" s="83" t="s">
        <v>33</v>
      </c>
      <c r="Y32" s="59" t="s">
        <v>32</v>
      </c>
      <c r="Z32" s="62">
        <f t="shared" si="1"/>
        <v>1</v>
      </c>
      <c r="AA32" s="51">
        <f t="shared" si="2"/>
        <v>0</v>
      </c>
      <c r="AB32" s="51">
        <f t="shared" si="3"/>
        <v>0</v>
      </c>
      <c r="AC32" s="51">
        <f t="shared" si="4"/>
        <v>0</v>
      </c>
      <c r="AD32" s="57" t="str">
        <f t="shared" si="5"/>
        <v>-</v>
      </c>
      <c r="AE32" s="62">
        <f t="shared" si="6"/>
        <v>1</v>
      </c>
      <c r="AF32" s="51">
        <f t="shared" si="7"/>
        <v>0</v>
      </c>
      <c r="AG32" s="51">
        <f t="shared" si="8"/>
        <v>0</v>
      </c>
      <c r="AH32" s="57" t="str">
        <f t="shared" si="9"/>
        <v>-</v>
      </c>
      <c r="AI32" s="62">
        <f t="shared" si="10"/>
        <v>0</v>
      </c>
    </row>
    <row r="33" spans="1:35" ht="12.75">
      <c r="A33" s="49">
        <v>2100900</v>
      </c>
      <c r="B33" s="50">
        <v>19091000</v>
      </c>
      <c r="C33" s="62" t="s">
        <v>120</v>
      </c>
      <c r="D33" s="51" t="s">
        <v>121</v>
      </c>
      <c r="E33" s="51" t="s">
        <v>122</v>
      </c>
      <c r="F33" s="52" t="s">
        <v>27</v>
      </c>
      <c r="G33" s="85">
        <v>41001</v>
      </c>
      <c r="H33" s="53">
        <v>1223</v>
      </c>
      <c r="I33" s="63">
        <v>8596352173</v>
      </c>
      <c r="J33" s="54" t="s">
        <v>82</v>
      </c>
      <c r="K33" s="33" t="s">
        <v>29</v>
      </c>
      <c r="L33" s="32" t="s">
        <v>30</v>
      </c>
      <c r="M33" s="87">
        <v>4412.47</v>
      </c>
      <c r="N33" s="64" t="s">
        <v>30</v>
      </c>
      <c r="O33" s="56">
        <v>5.084745763</v>
      </c>
      <c r="P33" s="33" t="str">
        <f t="shared" si="0"/>
        <v>NO</v>
      </c>
      <c r="Q33" s="34"/>
      <c r="R33" s="65"/>
      <c r="S33" s="92" t="s">
        <v>29</v>
      </c>
      <c r="T33" s="81">
        <v>136645</v>
      </c>
      <c r="U33" s="69">
        <v>4966</v>
      </c>
      <c r="V33" s="68">
        <v>21448</v>
      </c>
      <c r="W33" s="94">
        <v>16401</v>
      </c>
      <c r="X33" s="83" t="s">
        <v>32</v>
      </c>
      <c r="Y33" s="59" t="s">
        <v>32</v>
      </c>
      <c r="Z33" s="62">
        <f t="shared" si="1"/>
        <v>0</v>
      </c>
      <c r="AA33" s="51">
        <f t="shared" si="2"/>
        <v>0</v>
      </c>
      <c r="AB33" s="51">
        <f t="shared" si="3"/>
        <v>0</v>
      </c>
      <c r="AC33" s="51">
        <f t="shared" si="4"/>
        <v>0</v>
      </c>
      <c r="AD33" s="57" t="str">
        <f t="shared" si="5"/>
        <v>-</v>
      </c>
      <c r="AE33" s="62">
        <f t="shared" si="6"/>
        <v>0</v>
      </c>
      <c r="AF33" s="51">
        <f t="shared" si="7"/>
        <v>0</v>
      </c>
      <c r="AG33" s="51">
        <f t="shared" si="8"/>
        <v>0</v>
      </c>
      <c r="AH33" s="57" t="str">
        <f t="shared" si="9"/>
        <v>-</v>
      </c>
      <c r="AI33" s="62">
        <f t="shared" si="10"/>
        <v>0</v>
      </c>
    </row>
    <row r="34" spans="1:35" ht="12.75">
      <c r="A34" s="49">
        <v>2100930</v>
      </c>
      <c r="B34" s="50">
        <v>109092000</v>
      </c>
      <c r="C34" s="62" t="s">
        <v>123</v>
      </c>
      <c r="D34" s="51" t="s">
        <v>124</v>
      </c>
      <c r="E34" s="51" t="s">
        <v>125</v>
      </c>
      <c r="F34" s="52" t="s">
        <v>27</v>
      </c>
      <c r="G34" s="85">
        <v>42718</v>
      </c>
      <c r="H34" s="53">
        <v>1339</v>
      </c>
      <c r="I34" s="63">
        <v>2704654162</v>
      </c>
      <c r="J34" s="54">
        <v>6</v>
      </c>
      <c r="K34" s="33" t="s">
        <v>29</v>
      </c>
      <c r="L34" s="32" t="s">
        <v>30</v>
      </c>
      <c r="M34" s="87">
        <v>1029.47</v>
      </c>
      <c r="N34" s="64" t="s">
        <v>30</v>
      </c>
      <c r="O34" s="56">
        <v>35.88328076</v>
      </c>
      <c r="P34" s="33" t="str">
        <f t="shared" si="0"/>
        <v>YES</v>
      </c>
      <c r="Q34" s="34"/>
      <c r="R34" s="65"/>
      <c r="S34" s="92" t="s">
        <v>31</v>
      </c>
      <c r="T34" s="81">
        <v>127771</v>
      </c>
      <c r="U34" s="69">
        <v>13565</v>
      </c>
      <c r="V34" s="68">
        <v>14495</v>
      </c>
      <c r="W34" s="94">
        <v>4352</v>
      </c>
      <c r="X34" s="83" t="s">
        <v>33</v>
      </c>
      <c r="Y34" s="59" t="s">
        <v>32</v>
      </c>
      <c r="Z34" s="62">
        <f t="shared" si="1"/>
        <v>0</v>
      </c>
      <c r="AA34" s="51">
        <f t="shared" si="2"/>
        <v>0</v>
      </c>
      <c r="AB34" s="51">
        <f t="shared" si="3"/>
        <v>0</v>
      </c>
      <c r="AC34" s="51">
        <f t="shared" si="4"/>
        <v>0</v>
      </c>
      <c r="AD34" s="57" t="str">
        <f t="shared" si="5"/>
        <v>-</v>
      </c>
      <c r="AE34" s="62">
        <f t="shared" si="6"/>
        <v>1</v>
      </c>
      <c r="AF34" s="51">
        <f t="shared" si="7"/>
        <v>1</v>
      </c>
      <c r="AG34" s="51" t="str">
        <f t="shared" si="8"/>
        <v>Initial</v>
      </c>
      <c r="AH34" s="57" t="str">
        <f t="shared" si="9"/>
        <v>RLIS</v>
      </c>
      <c r="AI34" s="62">
        <f t="shared" si="10"/>
        <v>0</v>
      </c>
    </row>
    <row r="35" spans="1:35" ht="12.75">
      <c r="A35" s="49">
        <v>2100960</v>
      </c>
      <c r="B35" s="50">
        <v>20095000</v>
      </c>
      <c r="C35" s="62" t="s">
        <v>126</v>
      </c>
      <c r="D35" s="51" t="s">
        <v>127</v>
      </c>
      <c r="E35" s="51" t="s">
        <v>128</v>
      </c>
      <c r="F35" s="52" t="s">
        <v>27</v>
      </c>
      <c r="G35" s="85">
        <v>42023</v>
      </c>
      <c r="H35" s="53">
        <v>9803</v>
      </c>
      <c r="I35" s="63">
        <v>2706285476</v>
      </c>
      <c r="J35" s="54">
        <v>7</v>
      </c>
      <c r="K35" s="33" t="s">
        <v>31</v>
      </c>
      <c r="L35" s="32" t="s">
        <v>30</v>
      </c>
      <c r="M35" s="87">
        <v>740.7</v>
      </c>
      <c r="N35" s="64" t="s">
        <v>30</v>
      </c>
      <c r="O35" s="56">
        <v>18.33137485</v>
      </c>
      <c r="P35" s="33" t="str">
        <f t="shared" si="0"/>
        <v>NO</v>
      </c>
      <c r="Q35" s="34"/>
      <c r="R35" s="65"/>
      <c r="S35" s="92" t="s">
        <v>31</v>
      </c>
      <c r="T35" s="81">
        <v>53440</v>
      </c>
      <c r="U35" s="69">
        <v>3833</v>
      </c>
      <c r="V35" s="68">
        <v>5334</v>
      </c>
      <c r="W35" s="94">
        <v>3002</v>
      </c>
      <c r="X35" s="83" t="s">
        <v>33</v>
      </c>
      <c r="Y35" s="59" t="s">
        <v>32</v>
      </c>
      <c r="Z35" s="62">
        <f t="shared" si="1"/>
        <v>1</v>
      </c>
      <c r="AA35" s="51">
        <f t="shared" si="2"/>
        <v>0</v>
      </c>
      <c r="AB35" s="51">
        <f t="shared" si="3"/>
        <v>0</v>
      </c>
      <c r="AC35" s="51">
        <f t="shared" si="4"/>
        <v>0</v>
      </c>
      <c r="AD35" s="57" t="str">
        <f t="shared" si="5"/>
        <v>-</v>
      </c>
      <c r="AE35" s="62">
        <f t="shared" si="6"/>
        <v>1</v>
      </c>
      <c r="AF35" s="51">
        <f t="shared" si="7"/>
        <v>0</v>
      </c>
      <c r="AG35" s="51">
        <f t="shared" si="8"/>
        <v>0</v>
      </c>
      <c r="AH35" s="57" t="str">
        <f t="shared" si="9"/>
        <v>-</v>
      </c>
      <c r="AI35" s="62">
        <f t="shared" si="10"/>
        <v>0</v>
      </c>
    </row>
    <row r="36" spans="1:35" ht="12.75">
      <c r="A36" s="49">
        <v>2100990</v>
      </c>
      <c r="B36" s="50">
        <v>21101000</v>
      </c>
      <c r="C36" s="62" t="s">
        <v>129</v>
      </c>
      <c r="D36" s="51" t="s">
        <v>130</v>
      </c>
      <c r="E36" s="51" t="s">
        <v>131</v>
      </c>
      <c r="F36" s="52" t="s">
        <v>27</v>
      </c>
      <c r="G36" s="85">
        <v>41008</v>
      </c>
      <c r="H36" s="53">
        <v>90</v>
      </c>
      <c r="I36" s="63">
        <v>5027327070</v>
      </c>
      <c r="J36" s="54">
        <v>6</v>
      </c>
      <c r="K36" s="33" t="s">
        <v>29</v>
      </c>
      <c r="L36" s="32" t="s">
        <v>30</v>
      </c>
      <c r="M36" s="87">
        <v>1651.23</v>
      </c>
      <c r="N36" s="64" t="s">
        <v>30</v>
      </c>
      <c r="O36" s="56">
        <v>18.20682068</v>
      </c>
      <c r="P36" s="33" t="str">
        <f t="shared" si="0"/>
        <v>NO</v>
      </c>
      <c r="Q36" s="34"/>
      <c r="R36" s="65"/>
      <c r="S36" s="92" t="s">
        <v>31</v>
      </c>
      <c r="T36" s="81">
        <v>115960</v>
      </c>
      <c r="U36" s="69">
        <v>8493</v>
      </c>
      <c r="V36" s="68">
        <v>12000</v>
      </c>
      <c r="W36" s="94">
        <v>6025</v>
      </c>
      <c r="X36" s="83" t="s">
        <v>32</v>
      </c>
      <c r="Y36" s="59" t="s">
        <v>32</v>
      </c>
      <c r="Z36" s="62">
        <f t="shared" si="1"/>
        <v>0</v>
      </c>
      <c r="AA36" s="51">
        <f t="shared" si="2"/>
        <v>0</v>
      </c>
      <c r="AB36" s="51">
        <f t="shared" si="3"/>
        <v>0</v>
      </c>
      <c r="AC36" s="51">
        <f t="shared" si="4"/>
        <v>0</v>
      </c>
      <c r="AD36" s="57" t="str">
        <f t="shared" si="5"/>
        <v>-</v>
      </c>
      <c r="AE36" s="62">
        <f t="shared" si="6"/>
        <v>1</v>
      </c>
      <c r="AF36" s="51">
        <f t="shared" si="7"/>
        <v>0</v>
      </c>
      <c r="AG36" s="51">
        <f t="shared" si="8"/>
        <v>0</v>
      </c>
      <c r="AH36" s="57" t="str">
        <f t="shared" si="9"/>
        <v>-</v>
      </c>
      <c r="AI36" s="62">
        <f t="shared" si="10"/>
        <v>0</v>
      </c>
    </row>
    <row r="37" spans="1:35" ht="12.75">
      <c r="A37" s="49">
        <v>2101020</v>
      </c>
      <c r="B37" s="50">
        <v>22105000</v>
      </c>
      <c r="C37" s="62" t="s">
        <v>132</v>
      </c>
      <c r="D37" s="51" t="s">
        <v>133</v>
      </c>
      <c r="E37" s="51" t="s">
        <v>134</v>
      </c>
      <c r="F37" s="52" t="s">
        <v>27</v>
      </c>
      <c r="G37" s="85">
        <v>41143</v>
      </c>
      <c r="H37" s="53">
        <v>1345</v>
      </c>
      <c r="I37" s="63">
        <v>6064746696</v>
      </c>
      <c r="J37" s="54" t="s">
        <v>28</v>
      </c>
      <c r="K37" s="33" t="s">
        <v>29</v>
      </c>
      <c r="L37" s="32" t="s">
        <v>30</v>
      </c>
      <c r="M37" s="87">
        <v>4460.32</v>
      </c>
      <c r="N37" s="64" t="s">
        <v>30</v>
      </c>
      <c r="O37" s="56">
        <v>28.03095443</v>
      </c>
      <c r="P37" s="33" t="str">
        <f t="shared" si="0"/>
        <v>YES</v>
      </c>
      <c r="Q37" s="34"/>
      <c r="R37" s="65"/>
      <c r="S37" s="92" t="s">
        <v>31</v>
      </c>
      <c r="T37" s="81">
        <v>408569</v>
      </c>
      <c r="U37" s="69">
        <v>30485</v>
      </c>
      <c r="V37" s="68">
        <v>38247</v>
      </c>
      <c r="W37" s="94">
        <v>21043</v>
      </c>
      <c r="X37" s="83" t="s">
        <v>32</v>
      </c>
      <c r="Y37" s="59" t="s">
        <v>32</v>
      </c>
      <c r="Z37" s="62">
        <f t="shared" si="1"/>
        <v>0</v>
      </c>
      <c r="AA37" s="51">
        <f t="shared" si="2"/>
        <v>0</v>
      </c>
      <c r="AB37" s="51">
        <f t="shared" si="3"/>
        <v>0</v>
      </c>
      <c r="AC37" s="51">
        <f t="shared" si="4"/>
        <v>0</v>
      </c>
      <c r="AD37" s="57" t="str">
        <f t="shared" si="5"/>
        <v>-</v>
      </c>
      <c r="AE37" s="62">
        <f t="shared" si="6"/>
        <v>1</v>
      </c>
      <c r="AF37" s="51">
        <f t="shared" si="7"/>
        <v>1</v>
      </c>
      <c r="AG37" s="51" t="str">
        <f t="shared" si="8"/>
        <v>Initial</v>
      </c>
      <c r="AH37" s="57" t="str">
        <f t="shared" si="9"/>
        <v>RLIS</v>
      </c>
      <c r="AI37" s="62">
        <f t="shared" si="10"/>
        <v>0</v>
      </c>
    </row>
    <row r="38" spans="1:35" ht="12.75">
      <c r="A38" s="49">
        <v>2101050</v>
      </c>
      <c r="B38" s="50">
        <v>23111000</v>
      </c>
      <c r="C38" s="62" t="s">
        <v>135</v>
      </c>
      <c r="D38" s="51" t="s">
        <v>136</v>
      </c>
      <c r="E38" s="51" t="s">
        <v>137</v>
      </c>
      <c r="F38" s="52" t="s">
        <v>27</v>
      </c>
      <c r="G38" s="85">
        <v>42539</v>
      </c>
      <c r="H38" s="53">
        <v>7701</v>
      </c>
      <c r="I38" s="63">
        <v>6067876941</v>
      </c>
      <c r="J38" s="54">
        <v>7</v>
      </c>
      <c r="K38" s="33" t="s">
        <v>31</v>
      </c>
      <c r="L38" s="32" t="s">
        <v>30</v>
      </c>
      <c r="M38" s="87">
        <v>2229.38</v>
      </c>
      <c r="N38" s="64" t="s">
        <v>30</v>
      </c>
      <c r="O38" s="56">
        <v>30.2530253</v>
      </c>
      <c r="P38" s="33" t="str">
        <f t="shared" si="0"/>
        <v>YES</v>
      </c>
      <c r="Q38" s="34"/>
      <c r="R38" s="65"/>
      <c r="S38" s="92" t="s">
        <v>31</v>
      </c>
      <c r="T38" s="81">
        <v>216887</v>
      </c>
      <c r="U38" s="69">
        <v>20376</v>
      </c>
      <c r="V38" s="68">
        <v>23276</v>
      </c>
      <c r="W38" s="94">
        <v>10276</v>
      </c>
      <c r="X38" s="83" t="s">
        <v>32</v>
      </c>
      <c r="Y38" s="59" t="s">
        <v>32</v>
      </c>
      <c r="Z38" s="62">
        <f t="shared" si="1"/>
        <v>1</v>
      </c>
      <c r="AA38" s="51">
        <f t="shared" si="2"/>
        <v>0</v>
      </c>
      <c r="AB38" s="51">
        <f t="shared" si="3"/>
        <v>0</v>
      </c>
      <c r="AC38" s="51">
        <f t="shared" si="4"/>
        <v>0</v>
      </c>
      <c r="AD38" s="57" t="str">
        <f t="shared" si="5"/>
        <v>-</v>
      </c>
      <c r="AE38" s="62">
        <f t="shared" si="6"/>
        <v>1</v>
      </c>
      <c r="AF38" s="51">
        <f t="shared" si="7"/>
        <v>1</v>
      </c>
      <c r="AG38" s="51" t="str">
        <f t="shared" si="8"/>
        <v>Initial</v>
      </c>
      <c r="AH38" s="57" t="str">
        <f t="shared" si="9"/>
        <v>RLIS</v>
      </c>
      <c r="AI38" s="62">
        <f t="shared" si="10"/>
        <v>0</v>
      </c>
    </row>
    <row r="39" spans="1:35" ht="12.75">
      <c r="A39" s="49">
        <v>2101110</v>
      </c>
      <c r="B39" s="50">
        <v>5113000</v>
      </c>
      <c r="C39" s="62" t="s">
        <v>138</v>
      </c>
      <c r="D39" s="51" t="s">
        <v>139</v>
      </c>
      <c r="E39" s="51" t="s">
        <v>140</v>
      </c>
      <c r="F39" s="52" t="s">
        <v>27</v>
      </c>
      <c r="G39" s="85">
        <v>42127</v>
      </c>
      <c r="H39" s="53" t="s">
        <v>63</v>
      </c>
      <c r="I39" s="63">
        <v>2707732530</v>
      </c>
      <c r="J39" s="54">
        <v>7</v>
      </c>
      <c r="K39" s="33" t="s">
        <v>31</v>
      </c>
      <c r="L39" s="32" t="s">
        <v>30</v>
      </c>
      <c r="M39" s="87">
        <v>734.05</v>
      </c>
      <c r="N39" s="64" t="s">
        <v>30</v>
      </c>
      <c r="O39" s="56">
        <v>27.94432548</v>
      </c>
      <c r="P39" s="33" t="str">
        <f t="shared" si="0"/>
        <v>YES</v>
      </c>
      <c r="Q39" s="34"/>
      <c r="R39" s="65"/>
      <c r="S39" s="92" t="s">
        <v>31</v>
      </c>
      <c r="T39" s="81">
        <v>72544</v>
      </c>
      <c r="U39" s="69">
        <v>6691</v>
      </c>
      <c r="V39" s="68">
        <v>7642</v>
      </c>
      <c r="W39" s="94">
        <v>2838</v>
      </c>
      <c r="X39" s="83" t="s">
        <v>32</v>
      </c>
      <c r="Y39" s="59" t="s">
        <v>32</v>
      </c>
      <c r="Z39" s="62">
        <f t="shared" si="1"/>
        <v>1</v>
      </c>
      <c r="AA39" s="51">
        <f t="shared" si="2"/>
        <v>0</v>
      </c>
      <c r="AB39" s="51">
        <f t="shared" si="3"/>
        <v>0</v>
      </c>
      <c r="AC39" s="51">
        <f t="shared" si="4"/>
        <v>0</v>
      </c>
      <c r="AD39" s="57" t="str">
        <f t="shared" si="5"/>
        <v>-</v>
      </c>
      <c r="AE39" s="62">
        <f t="shared" si="6"/>
        <v>1</v>
      </c>
      <c r="AF39" s="51">
        <f t="shared" si="7"/>
        <v>1</v>
      </c>
      <c r="AG39" s="51" t="str">
        <f t="shared" si="8"/>
        <v>Initial</v>
      </c>
      <c r="AH39" s="57" t="str">
        <f t="shared" si="9"/>
        <v>RLIS</v>
      </c>
      <c r="AI39" s="62">
        <f t="shared" si="10"/>
        <v>0</v>
      </c>
    </row>
    <row r="40" spans="1:35" ht="12.75">
      <c r="A40" s="49">
        <v>2101150</v>
      </c>
      <c r="B40" s="50">
        <v>24115000</v>
      </c>
      <c r="C40" s="62" t="s">
        <v>141</v>
      </c>
      <c r="D40" s="51" t="s">
        <v>142</v>
      </c>
      <c r="E40" s="51" t="s">
        <v>143</v>
      </c>
      <c r="F40" s="52" t="s">
        <v>27</v>
      </c>
      <c r="G40" s="85">
        <v>42240</v>
      </c>
      <c r="H40" s="53">
        <v>609</v>
      </c>
      <c r="I40" s="63">
        <v>2708871300</v>
      </c>
      <c r="J40" s="54" t="s">
        <v>86</v>
      </c>
      <c r="K40" s="33" t="s">
        <v>29</v>
      </c>
      <c r="L40" s="32" t="s">
        <v>30</v>
      </c>
      <c r="M40" s="87">
        <v>8244.58</v>
      </c>
      <c r="N40" s="64" t="s">
        <v>30</v>
      </c>
      <c r="O40" s="56">
        <v>21.6233072</v>
      </c>
      <c r="P40" s="33" t="str">
        <f t="shared" si="0"/>
        <v>YES</v>
      </c>
      <c r="Q40" s="34"/>
      <c r="R40" s="65"/>
      <c r="S40" s="92" t="s">
        <v>29</v>
      </c>
      <c r="T40" s="81">
        <v>725670</v>
      </c>
      <c r="U40" s="69">
        <v>58426</v>
      </c>
      <c r="V40" s="68">
        <v>74089</v>
      </c>
      <c r="W40" s="94">
        <v>39760</v>
      </c>
      <c r="X40" s="83" t="s">
        <v>32</v>
      </c>
      <c r="Y40" s="59" t="s">
        <v>32</v>
      </c>
      <c r="Z40" s="62">
        <f t="shared" si="1"/>
        <v>0</v>
      </c>
      <c r="AA40" s="51">
        <f t="shared" si="2"/>
        <v>0</v>
      </c>
      <c r="AB40" s="51">
        <f t="shared" si="3"/>
        <v>0</v>
      </c>
      <c r="AC40" s="51">
        <f t="shared" si="4"/>
        <v>0</v>
      </c>
      <c r="AD40" s="57" t="str">
        <f t="shared" si="5"/>
        <v>-</v>
      </c>
      <c r="AE40" s="62">
        <f t="shared" si="6"/>
        <v>0</v>
      </c>
      <c r="AF40" s="51">
        <f t="shared" si="7"/>
        <v>1</v>
      </c>
      <c r="AG40" s="51">
        <f t="shared" si="8"/>
        <v>0</v>
      </c>
      <c r="AH40" s="57" t="str">
        <f t="shared" si="9"/>
        <v>-</v>
      </c>
      <c r="AI40" s="62">
        <f t="shared" si="10"/>
        <v>0</v>
      </c>
    </row>
    <row r="41" spans="1:35" ht="12.75">
      <c r="A41" s="49">
        <v>2101200</v>
      </c>
      <c r="B41" s="50">
        <v>25121000</v>
      </c>
      <c r="C41" s="62" t="s">
        <v>144</v>
      </c>
      <c r="D41" s="51" t="s">
        <v>145</v>
      </c>
      <c r="E41" s="51" t="s">
        <v>146</v>
      </c>
      <c r="F41" s="52" t="s">
        <v>27</v>
      </c>
      <c r="G41" s="85">
        <v>40391</v>
      </c>
      <c r="H41" s="53">
        <v>1145</v>
      </c>
      <c r="I41" s="63">
        <v>8597444545</v>
      </c>
      <c r="J41" s="54" t="s">
        <v>147</v>
      </c>
      <c r="K41" s="33" t="s">
        <v>29</v>
      </c>
      <c r="L41" s="32" t="s">
        <v>30</v>
      </c>
      <c r="M41" s="87">
        <v>5009.54</v>
      </c>
      <c r="N41" s="64" t="s">
        <v>30</v>
      </c>
      <c r="O41" s="56">
        <v>17.0984456</v>
      </c>
      <c r="P41" s="33" t="str">
        <f t="shared" si="0"/>
        <v>NO</v>
      </c>
      <c r="Q41" s="34"/>
      <c r="R41" s="65"/>
      <c r="S41" s="92" t="s">
        <v>29</v>
      </c>
      <c r="T41" s="81">
        <v>314792</v>
      </c>
      <c r="U41" s="69">
        <v>20102</v>
      </c>
      <c r="V41" s="68">
        <v>31691</v>
      </c>
      <c r="W41" s="94">
        <v>17075</v>
      </c>
      <c r="X41" s="83" t="s">
        <v>32</v>
      </c>
      <c r="Y41" s="59" t="s">
        <v>32</v>
      </c>
      <c r="Z41" s="62">
        <f t="shared" si="1"/>
        <v>0</v>
      </c>
      <c r="AA41" s="51">
        <f t="shared" si="2"/>
        <v>0</v>
      </c>
      <c r="AB41" s="51">
        <f t="shared" si="3"/>
        <v>0</v>
      </c>
      <c r="AC41" s="51">
        <f t="shared" si="4"/>
        <v>0</v>
      </c>
      <c r="AD41" s="57" t="str">
        <f t="shared" si="5"/>
        <v>-</v>
      </c>
      <c r="AE41" s="62">
        <f t="shared" si="6"/>
        <v>0</v>
      </c>
      <c r="AF41" s="51">
        <f t="shared" si="7"/>
        <v>0</v>
      </c>
      <c r="AG41" s="51">
        <f t="shared" si="8"/>
        <v>0</v>
      </c>
      <c r="AH41" s="57" t="str">
        <f t="shared" si="9"/>
        <v>-</v>
      </c>
      <c r="AI41" s="62">
        <f t="shared" si="10"/>
        <v>0</v>
      </c>
    </row>
    <row r="42" spans="1:35" ht="12.75">
      <c r="A42" s="49">
        <v>2101230</v>
      </c>
      <c r="B42" s="50">
        <v>26125000</v>
      </c>
      <c r="C42" s="62" t="s">
        <v>148</v>
      </c>
      <c r="D42" s="51" t="s">
        <v>149</v>
      </c>
      <c r="E42" s="51" t="s">
        <v>150</v>
      </c>
      <c r="F42" s="52" t="s">
        <v>27</v>
      </c>
      <c r="G42" s="85">
        <v>40962</v>
      </c>
      <c r="H42" s="53">
        <v>1207</v>
      </c>
      <c r="I42" s="63">
        <v>6065982168</v>
      </c>
      <c r="J42" s="54" t="s">
        <v>151</v>
      </c>
      <c r="K42" s="33" t="s">
        <v>31</v>
      </c>
      <c r="L42" s="32" t="s">
        <v>30</v>
      </c>
      <c r="M42" s="87">
        <v>3436.71</v>
      </c>
      <c r="N42" s="64" t="s">
        <v>30</v>
      </c>
      <c r="O42" s="56">
        <v>36.77552898</v>
      </c>
      <c r="P42" s="33" t="str">
        <f t="shared" si="0"/>
        <v>YES</v>
      </c>
      <c r="Q42" s="34"/>
      <c r="R42" s="65"/>
      <c r="S42" s="92" t="s">
        <v>31</v>
      </c>
      <c r="T42" s="81">
        <v>502403</v>
      </c>
      <c r="U42" s="69">
        <v>49438</v>
      </c>
      <c r="V42" s="68">
        <v>52051</v>
      </c>
      <c r="W42" s="94">
        <v>19211</v>
      </c>
      <c r="X42" s="83" t="s">
        <v>33</v>
      </c>
      <c r="Y42" s="59" t="s">
        <v>32</v>
      </c>
      <c r="Z42" s="62">
        <f t="shared" si="1"/>
        <v>1</v>
      </c>
      <c r="AA42" s="51">
        <f t="shared" si="2"/>
        <v>0</v>
      </c>
      <c r="AB42" s="51">
        <f t="shared" si="3"/>
        <v>0</v>
      </c>
      <c r="AC42" s="51">
        <f t="shared" si="4"/>
        <v>0</v>
      </c>
      <c r="AD42" s="57" t="str">
        <f t="shared" si="5"/>
        <v>-</v>
      </c>
      <c r="AE42" s="62">
        <f t="shared" si="6"/>
        <v>1</v>
      </c>
      <c r="AF42" s="51">
        <f t="shared" si="7"/>
        <v>1</v>
      </c>
      <c r="AG42" s="51" t="str">
        <f t="shared" si="8"/>
        <v>Initial</v>
      </c>
      <c r="AH42" s="57" t="str">
        <f t="shared" si="9"/>
        <v>RLIS</v>
      </c>
      <c r="AI42" s="62">
        <f t="shared" si="10"/>
        <v>0</v>
      </c>
    </row>
    <row r="43" spans="1:35" ht="12.75">
      <c r="A43" s="49">
        <v>2101260</v>
      </c>
      <c r="B43" s="50">
        <v>27131000</v>
      </c>
      <c r="C43" s="62" t="s">
        <v>152</v>
      </c>
      <c r="D43" s="51" t="s">
        <v>153</v>
      </c>
      <c r="E43" s="51" t="s">
        <v>154</v>
      </c>
      <c r="F43" s="52" t="s">
        <v>27</v>
      </c>
      <c r="G43" s="85">
        <v>42602</v>
      </c>
      <c r="H43" s="53">
        <v>9304</v>
      </c>
      <c r="I43" s="63">
        <v>6063876480</v>
      </c>
      <c r="J43" s="54">
        <v>7</v>
      </c>
      <c r="K43" s="33" t="s">
        <v>31</v>
      </c>
      <c r="L43" s="32" t="s">
        <v>30</v>
      </c>
      <c r="M43" s="87">
        <v>1472.71</v>
      </c>
      <c r="N43" s="64" t="s">
        <v>30</v>
      </c>
      <c r="O43" s="56">
        <v>31.98324022</v>
      </c>
      <c r="P43" s="33" t="str">
        <f t="shared" si="0"/>
        <v>YES</v>
      </c>
      <c r="Q43" s="34"/>
      <c r="R43" s="65"/>
      <c r="S43" s="92" t="s">
        <v>31</v>
      </c>
      <c r="T43" s="81">
        <v>154812</v>
      </c>
      <c r="U43" s="69">
        <v>13444</v>
      </c>
      <c r="V43" s="68">
        <v>15415</v>
      </c>
      <c r="W43" s="94">
        <v>7668</v>
      </c>
      <c r="X43" s="83" t="s">
        <v>33</v>
      </c>
      <c r="Y43" s="59" t="s">
        <v>32</v>
      </c>
      <c r="Z43" s="62">
        <f t="shared" si="1"/>
        <v>1</v>
      </c>
      <c r="AA43" s="51">
        <f t="shared" si="2"/>
        <v>0</v>
      </c>
      <c r="AB43" s="51">
        <f t="shared" si="3"/>
        <v>0</v>
      </c>
      <c r="AC43" s="51">
        <f t="shared" si="4"/>
        <v>0</v>
      </c>
      <c r="AD43" s="57" t="str">
        <f t="shared" si="5"/>
        <v>-</v>
      </c>
      <c r="AE43" s="62">
        <f t="shared" si="6"/>
        <v>1</v>
      </c>
      <c r="AF43" s="51">
        <f t="shared" si="7"/>
        <v>1</v>
      </c>
      <c r="AG43" s="51" t="str">
        <f t="shared" si="8"/>
        <v>Initial</v>
      </c>
      <c r="AH43" s="57" t="str">
        <f t="shared" si="9"/>
        <v>RLIS</v>
      </c>
      <c r="AI43" s="62">
        <f t="shared" si="10"/>
        <v>0</v>
      </c>
    </row>
    <row r="44" spans="1:35" ht="12.75">
      <c r="A44" s="49">
        <v>2101290</v>
      </c>
      <c r="B44" s="50">
        <v>14132000</v>
      </c>
      <c r="C44" s="62" t="s">
        <v>155</v>
      </c>
      <c r="D44" s="51" t="s">
        <v>156</v>
      </c>
      <c r="E44" s="51" t="s">
        <v>157</v>
      </c>
      <c r="F44" s="52" t="s">
        <v>27</v>
      </c>
      <c r="G44" s="85">
        <v>40111</v>
      </c>
      <c r="H44" s="53">
        <v>1307</v>
      </c>
      <c r="I44" s="63">
        <v>2707883910</v>
      </c>
      <c r="J44" s="54">
        <v>7</v>
      </c>
      <c r="K44" s="33" t="s">
        <v>31</v>
      </c>
      <c r="L44" s="32" t="s">
        <v>30</v>
      </c>
      <c r="M44" s="87">
        <v>285.75</v>
      </c>
      <c r="N44" s="64" t="s">
        <v>30</v>
      </c>
      <c r="O44" s="56">
        <v>28.98550725</v>
      </c>
      <c r="P44" s="33" t="str">
        <f t="shared" si="0"/>
        <v>YES</v>
      </c>
      <c r="Q44" s="34"/>
      <c r="R44" s="65"/>
      <c r="S44" s="92" t="s">
        <v>31</v>
      </c>
      <c r="T44" s="81">
        <v>19844</v>
      </c>
      <c r="U44" s="69">
        <v>1594</v>
      </c>
      <c r="V44" s="68">
        <v>2109</v>
      </c>
      <c r="W44" s="94">
        <v>1088</v>
      </c>
      <c r="X44" s="83" t="s">
        <v>32</v>
      </c>
      <c r="Y44" s="59" t="s">
        <v>33</v>
      </c>
      <c r="Z44" s="62">
        <f t="shared" si="1"/>
        <v>1</v>
      </c>
      <c r="AA44" s="51">
        <f t="shared" si="2"/>
        <v>1</v>
      </c>
      <c r="AB44" s="51">
        <f t="shared" si="3"/>
        <v>0</v>
      </c>
      <c r="AC44" s="51">
        <f t="shared" si="4"/>
        <v>0</v>
      </c>
      <c r="AD44" s="57" t="str">
        <f t="shared" si="5"/>
        <v>SRSA</v>
      </c>
      <c r="AE44" s="62">
        <f t="shared" si="6"/>
        <v>1</v>
      </c>
      <c r="AF44" s="51">
        <f t="shared" si="7"/>
        <v>1</v>
      </c>
      <c r="AG44" s="51" t="str">
        <f t="shared" si="8"/>
        <v>Initial</v>
      </c>
      <c r="AH44" s="57" t="str">
        <f t="shared" si="9"/>
        <v>-</v>
      </c>
      <c r="AI44" s="62" t="str">
        <f t="shared" si="10"/>
        <v>SRSA</v>
      </c>
    </row>
    <row r="45" spans="1:35" ht="12.75">
      <c r="A45" s="49">
        <v>2101320</v>
      </c>
      <c r="B45" s="50">
        <v>118133000</v>
      </c>
      <c r="C45" s="62" t="s">
        <v>158</v>
      </c>
      <c r="D45" s="51" t="s">
        <v>159</v>
      </c>
      <c r="E45" s="51" t="s">
        <v>160</v>
      </c>
      <c r="F45" s="52" t="s">
        <v>27</v>
      </c>
      <c r="G45" s="85">
        <v>40701</v>
      </c>
      <c r="H45" s="53">
        <v>1302</v>
      </c>
      <c r="I45" s="63">
        <v>6065281303</v>
      </c>
      <c r="J45" s="54" t="s">
        <v>161</v>
      </c>
      <c r="K45" s="33" t="s">
        <v>29</v>
      </c>
      <c r="L45" s="32" t="s">
        <v>30</v>
      </c>
      <c r="M45" s="87">
        <v>2088.1</v>
      </c>
      <c r="N45" s="64" t="s">
        <v>30</v>
      </c>
      <c r="O45" s="56">
        <v>19.90471149</v>
      </c>
      <c r="P45" s="33" t="str">
        <f t="shared" si="0"/>
        <v>NO</v>
      </c>
      <c r="Q45" s="34"/>
      <c r="R45" s="65"/>
      <c r="S45" s="92" t="s">
        <v>31</v>
      </c>
      <c r="T45" s="81">
        <v>141476</v>
      </c>
      <c r="U45" s="69">
        <v>9472</v>
      </c>
      <c r="V45" s="68">
        <v>14210</v>
      </c>
      <c r="W45" s="94">
        <v>5892</v>
      </c>
      <c r="X45" s="83" t="s">
        <v>33</v>
      </c>
      <c r="Y45" s="59" t="s">
        <v>32</v>
      </c>
      <c r="Z45" s="62">
        <f t="shared" si="1"/>
        <v>0</v>
      </c>
      <c r="AA45" s="51">
        <f t="shared" si="2"/>
        <v>0</v>
      </c>
      <c r="AB45" s="51">
        <f t="shared" si="3"/>
        <v>0</v>
      </c>
      <c r="AC45" s="51">
        <f t="shared" si="4"/>
        <v>0</v>
      </c>
      <c r="AD45" s="57" t="str">
        <f t="shared" si="5"/>
        <v>-</v>
      </c>
      <c r="AE45" s="62">
        <f t="shared" si="6"/>
        <v>1</v>
      </c>
      <c r="AF45" s="51">
        <f t="shared" si="7"/>
        <v>0</v>
      </c>
      <c r="AG45" s="51">
        <f t="shared" si="8"/>
        <v>0</v>
      </c>
      <c r="AH45" s="57" t="str">
        <f t="shared" si="9"/>
        <v>-</v>
      </c>
      <c r="AI45" s="62">
        <f t="shared" si="10"/>
        <v>0</v>
      </c>
    </row>
    <row r="46" spans="1:35" ht="12.75">
      <c r="A46" s="49">
        <v>2101350</v>
      </c>
      <c r="B46" s="50">
        <v>59134000</v>
      </c>
      <c r="C46" s="62" t="s">
        <v>162</v>
      </c>
      <c r="D46" s="51" t="s">
        <v>163</v>
      </c>
      <c r="E46" s="51" t="s">
        <v>164</v>
      </c>
      <c r="F46" s="52" t="s">
        <v>27</v>
      </c>
      <c r="G46" s="85">
        <v>41011</v>
      </c>
      <c r="H46" s="53">
        <v>2401</v>
      </c>
      <c r="I46" s="63">
        <v>8593921000</v>
      </c>
      <c r="J46" s="54">
        <v>3</v>
      </c>
      <c r="K46" s="33" t="s">
        <v>29</v>
      </c>
      <c r="L46" s="32" t="s">
        <v>30</v>
      </c>
      <c r="M46" s="87">
        <v>3433.06</v>
      </c>
      <c r="N46" s="64" t="s">
        <v>30</v>
      </c>
      <c r="O46" s="56">
        <v>31.68173015</v>
      </c>
      <c r="P46" s="33" t="str">
        <f t="shared" si="0"/>
        <v>YES</v>
      </c>
      <c r="Q46" s="34"/>
      <c r="R46" s="65"/>
      <c r="S46" s="92" t="s">
        <v>29</v>
      </c>
      <c r="T46" s="81">
        <v>520904</v>
      </c>
      <c r="U46" s="69">
        <v>43438</v>
      </c>
      <c r="V46" s="68">
        <v>50092</v>
      </c>
      <c r="W46" s="94">
        <v>18423</v>
      </c>
      <c r="X46" s="83" t="s">
        <v>32</v>
      </c>
      <c r="Y46" s="59" t="s">
        <v>32</v>
      </c>
      <c r="Z46" s="62">
        <f t="shared" si="1"/>
        <v>0</v>
      </c>
      <c r="AA46" s="51">
        <f t="shared" si="2"/>
        <v>0</v>
      </c>
      <c r="AB46" s="51">
        <f t="shared" si="3"/>
        <v>0</v>
      </c>
      <c r="AC46" s="51">
        <f t="shared" si="4"/>
        <v>0</v>
      </c>
      <c r="AD46" s="57" t="str">
        <f t="shared" si="5"/>
        <v>-</v>
      </c>
      <c r="AE46" s="62">
        <f t="shared" si="6"/>
        <v>0</v>
      </c>
      <c r="AF46" s="51">
        <f t="shared" si="7"/>
        <v>1</v>
      </c>
      <c r="AG46" s="51">
        <f t="shared" si="8"/>
        <v>0</v>
      </c>
      <c r="AH46" s="57" t="str">
        <f t="shared" si="9"/>
        <v>-</v>
      </c>
      <c r="AI46" s="62">
        <f t="shared" si="10"/>
        <v>0</v>
      </c>
    </row>
    <row r="47" spans="1:35" ht="12.75">
      <c r="A47" s="49">
        <v>2101380</v>
      </c>
      <c r="B47" s="50">
        <v>28135000</v>
      </c>
      <c r="C47" s="62" t="s">
        <v>165</v>
      </c>
      <c r="D47" s="51" t="s">
        <v>166</v>
      </c>
      <c r="E47" s="51" t="s">
        <v>167</v>
      </c>
      <c r="F47" s="52" t="s">
        <v>27</v>
      </c>
      <c r="G47" s="85">
        <v>42064</v>
      </c>
      <c r="H47" s="53">
        <v>362</v>
      </c>
      <c r="I47" s="63">
        <v>2709653525</v>
      </c>
      <c r="J47" s="54" t="s">
        <v>168</v>
      </c>
      <c r="K47" s="33" t="s">
        <v>29</v>
      </c>
      <c r="L47" s="32" t="s">
        <v>30</v>
      </c>
      <c r="M47" s="87">
        <v>1199.71</v>
      </c>
      <c r="N47" s="64" t="s">
        <v>30</v>
      </c>
      <c r="O47" s="56">
        <v>24.71147318</v>
      </c>
      <c r="P47" s="33" t="str">
        <f t="shared" si="0"/>
        <v>YES</v>
      </c>
      <c r="Q47" s="34"/>
      <c r="R47" s="65"/>
      <c r="S47" s="92" t="s">
        <v>31</v>
      </c>
      <c r="T47" s="81">
        <v>109081</v>
      </c>
      <c r="U47" s="69">
        <v>9305</v>
      </c>
      <c r="V47" s="68">
        <v>11206</v>
      </c>
      <c r="W47" s="94">
        <v>4202</v>
      </c>
      <c r="X47" s="83" t="s">
        <v>32</v>
      </c>
      <c r="Y47" s="59" t="s">
        <v>32</v>
      </c>
      <c r="Z47" s="62">
        <f t="shared" si="1"/>
        <v>0</v>
      </c>
      <c r="AA47" s="51">
        <f t="shared" si="2"/>
        <v>0</v>
      </c>
      <c r="AB47" s="51">
        <f t="shared" si="3"/>
        <v>0</v>
      </c>
      <c r="AC47" s="51">
        <f t="shared" si="4"/>
        <v>0</v>
      </c>
      <c r="AD47" s="57" t="str">
        <f t="shared" si="5"/>
        <v>-</v>
      </c>
      <c r="AE47" s="62">
        <f t="shared" si="6"/>
        <v>1</v>
      </c>
      <c r="AF47" s="51">
        <f t="shared" si="7"/>
        <v>1</v>
      </c>
      <c r="AG47" s="51" t="str">
        <f t="shared" si="8"/>
        <v>Initial</v>
      </c>
      <c r="AH47" s="57" t="str">
        <f t="shared" si="9"/>
        <v>RLIS</v>
      </c>
      <c r="AI47" s="62">
        <f t="shared" si="10"/>
        <v>0</v>
      </c>
    </row>
    <row r="48" spans="1:35" ht="12.75">
      <c r="A48" s="49">
        <v>2101410</v>
      </c>
      <c r="B48" s="50">
        <v>29141000</v>
      </c>
      <c r="C48" s="62" t="s">
        <v>169</v>
      </c>
      <c r="D48" s="51" t="s">
        <v>170</v>
      </c>
      <c r="E48" s="51" t="s">
        <v>171</v>
      </c>
      <c r="F48" s="52" t="s">
        <v>27</v>
      </c>
      <c r="G48" s="85">
        <v>42717</v>
      </c>
      <c r="H48" s="53">
        <v>420</v>
      </c>
      <c r="I48" s="63">
        <v>2708643377</v>
      </c>
      <c r="J48" s="54">
        <v>7</v>
      </c>
      <c r="K48" s="33" t="s">
        <v>31</v>
      </c>
      <c r="L48" s="32" t="s">
        <v>30</v>
      </c>
      <c r="M48" s="87">
        <v>1015.1</v>
      </c>
      <c r="N48" s="64" t="s">
        <v>30</v>
      </c>
      <c r="O48" s="56">
        <v>29.77291842</v>
      </c>
      <c r="P48" s="33" t="str">
        <f t="shared" si="0"/>
        <v>YES</v>
      </c>
      <c r="Q48" s="34"/>
      <c r="R48" s="65"/>
      <c r="S48" s="92" t="s">
        <v>31</v>
      </c>
      <c r="T48" s="81">
        <v>102999</v>
      </c>
      <c r="U48" s="69">
        <v>9427</v>
      </c>
      <c r="V48" s="68">
        <v>10748</v>
      </c>
      <c r="W48" s="94">
        <v>5008</v>
      </c>
      <c r="X48" s="83" t="s">
        <v>32</v>
      </c>
      <c r="Y48" s="59" t="s">
        <v>32</v>
      </c>
      <c r="Z48" s="62">
        <f t="shared" si="1"/>
        <v>1</v>
      </c>
      <c r="AA48" s="51">
        <f t="shared" si="2"/>
        <v>0</v>
      </c>
      <c r="AB48" s="51">
        <f t="shared" si="3"/>
        <v>0</v>
      </c>
      <c r="AC48" s="51">
        <f t="shared" si="4"/>
        <v>0</v>
      </c>
      <c r="AD48" s="57" t="str">
        <f t="shared" si="5"/>
        <v>-</v>
      </c>
      <c r="AE48" s="62">
        <f t="shared" si="6"/>
        <v>1</v>
      </c>
      <c r="AF48" s="51">
        <f t="shared" si="7"/>
        <v>1</v>
      </c>
      <c r="AG48" s="51" t="str">
        <f t="shared" si="8"/>
        <v>Initial</v>
      </c>
      <c r="AH48" s="57" t="str">
        <f t="shared" si="9"/>
        <v>RLIS</v>
      </c>
      <c r="AI48" s="62">
        <f t="shared" si="10"/>
        <v>0</v>
      </c>
    </row>
    <row r="49" spans="1:35" ht="12.75">
      <c r="A49" s="49">
        <v>2101440</v>
      </c>
      <c r="B49" s="50">
        <v>11143000</v>
      </c>
      <c r="C49" s="62" t="s">
        <v>172</v>
      </c>
      <c r="D49" s="51" t="s">
        <v>173</v>
      </c>
      <c r="E49" s="51" t="s">
        <v>95</v>
      </c>
      <c r="F49" s="52" t="s">
        <v>27</v>
      </c>
      <c r="G49" s="85">
        <v>40422</v>
      </c>
      <c r="H49" s="53">
        <v>1577</v>
      </c>
      <c r="I49" s="63">
        <v>8599368500</v>
      </c>
      <c r="J49" s="54" t="s">
        <v>28</v>
      </c>
      <c r="K49" s="33" t="s">
        <v>29</v>
      </c>
      <c r="L49" s="32" t="s">
        <v>30</v>
      </c>
      <c r="M49" s="87">
        <v>1635.39</v>
      </c>
      <c r="N49" s="64" t="s">
        <v>30</v>
      </c>
      <c r="O49" s="56">
        <v>19.44181646</v>
      </c>
      <c r="P49" s="33" t="str">
        <f t="shared" si="0"/>
        <v>NO</v>
      </c>
      <c r="Q49" s="34"/>
      <c r="R49" s="65"/>
      <c r="S49" s="92" t="s">
        <v>31</v>
      </c>
      <c r="T49" s="81">
        <v>120585</v>
      </c>
      <c r="U49" s="69">
        <v>9341</v>
      </c>
      <c r="V49" s="68">
        <v>12501</v>
      </c>
      <c r="W49" s="94">
        <v>6069</v>
      </c>
      <c r="X49" s="83" t="s">
        <v>32</v>
      </c>
      <c r="Y49" s="59" t="s">
        <v>32</v>
      </c>
      <c r="Z49" s="62">
        <f t="shared" si="1"/>
        <v>0</v>
      </c>
      <c r="AA49" s="51">
        <f t="shared" si="2"/>
        <v>0</v>
      </c>
      <c r="AB49" s="51">
        <f t="shared" si="3"/>
        <v>0</v>
      </c>
      <c r="AC49" s="51">
        <f t="shared" si="4"/>
        <v>0</v>
      </c>
      <c r="AD49" s="57" t="str">
        <f t="shared" si="5"/>
        <v>-</v>
      </c>
      <c r="AE49" s="62">
        <f t="shared" si="6"/>
        <v>1</v>
      </c>
      <c r="AF49" s="51">
        <f t="shared" si="7"/>
        <v>0</v>
      </c>
      <c r="AG49" s="51">
        <f t="shared" si="8"/>
        <v>0</v>
      </c>
      <c r="AH49" s="57" t="str">
        <f t="shared" si="9"/>
        <v>-</v>
      </c>
      <c r="AI49" s="62">
        <f t="shared" si="10"/>
        <v>0</v>
      </c>
    </row>
    <row r="50" spans="1:35" ht="12.75">
      <c r="A50" s="49">
        <v>2101470</v>
      </c>
      <c r="B50" s="50">
        <v>30145000</v>
      </c>
      <c r="C50" s="62" t="s">
        <v>174</v>
      </c>
      <c r="D50" s="51" t="s">
        <v>175</v>
      </c>
      <c r="E50" s="51" t="s">
        <v>176</v>
      </c>
      <c r="F50" s="52" t="s">
        <v>27</v>
      </c>
      <c r="G50" s="85">
        <v>42304</v>
      </c>
      <c r="H50" s="53">
        <v>1510</v>
      </c>
      <c r="I50" s="63">
        <v>2708527000</v>
      </c>
      <c r="J50" s="54" t="s">
        <v>93</v>
      </c>
      <c r="K50" s="33" t="s">
        <v>29</v>
      </c>
      <c r="L50" s="32" t="s">
        <v>30</v>
      </c>
      <c r="M50" s="87">
        <v>10126.84</v>
      </c>
      <c r="N50" s="64" t="s">
        <v>30</v>
      </c>
      <c r="O50" s="56">
        <v>11.59346272</v>
      </c>
      <c r="P50" s="33" t="str">
        <f t="shared" si="0"/>
        <v>NO</v>
      </c>
      <c r="Q50" s="34"/>
      <c r="R50" s="65"/>
      <c r="S50" s="92" t="s">
        <v>29</v>
      </c>
      <c r="T50" s="81">
        <v>451926</v>
      </c>
      <c r="U50" s="69">
        <v>25091</v>
      </c>
      <c r="V50" s="68">
        <v>51908</v>
      </c>
      <c r="W50" s="94">
        <v>29353</v>
      </c>
      <c r="X50" s="83" t="s">
        <v>33</v>
      </c>
      <c r="Y50" s="59" t="s">
        <v>32</v>
      </c>
      <c r="Z50" s="62">
        <f t="shared" si="1"/>
        <v>0</v>
      </c>
      <c r="AA50" s="51">
        <f t="shared" si="2"/>
        <v>0</v>
      </c>
      <c r="AB50" s="51">
        <f t="shared" si="3"/>
        <v>0</v>
      </c>
      <c r="AC50" s="51">
        <f t="shared" si="4"/>
        <v>0</v>
      </c>
      <c r="AD50" s="57" t="str">
        <f t="shared" si="5"/>
        <v>-</v>
      </c>
      <c r="AE50" s="62">
        <f t="shared" si="6"/>
        <v>0</v>
      </c>
      <c r="AF50" s="51">
        <f t="shared" si="7"/>
        <v>0</v>
      </c>
      <c r="AG50" s="51">
        <f t="shared" si="8"/>
        <v>0</v>
      </c>
      <c r="AH50" s="57" t="str">
        <f t="shared" si="9"/>
        <v>-</v>
      </c>
      <c r="AI50" s="62">
        <f t="shared" si="10"/>
        <v>0</v>
      </c>
    </row>
    <row r="51" spans="1:35" ht="12.75">
      <c r="A51" s="49">
        <v>2101500</v>
      </c>
      <c r="B51" s="50">
        <v>54146000</v>
      </c>
      <c r="C51" s="62" t="s">
        <v>177</v>
      </c>
      <c r="D51" s="51" t="s">
        <v>178</v>
      </c>
      <c r="E51" s="51" t="s">
        <v>179</v>
      </c>
      <c r="F51" s="52" t="s">
        <v>27</v>
      </c>
      <c r="G51" s="85">
        <v>42408</v>
      </c>
      <c r="H51" s="53">
        <v>1608</v>
      </c>
      <c r="I51" s="63">
        <v>2707973811</v>
      </c>
      <c r="J51" s="54">
        <v>6</v>
      </c>
      <c r="K51" s="33" t="s">
        <v>29</v>
      </c>
      <c r="L51" s="32" t="s">
        <v>30</v>
      </c>
      <c r="M51" s="87">
        <v>601.26</v>
      </c>
      <c r="N51" s="64" t="s">
        <v>30</v>
      </c>
      <c r="O51" s="56">
        <v>29.55555556</v>
      </c>
      <c r="P51" s="33" t="str">
        <f t="shared" si="0"/>
        <v>YES</v>
      </c>
      <c r="Q51" s="34"/>
      <c r="R51" s="65"/>
      <c r="S51" s="92" t="s">
        <v>31</v>
      </c>
      <c r="T51" s="81">
        <v>34395</v>
      </c>
      <c r="U51" s="69">
        <v>3889</v>
      </c>
      <c r="V51" s="68">
        <v>5023</v>
      </c>
      <c r="W51" s="94">
        <v>2342</v>
      </c>
      <c r="X51" s="83" t="s">
        <v>33</v>
      </c>
      <c r="Y51" s="59" t="s">
        <v>32</v>
      </c>
      <c r="Z51" s="62">
        <f t="shared" si="1"/>
        <v>0</v>
      </c>
      <c r="AA51" s="51">
        <f t="shared" si="2"/>
        <v>0</v>
      </c>
      <c r="AB51" s="51">
        <f t="shared" si="3"/>
        <v>0</v>
      </c>
      <c r="AC51" s="51">
        <f t="shared" si="4"/>
        <v>0</v>
      </c>
      <c r="AD51" s="57" t="str">
        <f t="shared" si="5"/>
        <v>-</v>
      </c>
      <c r="AE51" s="62">
        <f t="shared" si="6"/>
        <v>1</v>
      </c>
      <c r="AF51" s="51">
        <f t="shared" si="7"/>
        <v>1</v>
      </c>
      <c r="AG51" s="51" t="str">
        <f t="shared" si="8"/>
        <v>Initial</v>
      </c>
      <c r="AH51" s="57" t="str">
        <f t="shared" si="9"/>
        <v>RLIS</v>
      </c>
      <c r="AI51" s="62">
        <f t="shared" si="10"/>
        <v>0</v>
      </c>
    </row>
    <row r="52" spans="1:35" ht="12.75">
      <c r="A52" s="49">
        <v>2101530</v>
      </c>
      <c r="B52" s="50">
        <v>19147000</v>
      </c>
      <c r="C52" s="62" t="s">
        <v>180</v>
      </c>
      <c r="D52" s="51" t="s">
        <v>181</v>
      </c>
      <c r="E52" s="51" t="s">
        <v>182</v>
      </c>
      <c r="F52" s="52" t="s">
        <v>27</v>
      </c>
      <c r="G52" s="85">
        <v>41074</v>
      </c>
      <c r="H52" s="53">
        <v>1257</v>
      </c>
      <c r="I52" s="63">
        <v>8594916565</v>
      </c>
      <c r="J52" s="54">
        <v>3</v>
      </c>
      <c r="K52" s="33" t="s">
        <v>29</v>
      </c>
      <c r="L52" s="32" t="s">
        <v>30</v>
      </c>
      <c r="M52" s="87">
        <v>934.07</v>
      </c>
      <c r="N52" s="64" t="s">
        <v>30</v>
      </c>
      <c r="O52" s="56">
        <v>22.65486726</v>
      </c>
      <c r="P52" s="33" t="str">
        <f t="shared" si="0"/>
        <v>YES</v>
      </c>
      <c r="Q52" s="34"/>
      <c r="R52" s="65"/>
      <c r="S52" s="92" t="s">
        <v>29</v>
      </c>
      <c r="T52" s="81">
        <v>89184</v>
      </c>
      <c r="U52" s="69">
        <v>6483</v>
      </c>
      <c r="V52" s="68">
        <v>8171</v>
      </c>
      <c r="W52" s="94">
        <v>3727</v>
      </c>
      <c r="X52" s="83" t="s">
        <v>33</v>
      </c>
      <c r="Y52" s="59" t="s">
        <v>32</v>
      </c>
      <c r="Z52" s="62">
        <f t="shared" si="1"/>
        <v>0</v>
      </c>
      <c r="AA52" s="51">
        <f t="shared" si="2"/>
        <v>0</v>
      </c>
      <c r="AB52" s="51">
        <f t="shared" si="3"/>
        <v>0</v>
      </c>
      <c r="AC52" s="51">
        <f t="shared" si="4"/>
        <v>0</v>
      </c>
      <c r="AD52" s="57" t="str">
        <f t="shared" si="5"/>
        <v>-</v>
      </c>
      <c r="AE52" s="62">
        <f t="shared" si="6"/>
        <v>0</v>
      </c>
      <c r="AF52" s="51">
        <f t="shared" si="7"/>
        <v>1</v>
      </c>
      <c r="AG52" s="51">
        <f t="shared" si="8"/>
        <v>0</v>
      </c>
      <c r="AH52" s="57" t="str">
        <f t="shared" si="9"/>
        <v>-</v>
      </c>
      <c r="AI52" s="62">
        <f t="shared" si="10"/>
        <v>0</v>
      </c>
    </row>
    <row r="53" spans="1:35" ht="12.75">
      <c r="A53" s="49">
        <v>2101590</v>
      </c>
      <c r="B53" s="50">
        <v>63149000</v>
      </c>
      <c r="C53" s="62" t="s">
        <v>183</v>
      </c>
      <c r="D53" s="51" t="s">
        <v>184</v>
      </c>
      <c r="E53" s="51" t="s">
        <v>185</v>
      </c>
      <c r="F53" s="52" t="s">
        <v>27</v>
      </c>
      <c r="G53" s="85">
        <v>40729</v>
      </c>
      <c r="H53" s="53">
        <v>128</v>
      </c>
      <c r="I53" s="63">
        <v>6068437373</v>
      </c>
      <c r="J53" s="54">
        <v>7</v>
      </c>
      <c r="K53" s="33" t="s">
        <v>31</v>
      </c>
      <c r="L53" s="32" t="s">
        <v>30</v>
      </c>
      <c r="M53" s="87">
        <v>462.25</v>
      </c>
      <c r="N53" s="64" t="s">
        <v>30</v>
      </c>
      <c r="O53" s="56">
        <v>25</v>
      </c>
      <c r="P53" s="33" t="str">
        <f t="shared" si="0"/>
        <v>YES</v>
      </c>
      <c r="Q53" s="34"/>
      <c r="R53" s="65"/>
      <c r="S53" s="92" t="s">
        <v>31</v>
      </c>
      <c r="T53" s="81">
        <v>30688</v>
      </c>
      <c r="U53" s="69">
        <v>2296</v>
      </c>
      <c r="V53" s="68">
        <v>3244</v>
      </c>
      <c r="W53" s="94">
        <v>1744</v>
      </c>
      <c r="X53" s="83" t="s">
        <v>33</v>
      </c>
      <c r="Y53" s="59" t="s">
        <v>33</v>
      </c>
      <c r="Z53" s="62">
        <f t="shared" si="1"/>
        <v>1</v>
      </c>
      <c r="AA53" s="51">
        <f t="shared" si="2"/>
        <v>1</v>
      </c>
      <c r="AB53" s="51">
        <f t="shared" si="3"/>
        <v>0</v>
      </c>
      <c r="AC53" s="51">
        <f t="shared" si="4"/>
        <v>0</v>
      </c>
      <c r="AD53" s="57" t="str">
        <f t="shared" si="5"/>
        <v>SRSA</v>
      </c>
      <c r="AE53" s="62">
        <f t="shared" si="6"/>
        <v>1</v>
      </c>
      <c r="AF53" s="51">
        <f t="shared" si="7"/>
        <v>1</v>
      </c>
      <c r="AG53" s="51" t="str">
        <f t="shared" si="8"/>
        <v>Initial</v>
      </c>
      <c r="AH53" s="57" t="str">
        <f t="shared" si="9"/>
        <v>-</v>
      </c>
      <c r="AI53" s="62" t="str">
        <f t="shared" si="10"/>
        <v>SRSA</v>
      </c>
    </row>
    <row r="54" spans="1:35" ht="12.75">
      <c r="A54" s="49">
        <v>2101620</v>
      </c>
      <c r="B54" s="50">
        <v>31151000</v>
      </c>
      <c r="C54" s="62" t="s">
        <v>186</v>
      </c>
      <c r="D54" s="51" t="s">
        <v>187</v>
      </c>
      <c r="E54" s="51" t="s">
        <v>188</v>
      </c>
      <c r="F54" s="52" t="s">
        <v>27</v>
      </c>
      <c r="G54" s="85">
        <v>42210</v>
      </c>
      <c r="H54" s="53">
        <v>129</v>
      </c>
      <c r="I54" s="63">
        <v>2705972101</v>
      </c>
      <c r="J54" s="54">
        <v>8</v>
      </c>
      <c r="K54" s="33" t="s">
        <v>31</v>
      </c>
      <c r="L54" s="32" t="s">
        <v>30</v>
      </c>
      <c r="M54" s="87">
        <v>1837.34</v>
      </c>
      <c r="N54" s="64" t="s">
        <v>30</v>
      </c>
      <c r="O54" s="56">
        <v>23.90745501</v>
      </c>
      <c r="P54" s="33" t="str">
        <f t="shared" si="0"/>
        <v>YES</v>
      </c>
      <c r="Q54" s="34"/>
      <c r="R54" s="65"/>
      <c r="S54" s="92" t="s">
        <v>31</v>
      </c>
      <c r="T54" s="81">
        <v>141729</v>
      </c>
      <c r="U54" s="69">
        <v>11206</v>
      </c>
      <c r="V54" s="68">
        <v>14703</v>
      </c>
      <c r="W54" s="94">
        <v>8662</v>
      </c>
      <c r="X54" s="83" t="s">
        <v>33</v>
      </c>
      <c r="Y54" s="59" t="s">
        <v>32</v>
      </c>
      <c r="Z54" s="62">
        <f t="shared" si="1"/>
        <v>1</v>
      </c>
      <c r="AA54" s="51">
        <f t="shared" si="2"/>
        <v>0</v>
      </c>
      <c r="AB54" s="51">
        <f t="shared" si="3"/>
        <v>0</v>
      </c>
      <c r="AC54" s="51">
        <f t="shared" si="4"/>
        <v>0</v>
      </c>
      <c r="AD54" s="57" t="str">
        <f t="shared" si="5"/>
        <v>-</v>
      </c>
      <c r="AE54" s="62">
        <f t="shared" si="6"/>
        <v>1</v>
      </c>
      <c r="AF54" s="51">
        <f t="shared" si="7"/>
        <v>1</v>
      </c>
      <c r="AG54" s="51" t="str">
        <f t="shared" si="8"/>
        <v>Initial</v>
      </c>
      <c r="AH54" s="57" t="str">
        <f t="shared" si="9"/>
        <v>RLIS</v>
      </c>
      <c r="AI54" s="62">
        <f t="shared" si="10"/>
        <v>0</v>
      </c>
    </row>
    <row r="55" spans="1:35" ht="12.75">
      <c r="A55" s="49">
        <v>2101650</v>
      </c>
      <c r="B55" s="50">
        <v>47152000</v>
      </c>
      <c r="C55" s="62" t="s">
        <v>189</v>
      </c>
      <c r="D55" s="51" t="s">
        <v>190</v>
      </c>
      <c r="E55" s="51" t="s">
        <v>191</v>
      </c>
      <c r="F55" s="52" t="s">
        <v>27</v>
      </c>
      <c r="G55" s="85">
        <v>42701</v>
      </c>
      <c r="H55" s="53">
        <v>605</v>
      </c>
      <c r="I55" s="63">
        <v>2707656146</v>
      </c>
      <c r="J55" s="54">
        <v>2</v>
      </c>
      <c r="K55" s="33" t="s">
        <v>29</v>
      </c>
      <c r="L55" s="32" t="s">
        <v>30</v>
      </c>
      <c r="M55" s="87">
        <v>2082.45</v>
      </c>
      <c r="N55" s="64" t="s">
        <v>30</v>
      </c>
      <c r="O55" s="56">
        <v>12.78801843</v>
      </c>
      <c r="P55" s="33" t="str">
        <f t="shared" si="0"/>
        <v>NO</v>
      </c>
      <c r="Q55" s="34"/>
      <c r="R55" s="65"/>
      <c r="S55" s="92" t="s">
        <v>29</v>
      </c>
      <c r="T55" s="81">
        <v>98563</v>
      </c>
      <c r="U55" s="69">
        <v>5278</v>
      </c>
      <c r="V55" s="68">
        <v>10900</v>
      </c>
      <c r="W55" s="94">
        <v>6960</v>
      </c>
      <c r="X55" s="83" t="s">
        <v>33</v>
      </c>
      <c r="Y55" s="59" t="s">
        <v>32</v>
      </c>
      <c r="Z55" s="62">
        <f t="shared" si="1"/>
        <v>0</v>
      </c>
      <c r="AA55" s="51">
        <f t="shared" si="2"/>
        <v>0</v>
      </c>
      <c r="AB55" s="51">
        <f t="shared" si="3"/>
        <v>0</v>
      </c>
      <c r="AC55" s="51">
        <f t="shared" si="4"/>
        <v>0</v>
      </c>
      <c r="AD55" s="57" t="str">
        <f t="shared" si="5"/>
        <v>-</v>
      </c>
      <c r="AE55" s="62">
        <f t="shared" si="6"/>
        <v>0</v>
      </c>
      <c r="AF55" s="51">
        <f t="shared" si="7"/>
        <v>0</v>
      </c>
      <c r="AG55" s="51">
        <f t="shared" si="8"/>
        <v>0</v>
      </c>
      <c r="AH55" s="57" t="str">
        <f t="shared" si="9"/>
        <v>-</v>
      </c>
      <c r="AI55" s="62">
        <f t="shared" si="10"/>
        <v>0</v>
      </c>
    </row>
    <row r="56" spans="1:35" ht="12.75">
      <c r="A56" s="49">
        <v>2101680</v>
      </c>
      <c r="B56" s="50">
        <v>32155000</v>
      </c>
      <c r="C56" s="62" t="s">
        <v>192</v>
      </c>
      <c r="D56" s="51" t="s">
        <v>193</v>
      </c>
      <c r="E56" s="51" t="s">
        <v>194</v>
      </c>
      <c r="F56" s="52" t="s">
        <v>27</v>
      </c>
      <c r="G56" s="85">
        <v>41171</v>
      </c>
      <c r="H56" s="53">
        <v>767</v>
      </c>
      <c r="I56" s="63">
        <v>6067388002</v>
      </c>
      <c r="J56" s="54">
        <v>7</v>
      </c>
      <c r="K56" s="33" t="s">
        <v>31</v>
      </c>
      <c r="L56" s="32" t="s">
        <v>30</v>
      </c>
      <c r="M56" s="87">
        <v>1056.59</v>
      </c>
      <c r="N56" s="64" t="s">
        <v>30</v>
      </c>
      <c r="O56" s="56">
        <v>29.29460581</v>
      </c>
      <c r="P56" s="33" t="str">
        <f t="shared" si="0"/>
        <v>YES</v>
      </c>
      <c r="Q56" s="34"/>
      <c r="R56" s="65"/>
      <c r="S56" s="92" t="s">
        <v>31</v>
      </c>
      <c r="T56" s="81">
        <v>120038</v>
      </c>
      <c r="U56" s="69">
        <v>10278</v>
      </c>
      <c r="V56" s="68">
        <v>11682</v>
      </c>
      <c r="W56" s="94">
        <v>5559</v>
      </c>
      <c r="X56" s="83" t="s">
        <v>32</v>
      </c>
      <c r="Y56" s="59" t="s">
        <v>32</v>
      </c>
      <c r="Z56" s="62">
        <f t="shared" si="1"/>
        <v>1</v>
      </c>
      <c r="AA56" s="51">
        <f t="shared" si="2"/>
        <v>0</v>
      </c>
      <c r="AB56" s="51">
        <f t="shared" si="3"/>
        <v>0</v>
      </c>
      <c r="AC56" s="51">
        <f t="shared" si="4"/>
        <v>0</v>
      </c>
      <c r="AD56" s="57" t="str">
        <f t="shared" si="5"/>
        <v>-</v>
      </c>
      <c r="AE56" s="62">
        <f t="shared" si="6"/>
        <v>1</v>
      </c>
      <c r="AF56" s="51">
        <f t="shared" si="7"/>
        <v>1</v>
      </c>
      <c r="AG56" s="51" t="str">
        <f t="shared" si="8"/>
        <v>Initial</v>
      </c>
      <c r="AH56" s="57" t="str">
        <f t="shared" si="9"/>
        <v>RLIS</v>
      </c>
      <c r="AI56" s="62">
        <f t="shared" si="10"/>
        <v>0</v>
      </c>
    </row>
    <row r="57" spans="1:35" ht="12.75">
      <c r="A57" s="49">
        <v>2101710</v>
      </c>
      <c r="B57" s="50">
        <v>52156000</v>
      </c>
      <c r="C57" s="62" t="s">
        <v>195</v>
      </c>
      <c r="D57" s="51" t="s">
        <v>196</v>
      </c>
      <c r="E57" s="51" t="s">
        <v>197</v>
      </c>
      <c r="F57" s="52" t="s">
        <v>27</v>
      </c>
      <c r="G57" s="85">
        <v>40019</v>
      </c>
      <c r="H57" s="53">
        <v>146</v>
      </c>
      <c r="I57" s="63">
        <v>5028454788</v>
      </c>
      <c r="J57" s="54">
        <v>8</v>
      </c>
      <c r="K57" s="33" t="s">
        <v>31</v>
      </c>
      <c r="L57" s="32" t="s">
        <v>30</v>
      </c>
      <c r="M57" s="87">
        <v>555.06</v>
      </c>
      <c r="N57" s="64" t="s">
        <v>30</v>
      </c>
      <c r="O57" s="56">
        <v>17.19367589</v>
      </c>
      <c r="P57" s="33" t="str">
        <f t="shared" si="0"/>
        <v>NO</v>
      </c>
      <c r="Q57" s="34"/>
      <c r="R57" s="65"/>
      <c r="S57" s="92" t="s">
        <v>31</v>
      </c>
      <c r="T57" s="81">
        <v>34559</v>
      </c>
      <c r="U57" s="69">
        <v>2414</v>
      </c>
      <c r="V57" s="68">
        <v>3560</v>
      </c>
      <c r="W57" s="94">
        <v>2005</v>
      </c>
      <c r="X57" s="83" t="s">
        <v>33</v>
      </c>
      <c r="Y57" s="59" t="s">
        <v>33</v>
      </c>
      <c r="Z57" s="62">
        <f t="shared" si="1"/>
        <v>1</v>
      </c>
      <c r="AA57" s="51">
        <f t="shared" si="2"/>
        <v>1</v>
      </c>
      <c r="AB57" s="51">
        <f t="shared" si="3"/>
        <v>0</v>
      </c>
      <c r="AC57" s="51">
        <f t="shared" si="4"/>
        <v>0</v>
      </c>
      <c r="AD57" s="57" t="str">
        <f t="shared" si="5"/>
        <v>SRSA</v>
      </c>
      <c r="AE57" s="62">
        <f t="shared" si="6"/>
        <v>1</v>
      </c>
      <c r="AF57" s="51">
        <f t="shared" si="7"/>
        <v>0</v>
      </c>
      <c r="AG57" s="51">
        <f t="shared" si="8"/>
        <v>0</v>
      </c>
      <c r="AH57" s="57" t="str">
        <f t="shared" si="9"/>
        <v>-</v>
      </c>
      <c r="AI57" s="62">
        <f t="shared" si="10"/>
        <v>0</v>
      </c>
    </row>
    <row r="58" spans="1:35" ht="12.75">
      <c r="A58" s="49">
        <v>2101740</v>
      </c>
      <c r="B58" s="50">
        <v>59157000</v>
      </c>
      <c r="C58" s="62" t="s">
        <v>198</v>
      </c>
      <c r="D58" s="51" t="s">
        <v>199</v>
      </c>
      <c r="E58" s="51" t="s">
        <v>200</v>
      </c>
      <c r="F58" s="52" t="s">
        <v>27</v>
      </c>
      <c r="G58" s="85">
        <v>41018</v>
      </c>
      <c r="H58" s="53">
        <v>1620</v>
      </c>
      <c r="I58" s="63">
        <v>8597272009</v>
      </c>
      <c r="J58" s="54">
        <v>3</v>
      </c>
      <c r="K58" s="33" t="s">
        <v>29</v>
      </c>
      <c r="L58" s="32" t="s">
        <v>30</v>
      </c>
      <c r="M58" s="87">
        <v>2130.36</v>
      </c>
      <c r="N58" s="64" t="s">
        <v>30</v>
      </c>
      <c r="O58" s="56">
        <v>13.42188046</v>
      </c>
      <c r="P58" s="33" t="str">
        <f t="shared" si="0"/>
        <v>NO</v>
      </c>
      <c r="Q58" s="34"/>
      <c r="R58" s="65"/>
      <c r="S58" s="92" t="s">
        <v>29</v>
      </c>
      <c r="T58" s="81">
        <v>100578</v>
      </c>
      <c r="U58" s="69">
        <v>6275</v>
      </c>
      <c r="V58" s="68">
        <v>12470</v>
      </c>
      <c r="W58" s="94">
        <v>6879</v>
      </c>
      <c r="X58" s="83" t="s">
        <v>33</v>
      </c>
      <c r="Y58" s="59" t="s">
        <v>32</v>
      </c>
      <c r="Z58" s="62">
        <f t="shared" si="1"/>
        <v>0</v>
      </c>
      <c r="AA58" s="51">
        <f t="shared" si="2"/>
        <v>0</v>
      </c>
      <c r="AB58" s="51">
        <f t="shared" si="3"/>
        <v>0</v>
      </c>
      <c r="AC58" s="51">
        <f t="shared" si="4"/>
        <v>0</v>
      </c>
      <c r="AD58" s="57" t="str">
        <f t="shared" si="5"/>
        <v>-</v>
      </c>
      <c r="AE58" s="62">
        <f t="shared" si="6"/>
        <v>0</v>
      </c>
      <c r="AF58" s="51">
        <f t="shared" si="7"/>
        <v>0</v>
      </c>
      <c r="AG58" s="51">
        <f t="shared" si="8"/>
        <v>0</v>
      </c>
      <c r="AH58" s="57" t="str">
        <f t="shared" si="9"/>
        <v>-</v>
      </c>
      <c r="AI58" s="62">
        <f t="shared" si="10"/>
        <v>0</v>
      </c>
    </row>
    <row r="59" spans="1:35" ht="12.75">
      <c r="A59" s="49">
        <v>2101760</v>
      </c>
      <c r="B59" s="50">
        <v>33161000</v>
      </c>
      <c r="C59" s="62" t="s">
        <v>201</v>
      </c>
      <c r="D59" s="51" t="s">
        <v>202</v>
      </c>
      <c r="E59" s="51" t="s">
        <v>203</v>
      </c>
      <c r="F59" s="52" t="s">
        <v>27</v>
      </c>
      <c r="G59" s="85">
        <v>40336</v>
      </c>
      <c r="H59" s="53">
        <v>391</v>
      </c>
      <c r="I59" s="63">
        <v>6067232181</v>
      </c>
      <c r="J59" s="54" t="s">
        <v>168</v>
      </c>
      <c r="K59" s="33" t="s">
        <v>29</v>
      </c>
      <c r="L59" s="32" t="s">
        <v>30</v>
      </c>
      <c r="M59" s="87">
        <v>2327.69</v>
      </c>
      <c r="N59" s="64" t="s">
        <v>30</v>
      </c>
      <c r="O59" s="56">
        <v>29.59781335</v>
      </c>
      <c r="P59" s="33" t="str">
        <f t="shared" si="0"/>
        <v>YES</v>
      </c>
      <c r="Q59" s="34"/>
      <c r="R59" s="65"/>
      <c r="S59" s="92" t="s">
        <v>31</v>
      </c>
      <c r="T59" s="81">
        <v>228172</v>
      </c>
      <c r="U59" s="69">
        <v>18677</v>
      </c>
      <c r="V59" s="68">
        <v>22148</v>
      </c>
      <c r="W59" s="94">
        <v>10392</v>
      </c>
      <c r="X59" s="83" t="s">
        <v>32</v>
      </c>
      <c r="Y59" s="59" t="s">
        <v>32</v>
      </c>
      <c r="Z59" s="62">
        <f t="shared" si="1"/>
        <v>0</v>
      </c>
      <c r="AA59" s="51">
        <f t="shared" si="2"/>
        <v>0</v>
      </c>
      <c r="AB59" s="51">
        <f t="shared" si="3"/>
        <v>0</v>
      </c>
      <c r="AC59" s="51">
        <f t="shared" si="4"/>
        <v>0</v>
      </c>
      <c r="AD59" s="57" t="str">
        <f t="shared" si="5"/>
        <v>-</v>
      </c>
      <c r="AE59" s="62">
        <f t="shared" si="6"/>
        <v>1</v>
      </c>
      <c r="AF59" s="51">
        <f t="shared" si="7"/>
        <v>1</v>
      </c>
      <c r="AG59" s="51" t="str">
        <f t="shared" si="8"/>
        <v>Initial</v>
      </c>
      <c r="AH59" s="57" t="str">
        <f t="shared" si="9"/>
        <v>RLIS</v>
      </c>
      <c r="AI59" s="62">
        <f t="shared" si="10"/>
        <v>0</v>
      </c>
    </row>
    <row r="60" spans="1:35" ht="12.75">
      <c r="A60" s="49">
        <v>2101800</v>
      </c>
      <c r="B60" s="50">
        <v>10162000</v>
      </c>
      <c r="C60" s="62" t="s">
        <v>204</v>
      </c>
      <c r="D60" s="51" t="s">
        <v>205</v>
      </c>
      <c r="E60" s="51" t="s">
        <v>46</v>
      </c>
      <c r="F60" s="52" t="s">
        <v>27</v>
      </c>
      <c r="G60" s="85">
        <v>41102</v>
      </c>
      <c r="H60" s="53">
        <v>3237</v>
      </c>
      <c r="I60" s="63">
        <v>6063243877</v>
      </c>
      <c r="J60" s="54">
        <v>4</v>
      </c>
      <c r="K60" s="33" t="s">
        <v>29</v>
      </c>
      <c r="L60" s="32" t="s">
        <v>30</v>
      </c>
      <c r="M60" s="87">
        <v>706.11</v>
      </c>
      <c r="N60" s="64" t="s">
        <v>30</v>
      </c>
      <c r="O60" s="56">
        <v>21.25603865</v>
      </c>
      <c r="P60" s="33" t="str">
        <f t="shared" si="0"/>
        <v>YES</v>
      </c>
      <c r="Q60" s="34"/>
      <c r="R60" s="65"/>
      <c r="S60" s="92" t="s">
        <v>29</v>
      </c>
      <c r="T60" s="81">
        <v>30737</v>
      </c>
      <c r="U60" s="69">
        <v>3490</v>
      </c>
      <c r="V60" s="68">
        <v>4923</v>
      </c>
      <c r="W60" s="94">
        <v>1876</v>
      </c>
      <c r="X60" s="83" t="s">
        <v>33</v>
      </c>
      <c r="Y60" s="59" t="s">
        <v>32</v>
      </c>
      <c r="Z60" s="62">
        <f t="shared" si="1"/>
        <v>0</v>
      </c>
      <c r="AA60" s="51">
        <f t="shared" si="2"/>
        <v>0</v>
      </c>
      <c r="AB60" s="51">
        <f t="shared" si="3"/>
        <v>0</v>
      </c>
      <c r="AC60" s="51">
        <f t="shared" si="4"/>
        <v>0</v>
      </c>
      <c r="AD60" s="57" t="str">
        <f t="shared" si="5"/>
        <v>-</v>
      </c>
      <c r="AE60" s="62">
        <f t="shared" si="6"/>
        <v>0</v>
      </c>
      <c r="AF60" s="51">
        <f t="shared" si="7"/>
        <v>1</v>
      </c>
      <c r="AG60" s="51">
        <f t="shared" si="8"/>
        <v>0</v>
      </c>
      <c r="AH60" s="57" t="str">
        <f t="shared" si="9"/>
        <v>-</v>
      </c>
      <c r="AI60" s="62">
        <f t="shared" si="10"/>
        <v>0</v>
      </c>
    </row>
    <row r="61" spans="1:35" ht="12.75">
      <c r="A61" s="49">
        <v>2101860</v>
      </c>
      <c r="B61" s="50">
        <v>34165000</v>
      </c>
      <c r="C61" s="62" t="s">
        <v>206</v>
      </c>
      <c r="D61" s="51" t="s">
        <v>207</v>
      </c>
      <c r="E61" s="51" t="s">
        <v>208</v>
      </c>
      <c r="F61" s="52" t="s">
        <v>27</v>
      </c>
      <c r="G61" s="85">
        <v>40502</v>
      </c>
      <c r="H61" s="53">
        <v>1601</v>
      </c>
      <c r="I61" s="63">
        <v>8593814000</v>
      </c>
      <c r="J61" s="54" t="s">
        <v>209</v>
      </c>
      <c r="K61" s="33" t="s">
        <v>29</v>
      </c>
      <c r="L61" s="32" t="s">
        <v>30</v>
      </c>
      <c r="M61" s="87">
        <v>31098.99</v>
      </c>
      <c r="N61" s="64" t="s">
        <v>30</v>
      </c>
      <c r="O61" s="56">
        <v>15.97905387</v>
      </c>
      <c r="P61" s="33" t="str">
        <f t="shared" si="0"/>
        <v>NO</v>
      </c>
      <c r="Q61" s="34"/>
      <c r="R61" s="65"/>
      <c r="S61" s="92" t="s">
        <v>29</v>
      </c>
      <c r="T61" s="81">
        <v>1792602</v>
      </c>
      <c r="U61" s="69">
        <v>132547</v>
      </c>
      <c r="V61" s="68">
        <v>208620</v>
      </c>
      <c r="W61" s="94">
        <v>91358</v>
      </c>
      <c r="X61" s="83" t="s">
        <v>32</v>
      </c>
      <c r="Y61" s="59" t="s">
        <v>32</v>
      </c>
      <c r="Z61" s="62">
        <f t="shared" si="1"/>
        <v>0</v>
      </c>
      <c r="AA61" s="51">
        <f t="shared" si="2"/>
        <v>0</v>
      </c>
      <c r="AB61" s="51">
        <f t="shared" si="3"/>
        <v>0</v>
      </c>
      <c r="AC61" s="51">
        <f t="shared" si="4"/>
        <v>0</v>
      </c>
      <c r="AD61" s="57" t="str">
        <f t="shared" si="5"/>
        <v>-</v>
      </c>
      <c r="AE61" s="62">
        <f t="shared" si="6"/>
        <v>0</v>
      </c>
      <c r="AF61" s="51">
        <f t="shared" si="7"/>
        <v>0</v>
      </c>
      <c r="AG61" s="51">
        <f t="shared" si="8"/>
        <v>0</v>
      </c>
      <c r="AH61" s="57" t="str">
        <f t="shared" si="9"/>
        <v>-</v>
      </c>
      <c r="AI61" s="62">
        <f t="shared" si="10"/>
        <v>0</v>
      </c>
    </row>
    <row r="62" spans="1:35" ht="12.75">
      <c r="A62" s="49">
        <v>2101920</v>
      </c>
      <c r="B62" s="50">
        <v>35171000</v>
      </c>
      <c r="C62" s="62" t="s">
        <v>210</v>
      </c>
      <c r="D62" s="51" t="s">
        <v>211</v>
      </c>
      <c r="E62" s="51" t="s">
        <v>212</v>
      </c>
      <c r="F62" s="52" t="s">
        <v>27</v>
      </c>
      <c r="G62" s="85">
        <v>41041</v>
      </c>
      <c r="H62" s="53">
        <v>1022</v>
      </c>
      <c r="I62" s="63">
        <v>6068455851</v>
      </c>
      <c r="J62" s="54" t="s">
        <v>28</v>
      </c>
      <c r="K62" s="33" t="s">
        <v>29</v>
      </c>
      <c r="L62" s="32" t="s">
        <v>30</v>
      </c>
      <c r="M62" s="87">
        <v>2240.5</v>
      </c>
      <c r="N62" s="64" t="s">
        <v>30</v>
      </c>
      <c r="O62" s="56">
        <v>23.43505477</v>
      </c>
      <c r="P62" s="33" t="str">
        <f t="shared" si="0"/>
        <v>YES</v>
      </c>
      <c r="Q62" s="34"/>
      <c r="R62" s="65"/>
      <c r="S62" s="92" t="s">
        <v>31</v>
      </c>
      <c r="T62" s="81">
        <v>178387</v>
      </c>
      <c r="U62" s="69">
        <v>14381</v>
      </c>
      <c r="V62" s="68">
        <v>18520</v>
      </c>
      <c r="W62" s="94">
        <v>8412</v>
      </c>
      <c r="X62" s="83" t="s">
        <v>32</v>
      </c>
      <c r="Y62" s="59" t="s">
        <v>32</v>
      </c>
      <c r="Z62" s="62">
        <f t="shared" si="1"/>
        <v>0</v>
      </c>
      <c r="AA62" s="51">
        <f t="shared" si="2"/>
        <v>0</v>
      </c>
      <c r="AB62" s="51">
        <f t="shared" si="3"/>
        <v>0</v>
      </c>
      <c r="AC62" s="51">
        <f t="shared" si="4"/>
        <v>0</v>
      </c>
      <c r="AD62" s="57" t="str">
        <f t="shared" si="5"/>
        <v>-</v>
      </c>
      <c r="AE62" s="62">
        <f t="shared" si="6"/>
        <v>1</v>
      </c>
      <c r="AF62" s="51">
        <f t="shared" si="7"/>
        <v>1</v>
      </c>
      <c r="AG62" s="51" t="str">
        <f t="shared" si="8"/>
        <v>Initial</v>
      </c>
      <c r="AH62" s="57" t="str">
        <f t="shared" si="9"/>
        <v>RLIS</v>
      </c>
      <c r="AI62" s="62">
        <f t="shared" si="10"/>
        <v>0</v>
      </c>
    </row>
    <row r="63" spans="1:35" ht="12.75">
      <c r="A63" s="49">
        <v>2101950</v>
      </c>
      <c r="B63" s="50">
        <v>36175000</v>
      </c>
      <c r="C63" s="62" t="s">
        <v>213</v>
      </c>
      <c r="D63" s="51" t="s">
        <v>214</v>
      </c>
      <c r="E63" s="51" t="s">
        <v>215</v>
      </c>
      <c r="F63" s="52" t="s">
        <v>27</v>
      </c>
      <c r="G63" s="85">
        <v>41653</v>
      </c>
      <c r="H63" s="53">
        <v>1209</v>
      </c>
      <c r="I63" s="63">
        <v>6068862354</v>
      </c>
      <c r="J63" s="54" t="s">
        <v>28</v>
      </c>
      <c r="K63" s="33" t="s">
        <v>29</v>
      </c>
      <c r="L63" s="32" t="s">
        <v>30</v>
      </c>
      <c r="M63" s="87">
        <v>5881.33</v>
      </c>
      <c r="N63" s="64" t="s">
        <v>30</v>
      </c>
      <c r="O63" s="56">
        <v>33.35781434</v>
      </c>
      <c r="P63" s="33" t="str">
        <f t="shared" si="0"/>
        <v>YES</v>
      </c>
      <c r="Q63" s="34"/>
      <c r="R63" s="65"/>
      <c r="S63" s="92" t="s">
        <v>31</v>
      </c>
      <c r="T63" s="81">
        <v>740655</v>
      </c>
      <c r="U63" s="69">
        <v>63495</v>
      </c>
      <c r="V63" s="68">
        <v>70466</v>
      </c>
      <c r="W63" s="94">
        <v>28270</v>
      </c>
      <c r="X63" s="83" t="s">
        <v>32</v>
      </c>
      <c r="Y63" s="59" t="s">
        <v>32</v>
      </c>
      <c r="Z63" s="62">
        <f t="shared" si="1"/>
        <v>0</v>
      </c>
      <c r="AA63" s="51">
        <f t="shared" si="2"/>
        <v>0</v>
      </c>
      <c r="AB63" s="51">
        <f t="shared" si="3"/>
        <v>0</v>
      </c>
      <c r="AC63" s="51">
        <f t="shared" si="4"/>
        <v>0</v>
      </c>
      <c r="AD63" s="57" t="str">
        <f t="shared" si="5"/>
        <v>-</v>
      </c>
      <c r="AE63" s="62">
        <f t="shared" si="6"/>
        <v>1</v>
      </c>
      <c r="AF63" s="51">
        <f t="shared" si="7"/>
        <v>1</v>
      </c>
      <c r="AG63" s="51" t="str">
        <f t="shared" si="8"/>
        <v>Initial</v>
      </c>
      <c r="AH63" s="57" t="str">
        <f t="shared" si="9"/>
        <v>RLIS</v>
      </c>
      <c r="AI63" s="62">
        <f t="shared" si="10"/>
        <v>0</v>
      </c>
    </row>
    <row r="64" spans="1:35" ht="12.75">
      <c r="A64" s="49">
        <v>2102040</v>
      </c>
      <c r="B64" s="50">
        <v>19176000</v>
      </c>
      <c r="C64" s="62" t="s">
        <v>216</v>
      </c>
      <c r="D64" s="51" t="s">
        <v>217</v>
      </c>
      <c r="E64" s="51" t="s">
        <v>218</v>
      </c>
      <c r="F64" s="52" t="s">
        <v>27</v>
      </c>
      <c r="G64" s="85">
        <v>41075</v>
      </c>
      <c r="H64" s="53">
        <v>1527</v>
      </c>
      <c r="I64" s="63">
        <v>8597813333</v>
      </c>
      <c r="J64" s="54">
        <v>3</v>
      </c>
      <c r="K64" s="33" t="s">
        <v>29</v>
      </c>
      <c r="L64" s="32" t="s">
        <v>30</v>
      </c>
      <c r="M64" s="87">
        <v>2169.96</v>
      </c>
      <c r="N64" s="64" t="s">
        <v>30</v>
      </c>
      <c r="O64" s="56">
        <v>5.96361186</v>
      </c>
      <c r="P64" s="33" t="str">
        <f t="shared" si="0"/>
        <v>NO</v>
      </c>
      <c r="Q64" s="34"/>
      <c r="R64" s="65"/>
      <c r="S64" s="92" t="s">
        <v>29</v>
      </c>
      <c r="T64" s="81">
        <v>77125</v>
      </c>
      <c r="U64" s="69">
        <v>2420</v>
      </c>
      <c r="V64" s="68">
        <v>9363</v>
      </c>
      <c r="W64" s="94">
        <v>6905</v>
      </c>
      <c r="X64" s="83" t="s">
        <v>33</v>
      </c>
      <c r="Y64" s="59" t="s">
        <v>32</v>
      </c>
      <c r="Z64" s="62">
        <f t="shared" si="1"/>
        <v>0</v>
      </c>
      <c r="AA64" s="51">
        <f t="shared" si="2"/>
        <v>0</v>
      </c>
      <c r="AB64" s="51">
        <f t="shared" si="3"/>
        <v>0</v>
      </c>
      <c r="AC64" s="51">
        <f t="shared" si="4"/>
        <v>0</v>
      </c>
      <c r="AD64" s="57" t="str">
        <f t="shared" si="5"/>
        <v>-</v>
      </c>
      <c r="AE64" s="62">
        <f t="shared" si="6"/>
        <v>0</v>
      </c>
      <c r="AF64" s="51">
        <f t="shared" si="7"/>
        <v>0</v>
      </c>
      <c r="AG64" s="51">
        <f t="shared" si="8"/>
        <v>0</v>
      </c>
      <c r="AH64" s="57" t="str">
        <f t="shared" si="9"/>
        <v>-</v>
      </c>
      <c r="AI64" s="62">
        <f t="shared" si="10"/>
        <v>0</v>
      </c>
    </row>
    <row r="65" spans="1:35" ht="12.75">
      <c r="A65" s="49">
        <v>2101980</v>
      </c>
      <c r="B65" s="50">
        <v>37177000</v>
      </c>
      <c r="C65" s="62" t="s">
        <v>219</v>
      </c>
      <c r="D65" s="51" t="s">
        <v>220</v>
      </c>
      <c r="E65" s="51" t="s">
        <v>221</v>
      </c>
      <c r="F65" s="52" t="s">
        <v>27</v>
      </c>
      <c r="G65" s="85">
        <v>40601</v>
      </c>
      <c r="H65" s="53">
        <v>2715</v>
      </c>
      <c r="I65" s="63">
        <v>5028758661</v>
      </c>
      <c r="J65" s="54">
        <v>5</v>
      </c>
      <c r="K65" s="33" t="s">
        <v>29</v>
      </c>
      <c r="L65" s="32" t="s">
        <v>30</v>
      </c>
      <c r="M65" s="87">
        <v>780.22</v>
      </c>
      <c r="N65" s="64" t="s">
        <v>30</v>
      </c>
      <c r="O65" s="56">
        <v>22.45989305</v>
      </c>
      <c r="P65" s="33" t="str">
        <f t="shared" si="0"/>
        <v>YES</v>
      </c>
      <c r="Q65" s="34"/>
      <c r="R65" s="65"/>
      <c r="S65" s="92" t="s">
        <v>29</v>
      </c>
      <c r="T65" s="81">
        <v>74088</v>
      </c>
      <c r="U65" s="69">
        <v>6363</v>
      </c>
      <c r="V65" s="68">
        <v>8560</v>
      </c>
      <c r="W65" s="94">
        <v>3060</v>
      </c>
      <c r="X65" s="83" t="s">
        <v>32</v>
      </c>
      <c r="Y65" s="59" t="s">
        <v>32</v>
      </c>
      <c r="Z65" s="62">
        <f t="shared" si="1"/>
        <v>0</v>
      </c>
      <c r="AA65" s="51">
        <f t="shared" si="2"/>
        <v>0</v>
      </c>
      <c r="AB65" s="51">
        <f t="shared" si="3"/>
        <v>0</v>
      </c>
      <c r="AC65" s="51">
        <f t="shared" si="4"/>
        <v>0</v>
      </c>
      <c r="AD65" s="57" t="str">
        <f t="shared" si="5"/>
        <v>-</v>
      </c>
      <c r="AE65" s="62">
        <f t="shared" si="6"/>
        <v>0</v>
      </c>
      <c r="AF65" s="51">
        <f t="shared" si="7"/>
        <v>1</v>
      </c>
      <c r="AG65" s="51">
        <f t="shared" si="8"/>
        <v>0</v>
      </c>
      <c r="AH65" s="57" t="str">
        <f t="shared" si="9"/>
        <v>-</v>
      </c>
      <c r="AI65" s="62">
        <f t="shared" si="10"/>
        <v>0</v>
      </c>
    </row>
    <row r="66" spans="1:35" ht="12.75">
      <c r="A66" s="49">
        <v>2102010</v>
      </c>
      <c r="B66" s="50">
        <v>37181000</v>
      </c>
      <c r="C66" s="62" t="s">
        <v>222</v>
      </c>
      <c r="D66" s="51" t="s">
        <v>223</v>
      </c>
      <c r="E66" s="51" t="s">
        <v>221</v>
      </c>
      <c r="F66" s="52" t="s">
        <v>27</v>
      </c>
      <c r="G66" s="85">
        <v>40601</v>
      </c>
      <c r="H66" s="53">
        <v>2521</v>
      </c>
      <c r="I66" s="63">
        <v>5026956700</v>
      </c>
      <c r="J66" s="54" t="s">
        <v>224</v>
      </c>
      <c r="K66" s="33" t="s">
        <v>29</v>
      </c>
      <c r="L66" s="32" t="s">
        <v>30</v>
      </c>
      <c r="M66" s="87">
        <v>5372.77</v>
      </c>
      <c r="N66" s="64" t="s">
        <v>30</v>
      </c>
      <c r="O66" s="56">
        <v>13.45122482</v>
      </c>
      <c r="P66" s="33" t="str">
        <f t="shared" si="0"/>
        <v>NO</v>
      </c>
      <c r="Q66" s="34"/>
      <c r="R66" s="65"/>
      <c r="S66" s="92" t="s">
        <v>29</v>
      </c>
      <c r="T66" s="81">
        <v>282832</v>
      </c>
      <c r="U66" s="69">
        <v>16573</v>
      </c>
      <c r="V66" s="68">
        <v>29703</v>
      </c>
      <c r="W66" s="94">
        <v>14295</v>
      </c>
      <c r="X66" s="83" t="s">
        <v>32</v>
      </c>
      <c r="Y66" s="59" t="s">
        <v>32</v>
      </c>
      <c r="Z66" s="62">
        <f t="shared" si="1"/>
        <v>0</v>
      </c>
      <c r="AA66" s="51">
        <f t="shared" si="2"/>
        <v>0</v>
      </c>
      <c r="AB66" s="51">
        <f t="shared" si="3"/>
        <v>0</v>
      </c>
      <c r="AC66" s="51">
        <f t="shared" si="4"/>
        <v>0</v>
      </c>
      <c r="AD66" s="57" t="str">
        <f t="shared" si="5"/>
        <v>-</v>
      </c>
      <c r="AE66" s="62">
        <f t="shared" si="6"/>
        <v>0</v>
      </c>
      <c r="AF66" s="51">
        <f t="shared" si="7"/>
        <v>0</v>
      </c>
      <c r="AG66" s="51">
        <f t="shared" si="8"/>
        <v>0</v>
      </c>
      <c r="AH66" s="57" t="str">
        <f t="shared" si="9"/>
        <v>-</v>
      </c>
      <c r="AI66" s="62">
        <f t="shared" si="10"/>
        <v>0</v>
      </c>
    </row>
    <row r="67" spans="1:35" ht="12.75">
      <c r="A67" s="49">
        <v>2102100</v>
      </c>
      <c r="B67" s="50">
        <v>38185000</v>
      </c>
      <c r="C67" s="62" t="s">
        <v>225</v>
      </c>
      <c r="D67" s="51" t="s">
        <v>226</v>
      </c>
      <c r="E67" s="51" t="s">
        <v>227</v>
      </c>
      <c r="F67" s="52" t="s">
        <v>27</v>
      </c>
      <c r="G67" s="85">
        <v>42050</v>
      </c>
      <c r="H67" s="53">
        <v>326</v>
      </c>
      <c r="I67" s="63">
        <v>2702363923</v>
      </c>
      <c r="J67" s="54">
        <v>7</v>
      </c>
      <c r="K67" s="33" t="s">
        <v>31</v>
      </c>
      <c r="L67" s="32" t="s">
        <v>30</v>
      </c>
      <c r="M67" s="87">
        <v>614.07</v>
      </c>
      <c r="N67" s="64" t="s">
        <v>30</v>
      </c>
      <c r="O67" s="56">
        <v>30.1703163</v>
      </c>
      <c r="P67" s="33" t="str">
        <f t="shared" si="0"/>
        <v>YES</v>
      </c>
      <c r="Q67" s="34"/>
      <c r="R67" s="65"/>
      <c r="S67" s="92" t="s">
        <v>31</v>
      </c>
      <c r="T67" s="81">
        <v>74650</v>
      </c>
      <c r="U67" s="69">
        <v>7088</v>
      </c>
      <c r="V67" s="68">
        <v>7686</v>
      </c>
      <c r="W67" s="94">
        <v>3161</v>
      </c>
      <c r="X67" s="83" t="s">
        <v>32</v>
      </c>
      <c r="Y67" s="59" t="s">
        <v>32</v>
      </c>
      <c r="Z67" s="62">
        <f t="shared" si="1"/>
        <v>1</v>
      </c>
      <c r="AA67" s="51">
        <f t="shared" si="2"/>
        <v>0</v>
      </c>
      <c r="AB67" s="51">
        <f t="shared" si="3"/>
        <v>0</v>
      </c>
      <c r="AC67" s="51">
        <f t="shared" si="4"/>
        <v>0</v>
      </c>
      <c r="AD67" s="57" t="str">
        <f t="shared" si="5"/>
        <v>-</v>
      </c>
      <c r="AE67" s="62">
        <f t="shared" si="6"/>
        <v>1</v>
      </c>
      <c r="AF67" s="51">
        <f t="shared" si="7"/>
        <v>1</v>
      </c>
      <c r="AG67" s="51" t="str">
        <f t="shared" si="8"/>
        <v>Initial</v>
      </c>
      <c r="AH67" s="57" t="str">
        <f t="shared" si="9"/>
        <v>RLIS</v>
      </c>
      <c r="AI67" s="62">
        <f t="shared" si="10"/>
        <v>0</v>
      </c>
    </row>
    <row r="68" spans="1:35" ht="12.75">
      <c r="A68" s="49">
        <v>2102070</v>
      </c>
      <c r="B68" s="50">
        <v>38186000</v>
      </c>
      <c r="C68" s="62" t="s">
        <v>228</v>
      </c>
      <c r="D68" s="51" t="s">
        <v>229</v>
      </c>
      <c r="E68" s="51" t="s">
        <v>230</v>
      </c>
      <c r="F68" s="52" t="s">
        <v>27</v>
      </c>
      <c r="G68" s="85">
        <v>42041</v>
      </c>
      <c r="H68" s="53">
        <v>1603</v>
      </c>
      <c r="I68" s="63">
        <v>2704721553</v>
      </c>
      <c r="J68" s="54">
        <v>6</v>
      </c>
      <c r="K68" s="33" t="s">
        <v>29</v>
      </c>
      <c r="L68" s="32" t="s">
        <v>30</v>
      </c>
      <c r="M68" s="87">
        <v>373.58</v>
      </c>
      <c r="N68" s="64" t="s">
        <v>30</v>
      </c>
      <c r="O68" s="56">
        <v>33.98268398</v>
      </c>
      <c r="P68" s="33" t="str">
        <f t="shared" si="0"/>
        <v>YES</v>
      </c>
      <c r="Q68" s="34"/>
      <c r="R68" s="65"/>
      <c r="S68" s="92" t="s">
        <v>31</v>
      </c>
      <c r="T68" s="81">
        <v>47425</v>
      </c>
      <c r="U68" s="69">
        <v>5166</v>
      </c>
      <c r="V68" s="68">
        <v>5452</v>
      </c>
      <c r="W68" s="94">
        <v>1703</v>
      </c>
      <c r="X68" s="83" t="s">
        <v>33</v>
      </c>
      <c r="Y68" s="59" t="s">
        <v>32</v>
      </c>
      <c r="Z68" s="62">
        <f t="shared" si="1"/>
        <v>0</v>
      </c>
      <c r="AA68" s="51">
        <f t="shared" si="2"/>
        <v>1</v>
      </c>
      <c r="AB68" s="51">
        <f t="shared" si="3"/>
        <v>0</v>
      </c>
      <c r="AC68" s="51">
        <f t="shared" si="4"/>
        <v>0</v>
      </c>
      <c r="AD68" s="57" t="str">
        <f t="shared" si="5"/>
        <v>-</v>
      </c>
      <c r="AE68" s="62">
        <f t="shared" si="6"/>
        <v>1</v>
      </c>
      <c r="AF68" s="51">
        <f t="shared" si="7"/>
        <v>1</v>
      </c>
      <c r="AG68" s="51" t="str">
        <f t="shared" si="8"/>
        <v>Initial</v>
      </c>
      <c r="AH68" s="57" t="str">
        <f t="shared" si="9"/>
        <v>RLIS</v>
      </c>
      <c r="AI68" s="62">
        <f t="shared" si="10"/>
        <v>0</v>
      </c>
    </row>
    <row r="69" spans="1:35" ht="12.75">
      <c r="A69" s="49">
        <v>2102130</v>
      </c>
      <c r="B69" s="50">
        <v>39191000</v>
      </c>
      <c r="C69" s="62" t="s">
        <v>231</v>
      </c>
      <c r="D69" s="51" t="s">
        <v>232</v>
      </c>
      <c r="E69" s="51" t="s">
        <v>233</v>
      </c>
      <c r="F69" s="52" t="s">
        <v>27</v>
      </c>
      <c r="G69" s="85">
        <v>41095</v>
      </c>
      <c r="H69" s="53">
        <v>146</v>
      </c>
      <c r="I69" s="63">
        <v>8595672828</v>
      </c>
      <c r="J69" s="54">
        <v>8</v>
      </c>
      <c r="K69" s="33" t="s">
        <v>31</v>
      </c>
      <c r="L69" s="32" t="s">
        <v>30</v>
      </c>
      <c r="M69" s="87">
        <v>1395.24</v>
      </c>
      <c r="N69" s="64" t="s">
        <v>30</v>
      </c>
      <c r="O69" s="56">
        <v>19.35088794</v>
      </c>
      <c r="P69" s="33" t="str">
        <f aca="true" t="shared" si="11" ref="P69:P132">IF(O69&lt;20,"NO","YES")</f>
        <v>NO</v>
      </c>
      <c r="Q69" s="34"/>
      <c r="R69" s="65"/>
      <c r="S69" s="92" t="s">
        <v>31</v>
      </c>
      <c r="T69" s="81">
        <v>91770</v>
      </c>
      <c r="U69" s="69">
        <v>7048</v>
      </c>
      <c r="V69" s="68">
        <v>9861</v>
      </c>
      <c r="W69" s="94">
        <v>4872</v>
      </c>
      <c r="X69" s="83" t="s">
        <v>32</v>
      </c>
      <c r="Y69" s="59" t="s">
        <v>32</v>
      </c>
      <c r="Z69" s="62">
        <f t="shared" si="1"/>
        <v>1</v>
      </c>
      <c r="AA69" s="51">
        <f t="shared" si="2"/>
        <v>0</v>
      </c>
      <c r="AB69" s="51">
        <f t="shared" si="3"/>
        <v>0</v>
      </c>
      <c r="AC69" s="51">
        <f t="shared" si="4"/>
        <v>0</v>
      </c>
      <c r="AD69" s="57" t="str">
        <f t="shared" si="5"/>
        <v>-</v>
      </c>
      <c r="AE69" s="62">
        <f t="shared" si="6"/>
        <v>1</v>
      </c>
      <c r="AF69" s="51">
        <f t="shared" si="7"/>
        <v>0</v>
      </c>
      <c r="AG69" s="51">
        <f t="shared" si="8"/>
        <v>0</v>
      </c>
      <c r="AH69" s="57" t="str">
        <f t="shared" si="9"/>
        <v>-</v>
      </c>
      <c r="AI69" s="62">
        <f t="shared" si="10"/>
        <v>0</v>
      </c>
    </row>
    <row r="70" spans="1:35" ht="12.75">
      <c r="A70" s="49">
        <v>2102160</v>
      </c>
      <c r="B70" s="50">
        <v>40195000</v>
      </c>
      <c r="C70" s="62" t="s">
        <v>234</v>
      </c>
      <c r="D70" s="51" t="s">
        <v>235</v>
      </c>
      <c r="E70" s="51" t="s">
        <v>236</v>
      </c>
      <c r="F70" s="52" t="s">
        <v>27</v>
      </c>
      <c r="G70" s="85">
        <v>40444</v>
      </c>
      <c r="H70" s="53">
        <v>1064</v>
      </c>
      <c r="I70" s="63">
        <v>8597923018</v>
      </c>
      <c r="J70" s="54" t="s">
        <v>168</v>
      </c>
      <c r="K70" s="33" t="s">
        <v>29</v>
      </c>
      <c r="L70" s="32" t="s">
        <v>30</v>
      </c>
      <c r="M70" s="87">
        <v>2314.49</v>
      </c>
      <c r="N70" s="64" t="s">
        <v>30</v>
      </c>
      <c r="O70" s="56">
        <v>18.67383513</v>
      </c>
      <c r="P70" s="33" t="str">
        <f t="shared" si="11"/>
        <v>NO</v>
      </c>
      <c r="Q70" s="34"/>
      <c r="R70" s="65"/>
      <c r="S70" s="92" t="s">
        <v>31</v>
      </c>
      <c r="T70" s="81">
        <v>145099</v>
      </c>
      <c r="U70" s="69">
        <v>11854</v>
      </c>
      <c r="V70" s="68">
        <v>16416</v>
      </c>
      <c r="W70" s="94">
        <v>7939</v>
      </c>
      <c r="X70" s="83" t="s">
        <v>33</v>
      </c>
      <c r="Y70" s="59" t="s">
        <v>32</v>
      </c>
      <c r="Z70" s="62">
        <f aca="true" t="shared" si="12" ref="Z70:Z133">IF(OR(K70="YES",L70="YES"),1,0)</f>
        <v>0</v>
      </c>
      <c r="AA70" s="51">
        <f aca="true" t="shared" si="13" ref="AA70:AA133">IF(OR(AND(ISNUMBER(M70),AND(M70&gt;0,M70&lt;600)),AND(ISNUMBER(M70),AND(M70&gt;0,N70="YES"))),1,0)</f>
        <v>0</v>
      </c>
      <c r="AB70" s="51">
        <f aca="true" t="shared" si="14" ref="AB70:AB133">IF(AND(OR(K70="YES",L70="YES"),(Z70=0)),"Trouble",0)</f>
        <v>0</v>
      </c>
      <c r="AC70" s="51">
        <f aca="true" t="shared" si="15" ref="AC70:AC133">IF(AND(OR(AND(ISNUMBER(M70),AND(M70&gt;0,M70&lt;600)),AND(ISNUMBER(M70),AND(M70&gt;0,N70="YES"))),(AA70=0)),"Trouble",0)</f>
        <v>0</v>
      </c>
      <c r="AD70" s="57" t="str">
        <f aca="true" t="shared" si="16" ref="AD70:AD133">IF(AND(Z70=1,AA70=1),"SRSA","-")</f>
        <v>-</v>
      </c>
      <c r="AE70" s="62">
        <f aca="true" t="shared" si="17" ref="AE70:AE133">IF(S70="YES",1,0)</f>
        <v>1</v>
      </c>
      <c r="AF70" s="51">
        <f aca="true" t="shared" si="18" ref="AF70:AF133">IF(OR(AND(ISNUMBER(Q70),Q70&gt;=20),(AND(ISNUMBER(Q70)=FALSE,AND(ISNUMBER(O70),O70&gt;=20)))),1,0)</f>
        <v>0</v>
      </c>
      <c r="AG70" s="51">
        <f aca="true" t="shared" si="19" ref="AG70:AG133">IF(AND(AE70=1,AF70=1),"Initial",0)</f>
        <v>0</v>
      </c>
      <c r="AH70" s="57" t="str">
        <f aca="true" t="shared" si="20" ref="AH70:AH133">IF(AND(AND(AG70="Initial",AI70=0),AND(ISNUMBER(M70),M70&gt;0)),"RLIS","-")</f>
        <v>-</v>
      </c>
      <c r="AI70" s="62">
        <f aca="true" t="shared" si="21" ref="AI70:AI133">IF(AND(AD70="SRSA",AG70="Initial"),"SRSA",0)</f>
        <v>0</v>
      </c>
    </row>
    <row r="71" spans="1:35" ht="12.75">
      <c r="A71" s="49">
        <v>2102220</v>
      </c>
      <c r="B71" s="50">
        <v>5197000</v>
      </c>
      <c r="C71" s="62" t="s">
        <v>237</v>
      </c>
      <c r="D71" s="51" t="s">
        <v>238</v>
      </c>
      <c r="E71" s="51" t="s">
        <v>62</v>
      </c>
      <c r="F71" s="52" t="s">
        <v>27</v>
      </c>
      <c r="G71" s="85">
        <v>42142</v>
      </c>
      <c r="H71" s="53">
        <v>1239</v>
      </c>
      <c r="I71" s="63">
        <v>2706516757</v>
      </c>
      <c r="J71" s="54">
        <v>6</v>
      </c>
      <c r="K71" s="33" t="s">
        <v>29</v>
      </c>
      <c r="L71" s="32" t="s">
        <v>30</v>
      </c>
      <c r="M71" s="87">
        <v>1823.74</v>
      </c>
      <c r="N71" s="64" t="s">
        <v>30</v>
      </c>
      <c r="O71" s="56">
        <v>29.17815775</v>
      </c>
      <c r="P71" s="33" t="str">
        <f t="shared" si="11"/>
        <v>YES</v>
      </c>
      <c r="Q71" s="34"/>
      <c r="R71" s="65"/>
      <c r="S71" s="92" t="s">
        <v>31</v>
      </c>
      <c r="T71" s="81">
        <v>145186</v>
      </c>
      <c r="U71" s="69">
        <v>13495</v>
      </c>
      <c r="V71" s="68">
        <v>16400</v>
      </c>
      <c r="W71" s="94">
        <v>4819</v>
      </c>
      <c r="X71" s="83" t="s">
        <v>33</v>
      </c>
      <c r="Y71" s="59" t="s">
        <v>32</v>
      </c>
      <c r="Z71" s="62">
        <f t="shared" si="12"/>
        <v>0</v>
      </c>
      <c r="AA71" s="51">
        <f t="shared" si="13"/>
        <v>0</v>
      </c>
      <c r="AB71" s="51">
        <f t="shared" si="14"/>
        <v>0</v>
      </c>
      <c r="AC71" s="51">
        <f t="shared" si="15"/>
        <v>0</v>
      </c>
      <c r="AD71" s="57" t="str">
        <f t="shared" si="16"/>
        <v>-</v>
      </c>
      <c r="AE71" s="62">
        <f t="shared" si="17"/>
        <v>1</v>
      </c>
      <c r="AF71" s="51">
        <f t="shared" si="18"/>
        <v>1</v>
      </c>
      <c r="AG71" s="51" t="str">
        <f t="shared" si="19"/>
        <v>Initial</v>
      </c>
      <c r="AH71" s="57" t="str">
        <f t="shared" si="20"/>
        <v>RLIS</v>
      </c>
      <c r="AI71" s="62">
        <f t="shared" si="21"/>
        <v>0</v>
      </c>
    </row>
    <row r="72" spans="1:35" ht="12.75">
      <c r="A72" s="49">
        <v>2102250</v>
      </c>
      <c r="B72" s="50">
        <v>41201000</v>
      </c>
      <c r="C72" s="62" t="s">
        <v>239</v>
      </c>
      <c r="D72" s="51" t="s">
        <v>240</v>
      </c>
      <c r="E72" s="51" t="s">
        <v>241</v>
      </c>
      <c r="F72" s="52" t="s">
        <v>27</v>
      </c>
      <c r="G72" s="85">
        <v>41097</v>
      </c>
      <c r="H72" s="53">
        <v>369</v>
      </c>
      <c r="I72" s="63">
        <v>8598243323</v>
      </c>
      <c r="J72" s="54">
        <v>8</v>
      </c>
      <c r="K72" s="33" t="s">
        <v>31</v>
      </c>
      <c r="L72" s="32" t="s">
        <v>30</v>
      </c>
      <c r="M72" s="87">
        <v>3502.57</v>
      </c>
      <c r="N72" s="64" t="s">
        <v>30</v>
      </c>
      <c r="O72" s="56">
        <v>16.77192982</v>
      </c>
      <c r="P72" s="33" t="str">
        <f t="shared" si="11"/>
        <v>NO</v>
      </c>
      <c r="Q72" s="34"/>
      <c r="R72" s="65"/>
      <c r="S72" s="92" t="s">
        <v>31</v>
      </c>
      <c r="T72" s="81">
        <v>202295</v>
      </c>
      <c r="U72" s="69">
        <v>13763</v>
      </c>
      <c r="V72" s="68">
        <v>21540</v>
      </c>
      <c r="W72" s="94">
        <v>9356</v>
      </c>
      <c r="X72" s="83" t="s">
        <v>32</v>
      </c>
      <c r="Y72" s="59" t="s">
        <v>32</v>
      </c>
      <c r="Z72" s="62">
        <f t="shared" si="12"/>
        <v>1</v>
      </c>
      <c r="AA72" s="51">
        <f t="shared" si="13"/>
        <v>0</v>
      </c>
      <c r="AB72" s="51">
        <f t="shared" si="14"/>
        <v>0</v>
      </c>
      <c r="AC72" s="51">
        <f t="shared" si="15"/>
        <v>0</v>
      </c>
      <c r="AD72" s="57" t="str">
        <f t="shared" si="16"/>
        <v>-</v>
      </c>
      <c r="AE72" s="62">
        <f t="shared" si="17"/>
        <v>1</v>
      </c>
      <c r="AF72" s="51">
        <f t="shared" si="18"/>
        <v>0</v>
      </c>
      <c r="AG72" s="51">
        <f t="shared" si="19"/>
        <v>0</v>
      </c>
      <c r="AH72" s="57" t="str">
        <f t="shared" si="20"/>
        <v>-</v>
      </c>
      <c r="AI72" s="62">
        <f t="shared" si="21"/>
        <v>0</v>
      </c>
    </row>
    <row r="73" spans="1:35" ht="12.75">
      <c r="A73" s="49">
        <v>2102280</v>
      </c>
      <c r="B73" s="50">
        <v>42205000</v>
      </c>
      <c r="C73" s="62" t="s">
        <v>242</v>
      </c>
      <c r="D73" s="51" t="s">
        <v>243</v>
      </c>
      <c r="E73" s="51" t="s">
        <v>244</v>
      </c>
      <c r="F73" s="52" t="s">
        <v>27</v>
      </c>
      <c r="G73" s="85">
        <v>42066</v>
      </c>
      <c r="H73" s="53">
        <v>3267</v>
      </c>
      <c r="I73" s="63">
        <v>2702472656</v>
      </c>
      <c r="J73" s="54" t="s">
        <v>28</v>
      </c>
      <c r="K73" s="33" t="s">
        <v>29</v>
      </c>
      <c r="L73" s="32" t="s">
        <v>30</v>
      </c>
      <c r="M73" s="87">
        <v>4236.46</v>
      </c>
      <c r="N73" s="64" t="s">
        <v>30</v>
      </c>
      <c r="O73" s="56">
        <v>16.37913538</v>
      </c>
      <c r="P73" s="33" t="str">
        <f t="shared" si="11"/>
        <v>NO</v>
      </c>
      <c r="Q73" s="34"/>
      <c r="R73" s="65"/>
      <c r="S73" s="92" t="s">
        <v>31</v>
      </c>
      <c r="T73" s="81">
        <v>234260</v>
      </c>
      <c r="U73" s="69">
        <v>17118</v>
      </c>
      <c r="V73" s="68">
        <v>26117</v>
      </c>
      <c r="W73" s="94">
        <v>15497</v>
      </c>
      <c r="X73" s="83" t="s">
        <v>33</v>
      </c>
      <c r="Y73" s="59" t="s">
        <v>32</v>
      </c>
      <c r="Z73" s="62">
        <f t="shared" si="12"/>
        <v>0</v>
      </c>
      <c r="AA73" s="51">
        <f t="shared" si="13"/>
        <v>0</v>
      </c>
      <c r="AB73" s="51">
        <f t="shared" si="14"/>
        <v>0</v>
      </c>
      <c r="AC73" s="51">
        <f t="shared" si="15"/>
        <v>0</v>
      </c>
      <c r="AD73" s="57" t="str">
        <f t="shared" si="16"/>
        <v>-</v>
      </c>
      <c r="AE73" s="62">
        <f t="shared" si="17"/>
        <v>1</v>
      </c>
      <c r="AF73" s="51">
        <f t="shared" si="18"/>
        <v>0</v>
      </c>
      <c r="AG73" s="51">
        <f t="shared" si="19"/>
        <v>0</v>
      </c>
      <c r="AH73" s="57" t="str">
        <f t="shared" si="20"/>
        <v>-</v>
      </c>
      <c r="AI73" s="62">
        <f t="shared" si="21"/>
        <v>0</v>
      </c>
    </row>
    <row r="74" spans="1:35" ht="12.75">
      <c r="A74" s="49">
        <v>2102300</v>
      </c>
      <c r="B74" s="50">
        <v>43211000</v>
      </c>
      <c r="C74" s="62" t="s">
        <v>245</v>
      </c>
      <c r="D74" s="51" t="s">
        <v>246</v>
      </c>
      <c r="E74" s="51" t="s">
        <v>247</v>
      </c>
      <c r="F74" s="52" t="s">
        <v>27</v>
      </c>
      <c r="G74" s="85">
        <v>42754</v>
      </c>
      <c r="H74" s="53">
        <v>4009</v>
      </c>
      <c r="I74" s="63">
        <v>2702594011</v>
      </c>
      <c r="J74" s="54">
        <v>7</v>
      </c>
      <c r="K74" s="33" t="s">
        <v>31</v>
      </c>
      <c r="L74" s="32" t="s">
        <v>30</v>
      </c>
      <c r="M74" s="87">
        <v>3884.64</v>
      </c>
      <c r="N74" s="64" t="s">
        <v>30</v>
      </c>
      <c r="O74" s="56">
        <v>23.28735095</v>
      </c>
      <c r="P74" s="33" t="str">
        <f t="shared" si="11"/>
        <v>YES</v>
      </c>
      <c r="Q74" s="34"/>
      <c r="R74" s="65"/>
      <c r="S74" s="92" t="s">
        <v>31</v>
      </c>
      <c r="T74" s="81">
        <v>308643</v>
      </c>
      <c r="U74" s="69">
        <v>22583</v>
      </c>
      <c r="V74" s="68">
        <v>29882</v>
      </c>
      <c r="W74" s="94">
        <v>13815</v>
      </c>
      <c r="X74" s="83" t="s">
        <v>32</v>
      </c>
      <c r="Y74" s="59" t="s">
        <v>32</v>
      </c>
      <c r="Z74" s="62">
        <f t="shared" si="12"/>
        <v>1</v>
      </c>
      <c r="AA74" s="51">
        <f t="shared" si="13"/>
        <v>0</v>
      </c>
      <c r="AB74" s="51">
        <f t="shared" si="14"/>
        <v>0</v>
      </c>
      <c r="AC74" s="51">
        <f t="shared" si="15"/>
        <v>0</v>
      </c>
      <c r="AD74" s="57" t="str">
        <f t="shared" si="16"/>
        <v>-</v>
      </c>
      <c r="AE74" s="62">
        <f t="shared" si="17"/>
        <v>1</v>
      </c>
      <c r="AF74" s="51">
        <f t="shared" si="18"/>
        <v>1</v>
      </c>
      <c r="AG74" s="51" t="str">
        <f t="shared" si="19"/>
        <v>Initial</v>
      </c>
      <c r="AH74" s="57" t="str">
        <f t="shared" si="20"/>
        <v>RLIS</v>
      </c>
      <c r="AI74" s="62">
        <f t="shared" si="21"/>
        <v>0</v>
      </c>
    </row>
    <row r="75" spans="1:35" ht="12.75">
      <c r="A75" s="49">
        <v>2102340</v>
      </c>
      <c r="B75" s="50">
        <v>44215000</v>
      </c>
      <c r="C75" s="62" t="s">
        <v>248</v>
      </c>
      <c r="D75" s="51" t="s">
        <v>249</v>
      </c>
      <c r="E75" s="51" t="s">
        <v>250</v>
      </c>
      <c r="F75" s="52" t="s">
        <v>27</v>
      </c>
      <c r="G75" s="85">
        <v>42743</v>
      </c>
      <c r="H75" s="53">
        <v>369</v>
      </c>
      <c r="I75" s="63">
        <v>2709325231</v>
      </c>
      <c r="J75" s="54">
        <v>7</v>
      </c>
      <c r="K75" s="33" t="s">
        <v>31</v>
      </c>
      <c r="L75" s="32" t="s">
        <v>30</v>
      </c>
      <c r="M75" s="87">
        <v>1478.89</v>
      </c>
      <c r="N75" s="64" t="s">
        <v>30</v>
      </c>
      <c r="O75" s="56">
        <v>23.3030465</v>
      </c>
      <c r="P75" s="33" t="str">
        <f t="shared" si="11"/>
        <v>YES</v>
      </c>
      <c r="Q75" s="34"/>
      <c r="R75" s="65"/>
      <c r="S75" s="92" t="s">
        <v>31</v>
      </c>
      <c r="T75" s="81">
        <v>121611</v>
      </c>
      <c r="U75" s="69">
        <v>11087</v>
      </c>
      <c r="V75" s="68">
        <v>13590</v>
      </c>
      <c r="W75" s="94">
        <v>5532</v>
      </c>
      <c r="X75" s="83" t="s">
        <v>32</v>
      </c>
      <c r="Y75" s="59" t="s">
        <v>32</v>
      </c>
      <c r="Z75" s="62">
        <f t="shared" si="12"/>
        <v>1</v>
      </c>
      <c r="AA75" s="51">
        <f t="shared" si="13"/>
        <v>0</v>
      </c>
      <c r="AB75" s="51">
        <f t="shared" si="14"/>
        <v>0</v>
      </c>
      <c r="AC75" s="51">
        <f t="shared" si="15"/>
        <v>0</v>
      </c>
      <c r="AD75" s="57" t="str">
        <f t="shared" si="16"/>
        <v>-</v>
      </c>
      <c r="AE75" s="62">
        <f t="shared" si="17"/>
        <v>1</v>
      </c>
      <c r="AF75" s="51">
        <f t="shared" si="18"/>
        <v>1</v>
      </c>
      <c r="AG75" s="51" t="str">
        <f t="shared" si="19"/>
        <v>Initial</v>
      </c>
      <c r="AH75" s="57" t="str">
        <f t="shared" si="20"/>
        <v>RLIS</v>
      </c>
      <c r="AI75" s="62">
        <f t="shared" si="21"/>
        <v>0</v>
      </c>
    </row>
    <row r="76" spans="1:35" ht="12.75">
      <c r="A76" s="49">
        <v>2102400</v>
      </c>
      <c r="B76" s="50">
        <v>45221000</v>
      </c>
      <c r="C76" s="62" t="s">
        <v>251</v>
      </c>
      <c r="D76" s="51" t="s">
        <v>252</v>
      </c>
      <c r="E76" s="51" t="s">
        <v>253</v>
      </c>
      <c r="F76" s="52" t="s">
        <v>27</v>
      </c>
      <c r="G76" s="85">
        <v>41144</v>
      </c>
      <c r="H76" s="53">
        <v>9618</v>
      </c>
      <c r="I76" s="63">
        <v>6064739819</v>
      </c>
      <c r="J76" s="54" t="s">
        <v>147</v>
      </c>
      <c r="K76" s="33" t="s">
        <v>29</v>
      </c>
      <c r="L76" s="32" t="s">
        <v>30</v>
      </c>
      <c r="M76" s="87">
        <v>2859.46</v>
      </c>
      <c r="N76" s="64" t="s">
        <v>30</v>
      </c>
      <c r="O76" s="56">
        <v>24.83241926</v>
      </c>
      <c r="P76" s="33" t="str">
        <f t="shared" si="11"/>
        <v>YES</v>
      </c>
      <c r="Q76" s="34"/>
      <c r="R76" s="65"/>
      <c r="S76" s="92" t="s">
        <v>29</v>
      </c>
      <c r="T76" s="81">
        <v>248000</v>
      </c>
      <c r="U76" s="69">
        <v>18444</v>
      </c>
      <c r="V76" s="68">
        <v>23647</v>
      </c>
      <c r="W76" s="94">
        <v>13324</v>
      </c>
      <c r="X76" s="83" t="s">
        <v>32</v>
      </c>
      <c r="Y76" s="59" t="s">
        <v>32</v>
      </c>
      <c r="Z76" s="62">
        <f t="shared" si="12"/>
        <v>0</v>
      </c>
      <c r="AA76" s="51">
        <f t="shared" si="13"/>
        <v>0</v>
      </c>
      <c r="AB76" s="51">
        <f t="shared" si="14"/>
        <v>0</v>
      </c>
      <c r="AC76" s="51">
        <f t="shared" si="15"/>
        <v>0</v>
      </c>
      <c r="AD76" s="57" t="str">
        <f t="shared" si="16"/>
        <v>-</v>
      </c>
      <c r="AE76" s="62">
        <f t="shared" si="17"/>
        <v>0</v>
      </c>
      <c r="AF76" s="51">
        <f t="shared" si="18"/>
        <v>1</v>
      </c>
      <c r="AG76" s="51">
        <f t="shared" si="19"/>
        <v>0</v>
      </c>
      <c r="AH76" s="57" t="str">
        <f t="shared" si="20"/>
        <v>-</v>
      </c>
      <c r="AI76" s="62">
        <f t="shared" si="21"/>
        <v>0</v>
      </c>
    </row>
    <row r="77" spans="1:35" ht="12.75">
      <c r="A77" s="49">
        <v>2102460</v>
      </c>
      <c r="B77" s="50">
        <v>46225000</v>
      </c>
      <c r="C77" s="62" t="s">
        <v>254</v>
      </c>
      <c r="D77" s="51" t="s">
        <v>255</v>
      </c>
      <c r="E77" s="51" t="s">
        <v>256</v>
      </c>
      <c r="F77" s="52" t="s">
        <v>27</v>
      </c>
      <c r="G77" s="85">
        <v>42348</v>
      </c>
      <c r="H77" s="53">
        <v>6809</v>
      </c>
      <c r="I77" s="63">
        <v>2709276914</v>
      </c>
      <c r="J77" s="54">
        <v>8</v>
      </c>
      <c r="K77" s="33" t="s">
        <v>31</v>
      </c>
      <c r="L77" s="32" t="s">
        <v>30</v>
      </c>
      <c r="M77" s="87">
        <v>1474.12</v>
      </c>
      <c r="N77" s="64" t="s">
        <v>30</v>
      </c>
      <c r="O77" s="56">
        <v>13.42448726</v>
      </c>
      <c r="P77" s="33" t="str">
        <f t="shared" si="11"/>
        <v>NO</v>
      </c>
      <c r="Q77" s="34"/>
      <c r="R77" s="65"/>
      <c r="S77" s="92" t="s">
        <v>31</v>
      </c>
      <c r="T77" s="81">
        <v>84656</v>
      </c>
      <c r="U77" s="69">
        <v>5415</v>
      </c>
      <c r="V77" s="68">
        <v>8647</v>
      </c>
      <c r="W77" s="94">
        <v>5110</v>
      </c>
      <c r="X77" s="83" t="s">
        <v>33</v>
      </c>
      <c r="Y77" s="59" t="s">
        <v>32</v>
      </c>
      <c r="Z77" s="62">
        <f t="shared" si="12"/>
        <v>1</v>
      </c>
      <c r="AA77" s="51">
        <f t="shared" si="13"/>
        <v>0</v>
      </c>
      <c r="AB77" s="51">
        <f t="shared" si="14"/>
        <v>0</v>
      </c>
      <c r="AC77" s="51">
        <f t="shared" si="15"/>
        <v>0</v>
      </c>
      <c r="AD77" s="57" t="str">
        <f t="shared" si="16"/>
        <v>-</v>
      </c>
      <c r="AE77" s="62">
        <f t="shared" si="17"/>
        <v>1</v>
      </c>
      <c r="AF77" s="51">
        <f t="shared" si="18"/>
        <v>0</v>
      </c>
      <c r="AG77" s="51">
        <f t="shared" si="19"/>
        <v>0</v>
      </c>
      <c r="AH77" s="57" t="str">
        <f t="shared" si="20"/>
        <v>-</v>
      </c>
      <c r="AI77" s="62">
        <f t="shared" si="21"/>
        <v>0</v>
      </c>
    </row>
    <row r="78" spans="1:35" ht="12.75">
      <c r="A78" s="49">
        <v>2102490</v>
      </c>
      <c r="B78" s="50">
        <v>47231000</v>
      </c>
      <c r="C78" s="62" t="s">
        <v>257</v>
      </c>
      <c r="D78" s="51" t="s">
        <v>258</v>
      </c>
      <c r="E78" s="51" t="s">
        <v>191</v>
      </c>
      <c r="F78" s="52" t="s">
        <v>27</v>
      </c>
      <c r="G78" s="85">
        <v>42701</v>
      </c>
      <c r="H78" s="53">
        <v>1419</v>
      </c>
      <c r="I78" s="63">
        <v>2707698800</v>
      </c>
      <c r="J78" s="54" t="s">
        <v>259</v>
      </c>
      <c r="K78" s="33" t="s">
        <v>29</v>
      </c>
      <c r="L78" s="32" t="s">
        <v>30</v>
      </c>
      <c r="M78" s="87">
        <v>12531.54</v>
      </c>
      <c r="N78" s="64" t="s">
        <v>30</v>
      </c>
      <c r="O78" s="56">
        <v>15.67754698</v>
      </c>
      <c r="P78" s="33" t="str">
        <f t="shared" si="11"/>
        <v>NO</v>
      </c>
      <c r="Q78" s="34"/>
      <c r="R78" s="65"/>
      <c r="S78" s="92" t="s">
        <v>29</v>
      </c>
      <c r="T78" s="81">
        <v>656600</v>
      </c>
      <c r="U78" s="69">
        <v>50456</v>
      </c>
      <c r="V78" s="68">
        <v>77645</v>
      </c>
      <c r="W78" s="94">
        <v>33867</v>
      </c>
      <c r="X78" s="83" t="s">
        <v>32</v>
      </c>
      <c r="Y78" s="59" t="s">
        <v>32</v>
      </c>
      <c r="Z78" s="62">
        <f t="shared" si="12"/>
        <v>0</v>
      </c>
      <c r="AA78" s="51">
        <f t="shared" si="13"/>
        <v>0</v>
      </c>
      <c r="AB78" s="51">
        <f t="shared" si="14"/>
        <v>0</v>
      </c>
      <c r="AC78" s="51">
        <f t="shared" si="15"/>
        <v>0</v>
      </c>
      <c r="AD78" s="57" t="str">
        <f t="shared" si="16"/>
        <v>-</v>
      </c>
      <c r="AE78" s="62">
        <f t="shared" si="17"/>
        <v>0</v>
      </c>
      <c r="AF78" s="51">
        <f t="shared" si="18"/>
        <v>0</v>
      </c>
      <c r="AG78" s="51">
        <f t="shared" si="19"/>
        <v>0</v>
      </c>
      <c r="AH78" s="57" t="str">
        <f t="shared" si="20"/>
        <v>-</v>
      </c>
      <c r="AI78" s="62">
        <f t="shared" si="21"/>
        <v>0</v>
      </c>
    </row>
    <row r="79" spans="1:35" ht="12.75">
      <c r="A79" s="49">
        <v>2102540</v>
      </c>
      <c r="B79" s="50">
        <v>48235000</v>
      </c>
      <c r="C79" s="62" t="s">
        <v>260</v>
      </c>
      <c r="D79" s="51" t="s">
        <v>261</v>
      </c>
      <c r="E79" s="51" t="s">
        <v>262</v>
      </c>
      <c r="F79" s="52" t="s">
        <v>27</v>
      </c>
      <c r="G79" s="85">
        <v>40831</v>
      </c>
      <c r="H79" s="53">
        <v>1756</v>
      </c>
      <c r="I79" s="63">
        <v>6065734330</v>
      </c>
      <c r="J79" s="54" t="s">
        <v>28</v>
      </c>
      <c r="K79" s="33" t="s">
        <v>29</v>
      </c>
      <c r="L79" s="32" t="s">
        <v>30</v>
      </c>
      <c r="M79" s="87">
        <v>4143.18</v>
      </c>
      <c r="N79" s="64" t="s">
        <v>30</v>
      </c>
      <c r="O79" s="56">
        <v>36.1221253</v>
      </c>
      <c r="P79" s="33" t="str">
        <f t="shared" si="11"/>
        <v>YES</v>
      </c>
      <c r="Q79" s="34"/>
      <c r="R79" s="65"/>
      <c r="S79" s="92" t="s">
        <v>31</v>
      </c>
      <c r="T79" s="81">
        <v>578525</v>
      </c>
      <c r="U79" s="69">
        <v>52011</v>
      </c>
      <c r="V79" s="68">
        <v>55836</v>
      </c>
      <c r="W79" s="94">
        <v>21116</v>
      </c>
      <c r="X79" s="83" t="s">
        <v>32</v>
      </c>
      <c r="Y79" s="59" t="s">
        <v>32</v>
      </c>
      <c r="Z79" s="62">
        <f t="shared" si="12"/>
        <v>0</v>
      </c>
      <c r="AA79" s="51">
        <f t="shared" si="13"/>
        <v>0</v>
      </c>
      <c r="AB79" s="51">
        <f t="shared" si="14"/>
        <v>0</v>
      </c>
      <c r="AC79" s="51">
        <f t="shared" si="15"/>
        <v>0</v>
      </c>
      <c r="AD79" s="57" t="str">
        <f t="shared" si="16"/>
        <v>-</v>
      </c>
      <c r="AE79" s="62">
        <f t="shared" si="17"/>
        <v>1</v>
      </c>
      <c r="AF79" s="51">
        <f t="shared" si="18"/>
        <v>1</v>
      </c>
      <c r="AG79" s="51" t="str">
        <f t="shared" si="19"/>
        <v>Initial</v>
      </c>
      <c r="AH79" s="57" t="str">
        <f t="shared" si="20"/>
        <v>RLIS</v>
      </c>
      <c r="AI79" s="62">
        <f t="shared" si="21"/>
        <v>0</v>
      </c>
    </row>
    <row r="80" spans="1:35" ht="12.75">
      <c r="A80" s="49">
        <v>2102520</v>
      </c>
      <c r="B80" s="50">
        <v>48236000</v>
      </c>
      <c r="C80" s="62" t="s">
        <v>263</v>
      </c>
      <c r="D80" s="51" t="s">
        <v>264</v>
      </c>
      <c r="E80" s="51" t="s">
        <v>262</v>
      </c>
      <c r="F80" s="52" t="s">
        <v>27</v>
      </c>
      <c r="G80" s="85">
        <v>40831</v>
      </c>
      <c r="H80" s="53">
        <v>2372</v>
      </c>
      <c r="I80" s="63">
        <v>6065738700</v>
      </c>
      <c r="J80" s="54">
        <v>7</v>
      </c>
      <c r="K80" s="33" t="s">
        <v>31</v>
      </c>
      <c r="L80" s="32" t="s">
        <v>30</v>
      </c>
      <c r="M80" s="87">
        <v>671.98</v>
      </c>
      <c r="N80" s="64" t="s">
        <v>30</v>
      </c>
      <c r="O80" s="56">
        <v>33.0134357</v>
      </c>
      <c r="P80" s="33" t="str">
        <f t="shared" si="11"/>
        <v>YES</v>
      </c>
      <c r="Q80" s="34"/>
      <c r="R80" s="65"/>
      <c r="S80" s="92" t="s">
        <v>31</v>
      </c>
      <c r="T80" s="81">
        <v>61644</v>
      </c>
      <c r="U80" s="69">
        <v>5408</v>
      </c>
      <c r="V80" s="68">
        <v>6910</v>
      </c>
      <c r="W80" s="94">
        <v>3062</v>
      </c>
      <c r="X80" s="83" t="s">
        <v>33</v>
      </c>
      <c r="Y80" s="59" t="s">
        <v>32</v>
      </c>
      <c r="Z80" s="62">
        <f t="shared" si="12"/>
        <v>1</v>
      </c>
      <c r="AA80" s="51">
        <f t="shared" si="13"/>
        <v>0</v>
      </c>
      <c r="AB80" s="51">
        <f t="shared" si="14"/>
        <v>0</v>
      </c>
      <c r="AC80" s="51">
        <f t="shared" si="15"/>
        <v>0</v>
      </c>
      <c r="AD80" s="57" t="str">
        <f t="shared" si="16"/>
        <v>-</v>
      </c>
      <c r="AE80" s="62">
        <f t="shared" si="17"/>
        <v>1</v>
      </c>
      <c r="AF80" s="51">
        <f t="shared" si="18"/>
        <v>1</v>
      </c>
      <c r="AG80" s="51" t="str">
        <f t="shared" si="19"/>
        <v>Initial</v>
      </c>
      <c r="AH80" s="57" t="str">
        <f t="shared" si="20"/>
        <v>RLIS</v>
      </c>
      <c r="AI80" s="62">
        <f t="shared" si="21"/>
        <v>0</v>
      </c>
    </row>
    <row r="81" spans="1:35" ht="12.75">
      <c r="A81" s="49">
        <v>2102580</v>
      </c>
      <c r="B81" s="50">
        <v>49241000</v>
      </c>
      <c r="C81" s="62" t="s">
        <v>265</v>
      </c>
      <c r="D81" s="51" t="s">
        <v>266</v>
      </c>
      <c r="E81" s="51" t="s">
        <v>267</v>
      </c>
      <c r="F81" s="52" t="s">
        <v>27</v>
      </c>
      <c r="G81" s="85">
        <v>41031</v>
      </c>
      <c r="H81" s="53">
        <v>8834</v>
      </c>
      <c r="I81" s="63">
        <v>8592347110</v>
      </c>
      <c r="J81" s="54">
        <v>6</v>
      </c>
      <c r="K81" s="33" t="s">
        <v>29</v>
      </c>
      <c r="L81" s="32" t="s">
        <v>30</v>
      </c>
      <c r="M81" s="87">
        <v>2911.74</v>
      </c>
      <c r="N81" s="64" t="s">
        <v>30</v>
      </c>
      <c r="O81" s="56">
        <v>17.37488196</v>
      </c>
      <c r="P81" s="33" t="str">
        <f t="shared" si="11"/>
        <v>NO</v>
      </c>
      <c r="Q81" s="34"/>
      <c r="R81" s="65"/>
      <c r="S81" s="92" t="s">
        <v>31</v>
      </c>
      <c r="T81" s="81">
        <v>174718</v>
      </c>
      <c r="U81" s="69">
        <v>11318</v>
      </c>
      <c r="V81" s="68">
        <v>18116</v>
      </c>
      <c r="W81" s="94">
        <v>10763</v>
      </c>
      <c r="X81" s="83" t="s">
        <v>33</v>
      </c>
      <c r="Y81" s="59" t="s">
        <v>32</v>
      </c>
      <c r="Z81" s="62">
        <f t="shared" si="12"/>
        <v>0</v>
      </c>
      <c r="AA81" s="51">
        <f t="shared" si="13"/>
        <v>0</v>
      </c>
      <c r="AB81" s="51">
        <f t="shared" si="14"/>
        <v>0</v>
      </c>
      <c r="AC81" s="51">
        <f t="shared" si="15"/>
        <v>0</v>
      </c>
      <c r="AD81" s="57" t="str">
        <f t="shared" si="16"/>
        <v>-</v>
      </c>
      <c r="AE81" s="62">
        <f t="shared" si="17"/>
        <v>1</v>
      </c>
      <c r="AF81" s="51">
        <f t="shared" si="18"/>
        <v>0</v>
      </c>
      <c r="AG81" s="51">
        <f t="shared" si="19"/>
        <v>0</v>
      </c>
      <c r="AH81" s="57" t="str">
        <f t="shared" si="20"/>
        <v>-</v>
      </c>
      <c r="AI81" s="62">
        <f t="shared" si="21"/>
        <v>0</v>
      </c>
    </row>
    <row r="82" spans="1:35" ht="12.75">
      <c r="A82" s="49">
        <v>2102610</v>
      </c>
      <c r="B82" s="50">
        <v>84242000</v>
      </c>
      <c r="C82" s="62" t="s">
        <v>268</v>
      </c>
      <c r="D82" s="51" t="s">
        <v>269</v>
      </c>
      <c r="E82" s="51" t="s">
        <v>270</v>
      </c>
      <c r="F82" s="52" t="s">
        <v>27</v>
      </c>
      <c r="G82" s="85">
        <v>40330</v>
      </c>
      <c r="H82" s="53">
        <v>1226</v>
      </c>
      <c r="I82" s="63">
        <v>8597348400</v>
      </c>
      <c r="J82" s="54">
        <v>6</v>
      </c>
      <c r="K82" s="33" t="s">
        <v>29</v>
      </c>
      <c r="L82" s="32" t="s">
        <v>30</v>
      </c>
      <c r="M82" s="87">
        <v>792.26</v>
      </c>
      <c r="N82" s="64" t="s">
        <v>30</v>
      </c>
      <c r="O82" s="56">
        <v>22.53641817</v>
      </c>
      <c r="P82" s="33" t="str">
        <f t="shared" si="11"/>
        <v>YES</v>
      </c>
      <c r="Q82" s="34"/>
      <c r="R82" s="65"/>
      <c r="S82" s="92" t="s">
        <v>31</v>
      </c>
      <c r="T82" s="81">
        <v>71986</v>
      </c>
      <c r="U82" s="69">
        <v>6010</v>
      </c>
      <c r="V82" s="68">
        <v>7425</v>
      </c>
      <c r="W82" s="94">
        <v>3259</v>
      </c>
      <c r="X82" s="83" t="s">
        <v>32</v>
      </c>
      <c r="Y82" s="59" t="s">
        <v>32</v>
      </c>
      <c r="Z82" s="62">
        <f t="shared" si="12"/>
        <v>0</v>
      </c>
      <c r="AA82" s="51">
        <f t="shared" si="13"/>
        <v>0</v>
      </c>
      <c r="AB82" s="51">
        <f t="shared" si="14"/>
        <v>0</v>
      </c>
      <c r="AC82" s="51">
        <f t="shared" si="15"/>
        <v>0</v>
      </c>
      <c r="AD82" s="57" t="str">
        <f t="shared" si="16"/>
        <v>-</v>
      </c>
      <c r="AE82" s="62">
        <f t="shared" si="17"/>
        <v>1</v>
      </c>
      <c r="AF82" s="51">
        <f t="shared" si="18"/>
        <v>1</v>
      </c>
      <c r="AG82" s="51" t="str">
        <f t="shared" si="19"/>
        <v>Initial</v>
      </c>
      <c r="AH82" s="57" t="str">
        <f t="shared" si="20"/>
        <v>RLIS</v>
      </c>
      <c r="AI82" s="62">
        <f t="shared" si="21"/>
        <v>0</v>
      </c>
    </row>
    <row r="83" spans="1:35" ht="12.75">
      <c r="A83" s="49">
        <v>2102640</v>
      </c>
      <c r="B83" s="50">
        <v>50245000</v>
      </c>
      <c r="C83" s="62" t="s">
        <v>271</v>
      </c>
      <c r="D83" s="51" t="s">
        <v>272</v>
      </c>
      <c r="E83" s="51" t="s">
        <v>273</v>
      </c>
      <c r="F83" s="52" t="s">
        <v>27</v>
      </c>
      <c r="G83" s="85">
        <v>42765</v>
      </c>
      <c r="H83" s="53">
        <v>68</v>
      </c>
      <c r="I83" s="63">
        <v>2705242631</v>
      </c>
      <c r="J83" s="54">
        <v>7</v>
      </c>
      <c r="K83" s="33" t="s">
        <v>31</v>
      </c>
      <c r="L83" s="32" t="s">
        <v>30</v>
      </c>
      <c r="M83" s="87">
        <v>2216.48</v>
      </c>
      <c r="N83" s="64" t="s">
        <v>30</v>
      </c>
      <c r="O83" s="56">
        <v>27.05123612</v>
      </c>
      <c r="P83" s="33" t="str">
        <f t="shared" si="11"/>
        <v>YES</v>
      </c>
      <c r="Q83" s="34"/>
      <c r="R83" s="65"/>
      <c r="S83" s="92" t="s">
        <v>31</v>
      </c>
      <c r="T83" s="81">
        <v>214504</v>
      </c>
      <c r="U83" s="69">
        <v>20239</v>
      </c>
      <c r="V83" s="68">
        <v>23277</v>
      </c>
      <c r="W83" s="94">
        <v>10513</v>
      </c>
      <c r="X83" s="83" t="s">
        <v>33</v>
      </c>
      <c r="Y83" s="59" t="s">
        <v>32</v>
      </c>
      <c r="Z83" s="62">
        <f t="shared" si="12"/>
        <v>1</v>
      </c>
      <c r="AA83" s="51">
        <f t="shared" si="13"/>
        <v>0</v>
      </c>
      <c r="AB83" s="51">
        <f t="shared" si="14"/>
        <v>0</v>
      </c>
      <c r="AC83" s="51">
        <f t="shared" si="15"/>
        <v>0</v>
      </c>
      <c r="AD83" s="57" t="str">
        <f t="shared" si="16"/>
        <v>-</v>
      </c>
      <c r="AE83" s="62">
        <f t="shared" si="17"/>
        <v>1</v>
      </c>
      <c r="AF83" s="51">
        <f t="shared" si="18"/>
        <v>1</v>
      </c>
      <c r="AG83" s="51" t="str">
        <f t="shared" si="19"/>
        <v>Initial</v>
      </c>
      <c r="AH83" s="57" t="str">
        <f t="shared" si="20"/>
        <v>RLIS</v>
      </c>
      <c r="AI83" s="62">
        <f t="shared" si="21"/>
        <v>0</v>
      </c>
    </row>
    <row r="84" spans="1:35" ht="12.75">
      <c r="A84" s="49">
        <v>2102670</v>
      </c>
      <c r="B84" s="50">
        <v>97246000</v>
      </c>
      <c r="C84" s="62" t="s">
        <v>274</v>
      </c>
      <c r="D84" s="51" t="s">
        <v>275</v>
      </c>
      <c r="E84" s="51" t="s">
        <v>276</v>
      </c>
      <c r="F84" s="52" t="s">
        <v>27</v>
      </c>
      <c r="G84" s="85">
        <v>41701</v>
      </c>
      <c r="H84" s="53">
        <v>1423</v>
      </c>
      <c r="I84" s="63">
        <v>6064363911</v>
      </c>
      <c r="J84" s="54">
        <v>6</v>
      </c>
      <c r="K84" s="33" t="s">
        <v>29</v>
      </c>
      <c r="L84" s="32" t="s">
        <v>30</v>
      </c>
      <c r="M84" s="87">
        <v>874.86</v>
      </c>
      <c r="N84" s="64" t="s">
        <v>30</v>
      </c>
      <c r="O84" s="56">
        <v>33.8790932</v>
      </c>
      <c r="P84" s="33" t="str">
        <f t="shared" si="11"/>
        <v>YES</v>
      </c>
      <c r="Q84" s="34"/>
      <c r="R84" s="65"/>
      <c r="S84" s="92" t="s">
        <v>31</v>
      </c>
      <c r="T84" s="81">
        <v>82433</v>
      </c>
      <c r="U84" s="69">
        <v>8115</v>
      </c>
      <c r="V84" s="68">
        <v>9112</v>
      </c>
      <c r="W84" s="94">
        <v>2205</v>
      </c>
      <c r="X84" s="83" t="s">
        <v>33</v>
      </c>
      <c r="Y84" s="59" t="s">
        <v>32</v>
      </c>
      <c r="Z84" s="62">
        <f t="shared" si="12"/>
        <v>0</v>
      </c>
      <c r="AA84" s="51">
        <f t="shared" si="13"/>
        <v>0</v>
      </c>
      <c r="AB84" s="51">
        <f t="shared" si="14"/>
        <v>0</v>
      </c>
      <c r="AC84" s="51">
        <f t="shared" si="15"/>
        <v>0</v>
      </c>
      <c r="AD84" s="57" t="str">
        <f t="shared" si="16"/>
        <v>-</v>
      </c>
      <c r="AE84" s="62">
        <f t="shared" si="17"/>
        <v>1</v>
      </c>
      <c r="AF84" s="51">
        <f t="shared" si="18"/>
        <v>1</v>
      </c>
      <c r="AG84" s="51" t="str">
        <f t="shared" si="19"/>
        <v>Initial</v>
      </c>
      <c r="AH84" s="57" t="str">
        <f t="shared" si="20"/>
        <v>RLIS</v>
      </c>
      <c r="AI84" s="62">
        <f t="shared" si="21"/>
        <v>0</v>
      </c>
    </row>
    <row r="85" spans="1:35" ht="12.75">
      <c r="A85" s="49">
        <v>2102710</v>
      </c>
      <c r="B85" s="50">
        <v>51251000</v>
      </c>
      <c r="C85" s="62" t="s">
        <v>277</v>
      </c>
      <c r="D85" s="51" t="s">
        <v>278</v>
      </c>
      <c r="E85" s="51" t="s">
        <v>279</v>
      </c>
      <c r="F85" s="52" t="s">
        <v>27</v>
      </c>
      <c r="G85" s="85">
        <v>42420</v>
      </c>
      <c r="H85" s="53">
        <v>3367</v>
      </c>
      <c r="I85" s="63">
        <v>2708315000</v>
      </c>
      <c r="J85" s="54" t="s">
        <v>86</v>
      </c>
      <c r="K85" s="33" t="s">
        <v>29</v>
      </c>
      <c r="L85" s="32" t="s">
        <v>30</v>
      </c>
      <c r="M85" s="87">
        <v>6346.72</v>
      </c>
      <c r="N85" s="64" t="s">
        <v>30</v>
      </c>
      <c r="O85" s="56">
        <v>17.77545419</v>
      </c>
      <c r="P85" s="33" t="str">
        <f t="shared" si="11"/>
        <v>NO</v>
      </c>
      <c r="Q85" s="34"/>
      <c r="R85" s="65"/>
      <c r="S85" s="92" t="s">
        <v>29</v>
      </c>
      <c r="T85" s="81">
        <v>406031</v>
      </c>
      <c r="U85" s="69">
        <v>28703</v>
      </c>
      <c r="V85" s="68">
        <v>43721</v>
      </c>
      <c r="W85" s="94">
        <v>23162</v>
      </c>
      <c r="X85" s="83" t="s">
        <v>32</v>
      </c>
      <c r="Y85" s="59" t="s">
        <v>32</v>
      </c>
      <c r="Z85" s="62">
        <f t="shared" si="12"/>
        <v>0</v>
      </c>
      <c r="AA85" s="51">
        <f t="shared" si="13"/>
        <v>0</v>
      </c>
      <c r="AB85" s="51">
        <f t="shared" si="14"/>
        <v>0</v>
      </c>
      <c r="AC85" s="51">
        <f t="shared" si="15"/>
        <v>0</v>
      </c>
      <c r="AD85" s="57" t="str">
        <f t="shared" si="16"/>
        <v>-</v>
      </c>
      <c r="AE85" s="62">
        <f t="shared" si="17"/>
        <v>0</v>
      </c>
      <c r="AF85" s="51">
        <f t="shared" si="18"/>
        <v>0</v>
      </c>
      <c r="AG85" s="51">
        <f t="shared" si="19"/>
        <v>0</v>
      </c>
      <c r="AH85" s="57" t="str">
        <f t="shared" si="20"/>
        <v>-</v>
      </c>
      <c r="AI85" s="62">
        <f t="shared" si="21"/>
        <v>0</v>
      </c>
    </row>
    <row r="86" spans="1:35" ht="12.75">
      <c r="A86" s="49">
        <v>2102760</v>
      </c>
      <c r="B86" s="50">
        <v>52255000</v>
      </c>
      <c r="C86" s="62" t="s">
        <v>280</v>
      </c>
      <c r="D86" s="51" t="s">
        <v>281</v>
      </c>
      <c r="E86" s="51" t="s">
        <v>282</v>
      </c>
      <c r="F86" s="52" t="s">
        <v>27</v>
      </c>
      <c r="G86" s="85">
        <v>40050</v>
      </c>
      <c r="H86" s="53">
        <v>299</v>
      </c>
      <c r="I86" s="63">
        <v>5028458600</v>
      </c>
      <c r="J86" s="54">
        <v>8</v>
      </c>
      <c r="K86" s="33" t="s">
        <v>31</v>
      </c>
      <c r="L86" s="32" t="s">
        <v>30</v>
      </c>
      <c r="M86" s="87">
        <v>1924.68</v>
      </c>
      <c r="N86" s="64" t="s">
        <v>30</v>
      </c>
      <c r="O86" s="56">
        <v>16.0706592</v>
      </c>
      <c r="P86" s="33" t="str">
        <f t="shared" si="11"/>
        <v>NO</v>
      </c>
      <c r="Q86" s="34"/>
      <c r="R86" s="65"/>
      <c r="S86" s="92" t="s">
        <v>31</v>
      </c>
      <c r="T86" s="81">
        <v>120278</v>
      </c>
      <c r="U86" s="69">
        <v>8613</v>
      </c>
      <c r="V86" s="68">
        <v>12827</v>
      </c>
      <c r="W86" s="94">
        <v>7224</v>
      </c>
      <c r="X86" s="83" t="s">
        <v>32</v>
      </c>
      <c r="Y86" s="59" t="s">
        <v>32</v>
      </c>
      <c r="Z86" s="62">
        <f t="shared" si="12"/>
        <v>1</v>
      </c>
      <c r="AA86" s="51">
        <f t="shared" si="13"/>
        <v>0</v>
      </c>
      <c r="AB86" s="51">
        <f t="shared" si="14"/>
        <v>0</v>
      </c>
      <c r="AC86" s="51">
        <f t="shared" si="15"/>
        <v>0</v>
      </c>
      <c r="AD86" s="57" t="str">
        <f t="shared" si="16"/>
        <v>-</v>
      </c>
      <c r="AE86" s="62">
        <f t="shared" si="17"/>
        <v>1</v>
      </c>
      <c r="AF86" s="51">
        <f t="shared" si="18"/>
        <v>0</v>
      </c>
      <c r="AG86" s="51">
        <f t="shared" si="19"/>
        <v>0</v>
      </c>
      <c r="AH86" s="57" t="str">
        <f t="shared" si="20"/>
        <v>-</v>
      </c>
      <c r="AI86" s="62">
        <f t="shared" si="21"/>
        <v>0</v>
      </c>
    </row>
    <row r="87" spans="1:35" ht="12.75">
      <c r="A87" s="49">
        <v>2102790</v>
      </c>
      <c r="B87" s="50">
        <v>53261000</v>
      </c>
      <c r="C87" s="62" t="s">
        <v>283</v>
      </c>
      <c r="D87" s="51" t="s">
        <v>284</v>
      </c>
      <c r="E87" s="51" t="s">
        <v>285</v>
      </c>
      <c r="F87" s="52" t="s">
        <v>27</v>
      </c>
      <c r="G87" s="85">
        <v>42031</v>
      </c>
      <c r="H87" s="53">
        <v>8400</v>
      </c>
      <c r="I87" s="63">
        <v>2706532341</v>
      </c>
      <c r="J87" s="54">
        <v>7</v>
      </c>
      <c r="K87" s="33" t="s">
        <v>31</v>
      </c>
      <c r="L87" s="32" t="s">
        <v>30</v>
      </c>
      <c r="M87" s="87">
        <v>704.02</v>
      </c>
      <c r="N87" s="64" t="s">
        <v>30</v>
      </c>
      <c r="O87" s="56">
        <v>21.125</v>
      </c>
      <c r="P87" s="33" t="str">
        <f t="shared" si="11"/>
        <v>YES</v>
      </c>
      <c r="Q87" s="34"/>
      <c r="R87" s="65"/>
      <c r="S87" s="92" t="s">
        <v>31</v>
      </c>
      <c r="T87" s="81">
        <v>55549</v>
      </c>
      <c r="U87" s="69">
        <v>4718</v>
      </c>
      <c r="V87" s="68">
        <v>5981</v>
      </c>
      <c r="W87" s="94">
        <v>3513</v>
      </c>
      <c r="X87" s="83" t="s">
        <v>32</v>
      </c>
      <c r="Y87" s="59" t="s">
        <v>32</v>
      </c>
      <c r="Z87" s="62">
        <f t="shared" si="12"/>
        <v>1</v>
      </c>
      <c r="AA87" s="51">
        <f t="shared" si="13"/>
        <v>0</v>
      </c>
      <c r="AB87" s="51">
        <f t="shared" si="14"/>
        <v>0</v>
      </c>
      <c r="AC87" s="51">
        <f t="shared" si="15"/>
        <v>0</v>
      </c>
      <c r="AD87" s="57" t="str">
        <f t="shared" si="16"/>
        <v>-</v>
      </c>
      <c r="AE87" s="62">
        <f t="shared" si="17"/>
        <v>1</v>
      </c>
      <c r="AF87" s="51">
        <f t="shared" si="18"/>
        <v>1</v>
      </c>
      <c r="AG87" s="51" t="str">
        <f t="shared" si="19"/>
        <v>Initial</v>
      </c>
      <c r="AH87" s="57" t="str">
        <f t="shared" si="20"/>
        <v>RLIS</v>
      </c>
      <c r="AI87" s="62">
        <f t="shared" si="21"/>
        <v>0</v>
      </c>
    </row>
    <row r="88" spans="1:35" ht="12.75">
      <c r="A88" s="49">
        <v>2102860</v>
      </c>
      <c r="B88" s="50">
        <v>54265000</v>
      </c>
      <c r="C88" s="62" t="s">
        <v>286</v>
      </c>
      <c r="D88" s="51" t="s">
        <v>287</v>
      </c>
      <c r="E88" s="51" t="s">
        <v>288</v>
      </c>
      <c r="F88" s="52" t="s">
        <v>27</v>
      </c>
      <c r="G88" s="85">
        <v>42431</v>
      </c>
      <c r="H88" s="53">
        <v>509</v>
      </c>
      <c r="I88" s="63">
        <v>2708256000</v>
      </c>
      <c r="J88" s="54" t="s">
        <v>28</v>
      </c>
      <c r="K88" s="33" t="s">
        <v>29</v>
      </c>
      <c r="L88" s="32" t="s">
        <v>30</v>
      </c>
      <c r="M88" s="87">
        <v>6433.97</v>
      </c>
      <c r="N88" s="64" t="s">
        <v>30</v>
      </c>
      <c r="O88" s="56">
        <v>20.39622391</v>
      </c>
      <c r="P88" s="33" t="str">
        <f t="shared" si="11"/>
        <v>YES</v>
      </c>
      <c r="Q88" s="34"/>
      <c r="R88" s="65"/>
      <c r="S88" s="92" t="s">
        <v>31</v>
      </c>
      <c r="T88" s="81">
        <v>475997</v>
      </c>
      <c r="U88" s="69">
        <v>37622</v>
      </c>
      <c r="V88" s="68">
        <v>49841</v>
      </c>
      <c r="W88" s="94">
        <v>22290</v>
      </c>
      <c r="X88" s="83" t="s">
        <v>32</v>
      </c>
      <c r="Y88" s="59" t="s">
        <v>32</v>
      </c>
      <c r="Z88" s="62">
        <f t="shared" si="12"/>
        <v>0</v>
      </c>
      <c r="AA88" s="51">
        <f t="shared" si="13"/>
        <v>0</v>
      </c>
      <c r="AB88" s="51">
        <f t="shared" si="14"/>
        <v>0</v>
      </c>
      <c r="AC88" s="51">
        <f t="shared" si="15"/>
        <v>0</v>
      </c>
      <c r="AD88" s="57" t="str">
        <f t="shared" si="16"/>
        <v>-</v>
      </c>
      <c r="AE88" s="62">
        <f t="shared" si="17"/>
        <v>1</v>
      </c>
      <c r="AF88" s="51">
        <f t="shared" si="18"/>
        <v>1</v>
      </c>
      <c r="AG88" s="51" t="str">
        <f t="shared" si="19"/>
        <v>Initial</v>
      </c>
      <c r="AH88" s="57" t="str">
        <f t="shared" si="20"/>
        <v>RLIS</v>
      </c>
      <c r="AI88" s="62">
        <f t="shared" si="21"/>
        <v>0</v>
      </c>
    </row>
    <row r="89" spans="1:35" ht="12.75">
      <c r="A89" s="49">
        <v>2102940</v>
      </c>
      <c r="B89" s="50">
        <v>55271000</v>
      </c>
      <c r="C89" s="62" t="s">
        <v>289</v>
      </c>
      <c r="D89" s="51" t="s">
        <v>290</v>
      </c>
      <c r="E89" s="51" t="s">
        <v>291</v>
      </c>
      <c r="F89" s="52" t="s">
        <v>27</v>
      </c>
      <c r="G89" s="85">
        <v>40447</v>
      </c>
      <c r="H89" s="53">
        <v>217</v>
      </c>
      <c r="I89" s="63">
        <v>6062877181</v>
      </c>
      <c r="J89" s="54">
        <v>7</v>
      </c>
      <c r="K89" s="33" t="s">
        <v>31</v>
      </c>
      <c r="L89" s="32" t="s">
        <v>30</v>
      </c>
      <c r="M89" s="87">
        <v>2028.71</v>
      </c>
      <c r="N89" s="64" t="s">
        <v>30</v>
      </c>
      <c r="O89" s="56">
        <v>31.29139073</v>
      </c>
      <c r="P89" s="33" t="str">
        <f t="shared" si="11"/>
        <v>YES</v>
      </c>
      <c r="Q89" s="34"/>
      <c r="R89" s="65"/>
      <c r="S89" s="92" t="s">
        <v>31</v>
      </c>
      <c r="T89" s="81">
        <v>258741</v>
      </c>
      <c r="U89" s="69">
        <v>22896</v>
      </c>
      <c r="V89" s="68">
        <v>25108</v>
      </c>
      <c r="W89" s="94">
        <v>11050</v>
      </c>
      <c r="X89" s="83" t="s">
        <v>32</v>
      </c>
      <c r="Y89" s="59" t="s">
        <v>32</v>
      </c>
      <c r="Z89" s="62">
        <f t="shared" si="12"/>
        <v>1</v>
      </c>
      <c r="AA89" s="51">
        <f t="shared" si="13"/>
        <v>0</v>
      </c>
      <c r="AB89" s="51">
        <f t="shared" si="14"/>
        <v>0</v>
      </c>
      <c r="AC89" s="51">
        <f t="shared" si="15"/>
        <v>0</v>
      </c>
      <c r="AD89" s="57" t="str">
        <f t="shared" si="16"/>
        <v>-</v>
      </c>
      <c r="AE89" s="62">
        <f t="shared" si="17"/>
        <v>1</v>
      </c>
      <c r="AF89" s="51">
        <f t="shared" si="18"/>
        <v>1</v>
      </c>
      <c r="AG89" s="51" t="str">
        <f t="shared" si="19"/>
        <v>Initial</v>
      </c>
      <c r="AH89" s="57" t="str">
        <f t="shared" si="20"/>
        <v>RLIS</v>
      </c>
      <c r="AI89" s="62">
        <f t="shared" si="21"/>
        <v>0</v>
      </c>
    </row>
    <row r="90" spans="1:35" ht="12.75">
      <c r="A90" s="49">
        <v>2102910</v>
      </c>
      <c r="B90" s="50">
        <v>13272000</v>
      </c>
      <c r="C90" s="62" t="s">
        <v>292</v>
      </c>
      <c r="D90" s="51" t="s">
        <v>293</v>
      </c>
      <c r="E90" s="51" t="s">
        <v>101</v>
      </c>
      <c r="F90" s="52" t="s">
        <v>27</v>
      </c>
      <c r="G90" s="85">
        <v>41339</v>
      </c>
      <c r="H90" s="53">
        <v>1124</v>
      </c>
      <c r="I90" s="63">
        <v>6066664979</v>
      </c>
      <c r="J90" s="54">
        <v>6</v>
      </c>
      <c r="K90" s="33" t="s">
        <v>29</v>
      </c>
      <c r="L90" s="32" t="s">
        <v>30</v>
      </c>
      <c r="M90" s="87">
        <v>450.45</v>
      </c>
      <c r="N90" s="64" t="s">
        <v>30</v>
      </c>
      <c r="O90" s="56">
        <v>27.68361582</v>
      </c>
      <c r="P90" s="33" t="str">
        <f t="shared" si="11"/>
        <v>YES</v>
      </c>
      <c r="Q90" s="34"/>
      <c r="R90" s="65"/>
      <c r="S90" s="92" t="s">
        <v>31</v>
      </c>
      <c r="T90" s="81">
        <v>23696</v>
      </c>
      <c r="U90" s="69">
        <v>1877</v>
      </c>
      <c r="V90" s="68">
        <v>3031</v>
      </c>
      <c r="W90" s="94">
        <v>1887</v>
      </c>
      <c r="X90" s="83" t="s">
        <v>33</v>
      </c>
      <c r="Y90" s="59" t="s">
        <v>32</v>
      </c>
      <c r="Z90" s="62">
        <f t="shared" si="12"/>
        <v>0</v>
      </c>
      <c r="AA90" s="51">
        <f t="shared" si="13"/>
        <v>1</v>
      </c>
      <c r="AB90" s="51">
        <f t="shared" si="14"/>
        <v>0</v>
      </c>
      <c r="AC90" s="51">
        <f t="shared" si="15"/>
        <v>0</v>
      </c>
      <c r="AD90" s="57" t="str">
        <f t="shared" si="16"/>
        <v>-</v>
      </c>
      <c r="AE90" s="62">
        <f t="shared" si="17"/>
        <v>1</v>
      </c>
      <c r="AF90" s="51">
        <f t="shared" si="18"/>
        <v>1</v>
      </c>
      <c r="AG90" s="51" t="str">
        <f t="shared" si="19"/>
        <v>Initial</v>
      </c>
      <c r="AH90" s="57" t="str">
        <f t="shared" si="20"/>
        <v>RLIS</v>
      </c>
      <c r="AI90" s="62">
        <f t="shared" si="21"/>
        <v>0</v>
      </c>
    </row>
    <row r="91" spans="1:35" ht="12.75">
      <c r="A91" s="49">
        <v>2102990</v>
      </c>
      <c r="B91" s="50">
        <v>56275000</v>
      </c>
      <c r="C91" s="62" t="s">
        <v>294</v>
      </c>
      <c r="D91" s="51" t="s">
        <v>295</v>
      </c>
      <c r="E91" s="51" t="s">
        <v>296</v>
      </c>
      <c r="F91" s="52" t="s">
        <v>27</v>
      </c>
      <c r="G91" s="85">
        <v>40232</v>
      </c>
      <c r="H91" s="53">
        <v>4020</v>
      </c>
      <c r="I91" s="63">
        <v>5024853011</v>
      </c>
      <c r="J91" s="54" t="s">
        <v>297</v>
      </c>
      <c r="K91" s="33" t="s">
        <v>29</v>
      </c>
      <c r="L91" s="32" t="s">
        <v>30</v>
      </c>
      <c r="M91" s="87">
        <v>84292.07</v>
      </c>
      <c r="N91" s="64" t="s">
        <v>30</v>
      </c>
      <c r="O91" s="56">
        <v>16.77311601</v>
      </c>
      <c r="P91" s="33" t="str">
        <f t="shared" si="11"/>
        <v>NO</v>
      </c>
      <c r="Q91" s="34"/>
      <c r="R91" s="65"/>
      <c r="S91" s="92" t="s">
        <v>29</v>
      </c>
      <c r="T91" s="81">
        <v>5711432</v>
      </c>
      <c r="U91" s="69">
        <v>500478</v>
      </c>
      <c r="V91" s="68">
        <v>724476</v>
      </c>
      <c r="W91" s="94">
        <v>287547</v>
      </c>
      <c r="X91" s="83" t="s">
        <v>32</v>
      </c>
      <c r="Y91" s="59" t="s">
        <v>32</v>
      </c>
      <c r="Z91" s="62">
        <f t="shared" si="12"/>
        <v>0</v>
      </c>
      <c r="AA91" s="51">
        <f t="shared" si="13"/>
        <v>0</v>
      </c>
      <c r="AB91" s="51">
        <f t="shared" si="14"/>
        <v>0</v>
      </c>
      <c r="AC91" s="51">
        <f t="shared" si="15"/>
        <v>0</v>
      </c>
      <c r="AD91" s="57" t="str">
        <f t="shared" si="16"/>
        <v>-</v>
      </c>
      <c r="AE91" s="62">
        <f t="shared" si="17"/>
        <v>0</v>
      </c>
      <c r="AF91" s="51">
        <f t="shared" si="18"/>
        <v>0</v>
      </c>
      <c r="AG91" s="51">
        <f t="shared" si="19"/>
        <v>0</v>
      </c>
      <c r="AH91" s="57" t="str">
        <f t="shared" si="20"/>
        <v>-</v>
      </c>
      <c r="AI91" s="62">
        <f t="shared" si="21"/>
        <v>0</v>
      </c>
    </row>
    <row r="92" spans="1:35" ht="12.75">
      <c r="A92" s="49">
        <v>2103000</v>
      </c>
      <c r="B92" s="50">
        <v>67276000</v>
      </c>
      <c r="C92" s="62" t="s">
        <v>298</v>
      </c>
      <c r="D92" s="51" t="s">
        <v>299</v>
      </c>
      <c r="E92" s="51" t="s">
        <v>300</v>
      </c>
      <c r="F92" s="52" t="s">
        <v>27</v>
      </c>
      <c r="G92" s="85">
        <v>41537</v>
      </c>
      <c r="H92" s="53">
        <v>74</v>
      </c>
      <c r="I92" s="63">
        <v>6068322183</v>
      </c>
      <c r="J92" s="54">
        <v>7</v>
      </c>
      <c r="K92" s="33" t="s">
        <v>31</v>
      </c>
      <c r="L92" s="32" t="s">
        <v>30</v>
      </c>
      <c r="M92" s="87">
        <v>557.43</v>
      </c>
      <c r="N92" s="64" t="s">
        <v>30</v>
      </c>
      <c r="O92" s="56">
        <v>34.99142367</v>
      </c>
      <c r="P92" s="33" t="str">
        <f t="shared" si="11"/>
        <v>YES</v>
      </c>
      <c r="Q92" s="34"/>
      <c r="R92" s="65"/>
      <c r="S92" s="92" t="s">
        <v>31</v>
      </c>
      <c r="T92" s="81">
        <v>63290</v>
      </c>
      <c r="U92" s="69">
        <v>6206</v>
      </c>
      <c r="V92" s="68">
        <v>6658</v>
      </c>
      <c r="W92" s="94">
        <v>2042</v>
      </c>
      <c r="X92" s="83" t="s">
        <v>33</v>
      </c>
      <c r="Y92" s="59" t="s">
        <v>32</v>
      </c>
      <c r="Z92" s="62">
        <f t="shared" si="12"/>
        <v>1</v>
      </c>
      <c r="AA92" s="51">
        <f t="shared" si="13"/>
        <v>1</v>
      </c>
      <c r="AB92" s="51">
        <f t="shared" si="14"/>
        <v>0</v>
      </c>
      <c r="AC92" s="51">
        <f t="shared" si="15"/>
        <v>0</v>
      </c>
      <c r="AD92" s="57" t="str">
        <f t="shared" si="16"/>
        <v>SRSA</v>
      </c>
      <c r="AE92" s="62">
        <f t="shared" si="17"/>
        <v>1</v>
      </c>
      <c r="AF92" s="51">
        <f t="shared" si="18"/>
        <v>1</v>
      </c>
      <c r="AG92" s="51" t="str">
        <f t="shared" si="19"/>
        <v>Initial</v>
      </c>
      <c r="AH92" s="57" t="str">
        <f t="shared" si="20"/>
        <v>-</v>
      </c>
      <c r="AI92" s="62" t="str">
        <f t="shared" si="21"/>
        <v>SRSA</v>
      </c>
    </row>
    <row r="93" spans="1:35" ht="12.75">
      <c r="A93" s="49">
        <v>2103030</v>
      </c>
      <c r="B93" s="50">
        <v>57281000</v>
      </c>
      <c r="C93" s="62" t="s">
        <v>301</v>
      </c>
      <c r="D93" s="51" t="s">
        <v>302</v>
      </c>
      <c r="E93" s="51" t="s">
        <v>303</v>
      </c>
      <c r="F93" s="52" t="s">
        <v>27</v>
      </c>
      <c r="G93" s="85">
        <v>40356</v>
      </c>
      <c r="H93" s="53">
        <v>1642</v>
      </c>
      <c r="I93" s="63">
        <v>8598854179</v>
      </c>
      <c r="J93" s="54" t="s">
        <v>86</v>
      </c>
      <c r="K93" s="33" t="s">
        <v>29</v>
      </c>
      <c r="L93" s="32" t="s">
        <v>30</v>
      </c>
      <c r="M93" s="87">
        <v>6519.02</v>
      </c>
      <c r="N93" s="64" t="s">
        <v>30</v>
      </c>
      <c r="O93" s="56">
        <v>15.854909</v>
      </c>
      <c r="P93" s="33" t="str">
        <f t="shared" si="11"/>
        <v>NO</v>
      </c>
      <c r="Q93" s="34"/>
      <c r="R93" s="65"/>
      <c r="S93" s="92" t="s">
        <v>29</v>
      </c>
      <c r="T93" s="81">
        <v>350528</v>
      </c>
      <c r="U93" s="69">
        <v>24239</v>
      </c>
      <c r="V93" s="68">
        <v>38587</v>
      </c>
      <c r="W93" s="94">
        <v>17080</v>
      </c>
      <c r="X93" s="83" t="s">
        <v>32</v>
      </c>
      <c r="Y93" s="59" t="s">
        <v>32</v>
      </c>
      <c r="Z93" s="62">
        <f t="shared" si="12"/>
        <v>0</v>
      </c>
      <c r="AA93" s="51">
        <f t="shared" si="13"/>
        <v>0</v>
      </c>
      <c r="AB93" s="51">
        <f t="shared" si="14"/>
        <v>0</v>
      </c>
      <c r="AC93" s="51">
        <f t="shared" si="15"/>
        <v>0</v>
      </c>
      <c r="AD93" s="57" t="str">
        <f t="shared" si="16"/>
        <v>-</v>
      </c>
      <c r="AE93" s="62">
        <f t="shared" si="17"/>
        <v>0</v>
      </c>
      <c r="AF93" s="51">
        <f t="shared" si="18"/>
        <v>0</v>
      </c>
      <c r="AG93" s="51">
        <f t="shared" si="19"/>
        <v>0</v>
      </c>
      <c r="AH93" s="57" t="str">
        <f t="shared" si="20"/>
        <v>-</v>
      </c>
      <c r="AI93" s="62">
        <f t="shared" si="21"/>
        <v>0</v>
      </c>
    </row>
    <row r="94" spans="1:35" ht="12.75">
      <c r="A94" s="49">
        <v>2103060</v>
      </c>
      <c r="B94" s="50">
        <v>58285000</v>
      </c>
      <c r="C94" s="62" t="s">
        <v>304</v>
      </c>
      <c r="D94" s="51" t="s">
        <v>305</v>
      </c>
      <c r="E94" s="51" t="s">
        <v>306</v>
      </c>
      <c r="F94" s="52" t="s">
        <v>27</v>
      </c>
      <c r="G94" s="85">
        <v>41240</v>
      </c>
      <c r="H94" s="53">
        <v>1803</v>
      </c>
      <c r="I94" s="63">
        <v>6067892530</v>
      </c>
      <c r="J94" s="54" t="s">
        <v>28</v>
      </c>
      <c r="K94" s="33" t="s">
        <v>29</v>
      </c>
      <c r="L94" s="32" t="s">
        <v>30</v>
      </c>
      <c r="M94" s="87">
        <v>3425.55</v>
      </c>
      <c r="N94" s="64" t="s">
        <v>30</v>
      </c>
      <c r="O94" s="56">
        <v>28.01322513</v>
      </c>
      <c r="P94" s="33" t="str">
        <f t="shared" si="11"/>
        <v>YES</v>
      </c>
      <c r="Q94" s="34"/>
      <c r="R94" s="65"/>
      <c r="S94" s="92" t="s">
        <v>31</v>
      </c>
      <c r="T94" s="81">
        <v>325561</v>
      </c>
      <c r="U94" s="69">
        <v>26033</v>
      </c>
      <c r="V94" s="68">
        <v>31401</v>
      </c>
      <c r="W94" s="94">
        <v>12836</v>
      </c>
      <c r="X94" s="60" t="s">
        <v>33</v>
      </c>
      <c r="Y94" s="59" t="s">
        <v>32</v>
      </c>
      <c r="Z94" s="62">
        <f t="shared" si="12"/>
        <v>0</v>
      </c>
      <c r="AA94" s="51">
        <f t="shared" si="13"/>
        <v>0</v>
      </c>
      <c r="AB94" s="51">
        <f t="shared" si="14"/>
        <v>0</v>
      </c>
      <c r="AC94" s="51">
        <f t="shared" si="15"/>
        <v>0</v>
      </c>
      <c r="AD94" s="57" t="str">
        <f t="shared" si="16"/>
        <v>-</v>
      </c>
      <c r="AE94" s="62">
        <f t="shared" si="17"/>
        <v>1</v>
      </c>
      <c r="AF94" s="51">
        <f t="shared" si="18"/>
        <v>1</v>
      </c>
      <c r="AG94" s="51" t="str">
        <f t="shared" si="19"/>
        <v>Initial</v>
      </c>
      <c r="AH94" s="57" t="str">
        <f t="shared" si="20"/>
        <v>RLIS</v>
      </c>
      <c r="AI94" s="62">
        <f t="shared" si="21"/>
        <v>0</v>
      </c>
    </row>
    <row r="95" spans="1:35" ht="12.75">
      <c r="A95" s="49">
        <v>2103090</v>
      </c>
      <c r="B95" s="50">
        <v>59291000</v>
      </c>
      <c r="C95" s="62" t="s">
        <v>307</v>
      </c>
      <c r="D95" s="51" t="s">
        <v>308</v>
      </c>
      <c r="E95" s="51" t="s">
        <v>200</v>
      </c>
      <c r="F95" s="52" t="s">
        <v>27</v>
      </c>
      <c r="G95" s="85">
        <v>41018</v>
      </c>
      <c r="H95" s="53">
        <v>1878</v>
      </c>
      <c r="I95" s="63">
        <v>8593448888</v>
      </c>
      <c r="J95" s="54" t="s">
        <v>82</v>
      </c>
      <c r="K95" s="33" t="s">
        <v>29</v>
      </c>
      <c r="L95" s="32" t="s">
        <v>30</v>
      </c>
      <c r="M95" s="87">
        <v>11908.62</v>
      </c>
      <c r="N95" s="64" t="s">
        <v>30</v>
      </c>
      <c r="O95" s="56">
        <v>6.33773862</v>
      </c>
      <c r="P95" s="33" t="str">
        <f t="shared" si="11"/>
        <v>NO</v>
      </c>
      <c r="Q95" s="34"/>
      <c r="R95" s="65"/>
      <c r="S95" s="92" t="s">
        <v>29</v>
      </c>
      <c r="T95" s="81">
        <v>437360</v>
      </c>
      <c r="U95" s="69">
        <v>13047</v>
      </c>
      <c r="V95" s="68">
        <v>54216</v>
      </c>
      <c r="W95" s="94">
        <v>38983</v>
      </c>
      <c r="X95" s="60" t="s">
        <v>32</v>
      </c>
      <c r="Y95" s="59" t="s">
        <v>32</v>
      </c>
      <c r="Z95" s="62">
        <f t="shared" si="12"/>
        <v>0</v>
      </c>
      <c r="AA95" s="51">
        <f t="shared" si="13"/>
        <v>0</v>
      </c>
      <c r="AB95" s="51">
        <f t="shared" si="14"/>
        <v>0</v>
      </c>
      <c r="AC95" s="51">
        <f t="shared" si="15"/>
        <v>0</v>
      </c>
      <c r="AD95" s="57" t="str">
        <f t="shared" si="16"/>
        <v>-</v>
      </c>
      <c r="AE95" s="62">
        <f t="shared" si="17"/>
        <v>0</v>
      </c>
      <c r="AF95" s="51">
        <f t="shared" si="18"/>
        <v>0</v>
      </c>
      <c r="AG95" s="51">
        <f t="shared" si="19"/>
        <v>0</v>
      </c>
      <c r="AH95" s="57" t="str">
        <f t="shared" si="20"/>
        <v>-</v>
      </c>
      <c r="AI95" s="62">
        <f t="shared" si="21"/>
        <v>0</v>
      </c>
    </row>
    <row r="96" spans="1:35" ht="12.75">
      <c r="A96" s="49">
        <v>2103120</v>
      </c>
      <c r="B96" s="50">
        <v>60295000</v>
      </c>
      <c r="C96" s="62" t="s">
        <v>309</v>
      </c>
      <c r="D96" s="51" t="s">
        <v>310</v>
      </c>
      <c r="E96" s="51" t="s">
        <v>311</v>
      </c>
      <c r="F96" s="52" t="s">
        <v>27</v>
      </c>
      <c r="G96" s="85">
        <v>41822</v>
      </c>
      <c r="H96" s="53">
        <v>869</v>
      </c>
      <c r="I96" s="63">
        <v>6067853153</v>
      </c>
      <c r="J96" s="54" t="s">
        <v>151</v>
      </c>
      <c r="K96" s="33" t="s">
        <v>31</v>
      </c>
      <c r="L96" s="32" t="s">
        <v>30</v>
      </c>
      <c r="M96" s="87">
        <v>2350.34</v>
      </c>
      <c r="N96" s="64" t="s">
        <v>30</v>
      </c>
      <c r="O96" s="56">
        <v>31.11187845</v>
      </c>
      <c r="P96" s="33" t="str">
        <f t="shared" si="11"/>
        <v>YES</v>
      </c>
      <c r="Q96" s="34"/>
      <c r="R96" s="65"/>
      <c r="S96" s="92" t="s">
        <v>31</v>
      </c>
      <c r="T96" s="81">
        <v>318854</v>
      </c>
      <c r="U96" s="69">
        <v>31034</v>
      </c>
      <c r="V96" s="68">
        <v>32949</v>
      </c>
      <c r="W96" s="94">
        <v>12267</v>
      </c>
      <c r="X96" s="60" t="s">
        <v>32</v>
      </c>
      <c r="Y96" s="59" t="s">
        <v>32</v>
      </c>
      <c r="Z96" s="62">
        <f t="shared" si="12"/>
        <v>1</v>
      </c>
      <c r="AA96" s="51">
        <f t="shared" si="13"/>
        <v>0</v>
      </c>
      <c r="AB96" s="51">
        <f t="shared" si="14"/>
        <v>0</v>
      </c>
      <c r="AC96" s="51">
        <f t="shared" si="15"/>
        <v>0</v>
      </c>
      <c r="AD96" s="57" t="str">
        <f t="shared" si="16"/>
        <v>-</v>
      </c>
      <c r="AE96" s="62">
        <f t="shared" si="17"/>
        <v>1</v>
      </c>
      <c r="AF96" s="51">
        <f t="shared" si="18"/>
        <v>1</v>
      </c>
      <c r="AG96" s="51" t="str">
        <f t="shared" si="19"/>
        <v>Initial</v>
      </c>
      <c r="AH96" s="57" t="str">
        <f t="shared" si="20"/>
        <v>RLIS</v>
      </c>
      <c r="AI96" s="62">
        <f t="shared" si="21"/>
        <v>0</v>
      </c>
    </row>
    <row r="97" spans="1:35" ht="12.75">
      <c r="A97" s="49">
        <v>2103150</v>
      </c>
      <c r="B97" s="50">
        <v>61301000</v>
      </c>
      <c r="C97" s="62" t="s">
        <v>312</v>
      </c>
      <c r="D97" s="51" t="s">
        <v>313</v>
      </c>
      <c r="E97" s="51" t="s">
        <v>56</v>
      </c>
      <c r="F97" s="52" t="s">
        <v>27</v>
      </c>
      <c r="G97" s="85">
        <v>40906</v>
      </c>
      <c r="H97" s="53">
        <v>1104</v>
      </c>
      <c r="I97" s="63">
        <v>6065463157</v>
      </c>
      <c r="J97" s="54" t="s">
        <v>28</v>
      </c>
      <c r="K97" s="33" t="s">
        <v>29</v>
      </c>
      <c r="L97" s="32" t="s">
        <v>30</v>
      </c>
      <c r="M97" s="87">
        <v>4325.34</v>
      </c>
      <c r="N97" s="64" t="s">
        <v>30</v>
      </c>
      <c r="O97" s="56">
        <v>36.10465116</v>
      </c>
      <c r="P97" s="33" t="str">
        <f t="shared" si="11"/>
        <v>YES</v>
      </c>
      <c r="Q97" s="34"/>
      <c r="R97" s="65"/>
      <c r="S97" s="92" t="s">
        <v>31</v>
      </c>
      <c r="T97" s="81">
        <v>554339</v>
      </c>
      <c r="U97" s="69">
        <v>52561</v>
      </c>
      <c r="V97" s="68">
        <v>56343</v>
      </c>
      <c r="W97" s="94">
        <v>21848</v>
      </c>
      <c r="X97" s="60" t="s">
        <v>32</v>
      </c>
      <c r="Y97" s="59" t="s">
        <v>32</v>
      </c>
      <c r="Z97" s="62">
        <f t="shared" si="12"/>
        <v>0</v>
      </c>
      <c r="AA97" s="51">
        <f t="shared" si="13"/>
        <v>0</v>
      </c>
      <c r="AB97" s="51">
        <f t="shared" si="14"/>
        <v>0</v>
      </c>
      <c r="AC97" s="51">
        <f t="shared" si="15"/>
        <v>0</v>
      </c>
      <c r="AD97" s="57" t="str">
        <f t="shared" si="16"/>
        <v>-</v>
      </c>
      <c r="AE97" s="62">
        <f t="shared" si="17"/>
        <v>1</v>
      </c>
      <c r="AF97" s="51">
        <f t="shared" si="18"/>
        <v>1</v>
      </c>
      <c r="AG97" s="51" t="str">
        <f t="shared" si="19"/>
        <v>Initial</v>
      </c>
      <c r="AH97" s="57" t="str">
        <f t="shared" si="20"/>
        <v>RLIS</v>
      </c>
      <c r="AI97" s="62">
        <f t="shared" si="21"/>
        <v>0</v>
      </c>
    </row>
    <row r="98" spans="1:35" ht="12.75">
      <c r="A98" s="49">
        <v>2103180</v>
      </c>
      <c r="B98" s="50">
        <v>62305000</v>
      </c>
      <c r="C98" s="62" t="s">
        <v>314</v>
      </c>
      <c r="D98" s="51" t="s">
        <v>315</v>
      </c>
      <c r="E98" s="51" t="s">
        <v>316</v>
      </c>
      <c r="F98" s="52" t="s">
        <v>27</v>
      </c>
      <c r="G98" s="85">
        <v>42748</v>
      </c>
      <c r="H98" s="53">
        <v>39</v>
      </c>
      <c r="I98" s="63">
        <v>2703584111</v>
      </c>
      <c r="J98" s="54" t="s">
        <v>86</v>
      </c>
      <c r="K98" s="33" t="s">
        <v>29</v>
      </c>
      <c r="L98" s="32" t="s">
        <v>30</v>
      </c>
      <c r="M98" s="87">
        <v>2250.49</v>
      </c>
      <c r="N98" s="64" t="s">
        <v>30</v>
      </c>
      <c r="O98" s="56">
        <v>19.14708442</v>
      </c>
      <c r="P98" s="33" t="str">
        <f t="shared" si="11"/>
        <v>NO</v>
      </c>
      <c r="Q98" s="34"/>
      <c r="R98" s="65"/>
      <c r="S98" s="92" t="s">
        <v>29</v>
      </c>
      <c r="T98" s="81">
        <v>140892</v>
      </c>
      <c r="U98" s="69">
        <v>11758</v>
      </c>
      <c r="V98" s="68">
        <v>16090</v>
      </c>
      <c r="W98" s="94">
        <v>7744</v>
      </c>
      <c r="X98" s="60" t="s">
        <v>32</v>
      </c>
      <c r="Y98" s="59" t="s">
        <v>32</v>
      </c>
      <c r="Z98" s="62">
        <f t="shared" si="12"/>
        <v>0</v>
      </c>
      <c r="AA98" s="51">
        <f t="shared" si="13"/>
        <v>0</v>
      </c>
      <c r="AB98" s="51">
        <f t="shared" si="14"/>
        <v>0</v>
      </c>
      <c r="AC98" s="51">
        <f t="shared" si="15"/>
        <v>0</v>
      </c>
      <c r="AD98" s="57" t="str">
        <f t="shared" si="16"/>
        <v>-</v>
      </c>
      <c r="AE98" s="62">
        <f t="shared" si="17"/>
        <v>0</v>
      </c>
      <c r="AF98" s="51">
        <f t="shared" si="18"/>
        <v>0</v>
      </c>
      <c r="AG98" s="51">
        <f t="shared" si="19"/>
        <v>0</v>
      </c>
      <c r="AH98" s="57" t="str">
        <f t="shared" si="20"/>
        <v>-</v>
      </c>
      <c r="AI98" s="62">
        <f t="shared" si="21"/>
        <v>0</v>
      </c>
    </row>
    <row r="99" spans="1:35" ht="12.75">
      <c r="A99" s="49">
        <v>2103210</v>
      </c>
      <c r="B99" s="50">
        <v>63311000</v>
      </c>
      <c r="C99" s="62" t="s">
        <v>317</v>
      </c>
      <c r="D99" s="51" t="s">
        <v>318</v>
      </c>
      <c r="E99" s="51" t="s">
        <v>319</v>
      </c>
      <c r="F99" s="52" t="s">
        <v>27</v>
      </c>
      <c r="G99" s="85">
        <v>40744</v>
      </c>
      <c r="H99" s="53">
        <v>7914</v>
      </c>
      <c r="I99" s="63">
        <v>6068624600</v>
      </c>
      <c r="J99" s="54" t="s">
        <v>168</v>
      </c>
      <c r="K99" s="33" t="s">
        <v>29</v>
      </c>
      <c r="L99" s="32" t="s">
        <v>30</v>
      </c>
      <c r="M99" s="87">
        <v>8224.12</v>
      </c>
      <c r="N99" s="64" t="s">
        <v>30</v>
      </c>
      <c r="O99" s="56">
        <v>25.34547739</v>
      </c>
      <c r="P99" s="33" t="str">
        <f t="shared" si="11"/>
        <v>YES</v>
      </c>
      <c r="Q99" s="34"/>
      <c r="R99" s="65"/>
      <c r="S99" s="92" t="s">
        <v>31</v>
      </c>
      <c r="T99" s="81">
        <v>678494</v>
      </c>
      <c r="U99" s="69">
        <v>56283</v>
      </c>
      <c r="V99" s="68">
        <v>70257</v>
      </c>
      <c r="W99" s="94">
        <v>22137</v>
      </c>
      <c r="X99" s="60" t="s">
        <v>32</v>
      </c>
      <c r="Y99" s="59" t="s">
        <v>32</v>
      </c>
      <c r="Z99" s="62">
        <f t="shared" si="12"/>
        <v>0</v>
      </c>
      <c r="AA99" s="51">
        <f t="shared" si="13"/>
        <v>0</v>
      </c>
      <c r="AB99" s="51">
        <f t="shared" si="14"/>
        <v>0</v>
      </c>
      <c r="AC99" s="51">
        <f t="shared" si="15"/>
        <v>0</v>
      </c>
      <c r="AD99" s="57" t="str">
        <f t="shared" si="16"/>
        <v>-</v>
      </c>
      <c r="AE99" s="62">
        <f t="shared" si="17"/>
        <v>1</v>
      </c>
      <c r="AF99" s="51">
        <f t="shared" si="18"/>
        <v>1</v>
      </c>
      <c r="AG99" s="51" t="str">
        <f t="shared" si="19"/>
        <v>Initial</v>
      </c>
      <c r="AH99" s="57" t="str">
        <f t="shared" si="20"/>
        <v>RLIS</v>
      </c>
      <c r="AI99" s="62">
        <f t="shared" si="21"/>
        <v>0</v>
      </c>
    </row>
    <row r="100" spans="1:35" ht="12.75">
      <c r="A100" s="49">
        <v>2103240</v>
      </c>
      <c r="B100" s="50">
        <v>64315000</v>
      </c>
      <c r="C100" s="62" t="s">
        <v>320</v>
      </c>
      <c r="D100" s="51" t="s">
        <v>321</v>
      </c>
      <c r="E100" s="51" t="s">
        <v>322</v>
      </c>
      <c r="F100" s="52" t="s">
        <v>27</v>
      </c>
      <c r="G100" s="85">
        <v>41230</v>
      </c>
      <c r="H100" s="53">
        <v>607</v>
      </c>
      <c r="I100" s="63">
        <v>6066389671</v>
      </c>
      <c r="J100" s="54">
        <v>7</v>
      </c>
      <c r="K100" s="33" t="s">
        <v>31</v>
      </c>
      <c r="L100" s="32" t="s">
        <v>30</v>
      </c>
      <c r="M100" s="87">
        <v>2293.24</v>
      </c>
      <c r="N100" s="64" t="s">
        <v>30</v>
      </c>
      <c r="O100" s="56">
        <v>30.44883303</v>
      </c>
      <c r="P100" s="33" t="str">
        <f t="shared" si="11"/>
        <v>YES</v>
      </c>
      <c r="Q100" s="34"/>
      <c r="R100" s="65"/>
      <c r="S100" s="92" t="s">
        <v>31</v>
      </c>
      <c r="T100" s="81">
        <v>271129</v>
      </c>
      <c r="U100" s="69">
        <v>24764</v>
      </c>
      <c r="V100" s="68">
        <v>27410</v>
      </c>
      <c r="W100" s="94">
        <v>11700</v>
      </c>
      <c r="X100" s="60" t="s">
        <v>32</v>
      </c>
      <c r="Y100" s="59" t="s">
        <v>32</v>
      </c>
      <c r="Z100" s="62">
        <f t="shared" si="12"/>
        <v>1</v>
      </c>
      <c r="AA100" s="51">
        <f t="shared" si="13"/>
        <v>0</v>
      </c>
      <c r="AB100" s="51">
        <f t="shared" si="14"/>
        <v>0</v>
      </c>
      <c r="AC100" s="51">
        <f t="shared" si="15"/>
        <v>0</v>
      </c>
      <c r="AD100" s="57" t="str">
        <f t="shared" si="16"/>
        <v>-</v>
      </c>
      <c r="AE100" s="62">
        <f t="shared" si="17"/>
        <v>1</v>
      </c>
      <c r="AF100" s="51">
        <f t="shared" si="18"/>
        <v>1</v>
      </c>
      <c r="AG100" s="51" t="str">
        <f t="shared" si="19"/>
        <v>Initial</v>
      </c>
      <c r="AH100" s="57" t="str">
        <f t="shared" si="20"/>
        <v>RLIS</v>
      </c>
      <c r="AI100" s="62">
        <f t="shared" si="21"/>
        <v>0</v>
      </c>
    </row>
    <row r="101" spans="1:35" ht="12.75">
      <c r="A101" s="49">
        <v>2103270</v>
      </c>
      <c r="B101" s="50">
        <v>65321000</v>
      </c>
      <c r="C101" s="62" t="s">
        <v>323</v>
      </c>
      <c r="D101" s="51" t="s">
        <v>324</v>
      </c>
      <c r="E101" s="51" t="s">
        <v>325</v>
      </c>
      <c r="F101" s="52" t="s">
        <v>27</v>
      </c>
      <c r="G101" s="85">
        <v>41311</v>
      </c>
      <c r="H101" s="53">
        <v>668</v>
      </c>
      <c r="I101" s="63">
        <v>6064645000</v>
      </c>
      <c r="J101" s="54">
        <v>7</v>
      </c>
      <c r="K101" s="33" t="s">
        <v>31</v>
      </c>
      <c r="L101" s="32" t="s">
        <v>30</v>
      </c>
      <c r="M101" s="87">
        <v>1105.17</v>
      </c>
      <c r="N101" s="64" t="s">
        <v>30</v>
      </c>
      <c r="O101" s="56">
        <v>36.82042834</v>
      </c>
      <c r="P101" s="33" t="str">
        <f t="shared" si="11"/>
        <v>YES</v>
      </c>
      <c r="Q101" s="34"/>
      <c r="R101" s="65"/>
      <c r="S101" s="92" t="s">
        <v>31</v>
      </c>
      <c r="T101" s="81">
        <v>151952</v>
      </c>
      <c r="U101" s="69">
        <v>14006</v>
      </c>
      <c r="V101" s="68">
        <v>14839</v>
      </c>
      <c r="W101" s="94">
        <v>5553</v>
      </c>
      <c r="X101" s="60" t="s">
        <v>33</v>
      </c>
      <c r="Y101" s="59" t="s">
        <v>32</v>
      </c>
      <c r="Z101" s="62">
        <f t="shared" si="12"/>
        <v>1</v>
      </c>
      <c r="AA101" s="51">
        <f t="shared" si="13"/>
        <v>0</v>
      </c>
      <c r="AB101" s="51">
        <f t="shared" si="14"/>
        <v>0</v>
      </c>
      <c r="AC101" s="51">
        <f t="shared" si="15"/>
        <v>0</v>
      </c>
      <c r="AD101" s="57" t="str">
        <f t="shared" si="16"/>
        <v>-</v>
      </c>
      <c r="AE101" s="62">
        <f t="shared" si="17"/>
        <v>1</v>
      </c>
      <c r="AF101" s="51">
        <f t="shared" si="18"/>
        <v>1</v>
      </c>
      <c r="AG101" s="51" t="str">
        <f t="shared" si="19"/>
        <v>Initial</v>
      </c>
      <c r="AH101" s="57" t="str">
        <f t="shared" si="20"/>
        <v>RLIS</v>
      </c>
      <c r="AI101" s="62">
        <f t="shared" si="21"/>
        <v>0</v>
      </c>
    </row>
    <row r="102" spans="1:35" ht="12.75">
      <c r="A102" s="49">
        <v>2103330</v>
      </c>
      <c r="B102" s="50">
        <v>66325000</v>
      </c>
      <c r="C102" s="62" t="s">
        <v>326</v>
      </c>
      <c r="D102" s="51" t="s">
        <v>327</v>
      </c>
      <c r="E102" s="51" t="s">
        <v>328</v>
      </c>
      <c r="F102" s="52" t="s">
        <v>27</v>
      </c>
      <c r="G102" s="85">
        <v>41749</v>
      </c>
      <c r="H102" s="53">
        <v>949</v>
      </c>
      <c r="I102" s="63">
        <v>6066722397</v>
      </c>
      <c r="J102" s="54">
        <v>7</v>
      </c>
      <c r="K102" s="33" t="s">
        <v>31</v>
      </c>
      <c r="L102" s="32" t="s">
        <v>30</v>
      </c>
      <c r="M102" s="87">
        <v>1791.93</v>
      </c>
      <c r="N102" s="64" t="s">
        <v>30</v>
      </c>
      <c r="O102" s="56">
        <v>34.79355488</v>
      </c>
      <c r="P102" s="33" t="str">
        <f t="shared" si="11"/>
        <v>YES</v>
      </c>
      <c r="Q102" s="34"/>
      <c r="R102" s="65"/>
      <c r="S102" s="92" t="s">
        <v>31</v>
      </c>
      <c r="T102" s="81">
        <v>250992</v>
      </c>
      <c r="U102" s="69">
        <v>21781</v>
      </c>
      <c r="V102" s="68">
        <v>23486</v>
      </c>
      <c r="W102" s="94">
        <v>9382</v>
      </c>
      <c r="X102" s="60" t="s">
        <v>32</v>
      </c>
      <c r="Y102" s="59" t="s">
        <v>32</v>
      </c>
      <c r="Z102" s="62">
        <f t="shared" si="12"/>
        <v>1</v>
      </c>
      <c r="AA102" s="51">
        <f t="shared" si="13"/>
        <v>0</v>
      </c>
      <c r="AB102" s="51">
        <f t="shared" si="14"/>
        <v>0</v>
      </c>
      <c r="AC102" s="51">
        <f t="shared" si="15"/>
        <v>0</v>
      </c>
      <c r="AD102" s="57" t="str">
        <f t="shared" si="16"/>
        <v>-</v>
      </c>
      <c r="AE102" s="62">
        <f t="shared" si="17"/>
        <v>1</v>
      </c>
      <c r="AF102" s="51">
        <f t="shared" si="18"/>
        <v>1</v>
      </c>
      <c r="AG102" s="51" t="str">
        <f t="shared" si="19"/>
        <v>Initial</v>
      </c>
      <c r="AH102" s="57" t="str">
        <f t="shared" si="20"/>
        <v>RLIS</v>
      </c>
      <c r="AI102" s="62">
        <f t="shared" si="21"/>
        <v>0</v>
      </c>
    </row>
    <row r="103" spans="1:35" ht="12.75">
      <c r="A103" s="49">
        <v>2103360</v>
      </c>
      <c r="B103" s="50">
        <v>67331000</v>
      </c>
      <c r="C103" s="62" t="s">
        <v>329</v>
      </c>
      <c r="D103" s="51" t="s">
        <v>330</v>
      </c>
      <c r="E103" s="51" t="s">
        <v>331</v>
      </c>
      <c r="F103" s="52" t="s">
        <v>27</v>
      </c>
      <c r="G103" s="85">
        <v>41858</v>
      </c>
      <c r="H103" s="53">
        <v>788</v>
      </c>
      <c r="I103" s="63">
        <v>6066334455</v>
      </c>
      <c r="J103" s="54">
        <v>7</v>
      </c>
      <c r="K103" s="33" t="s">
        <v>31</v>
      </c>
      <c r="L103" s="32" t="s">
        <v>30</v>
      </c>
      <c r="M103" s="87">
        <v>2996.81</v>
      </c>
      <c r="N103" s="64" t="s">
        <v>30</v>
      </c>
      <c r="O103" s="56">
        <v>30.12725658</v>
      </c>
      <c r="P103" s="33" t="str">
        <f t="shared" si="11"/>
        <v>YES</v>
      </c>
      <c r="Q103" s="34"/>
      <c r="R103" s="65"/>
      <c r="S103" s="92" t="s">
        <v>31</v>
      </c>
      <c r="T103" s="81">
        <v>344708</v>
      </c>
      <c r="U103" s="69">
        <v>28994</v>
      </c>
      <c r="V103" s="68">
        <v>33174</v>
      </c>
      <c r="W103" s="94">
        <v>14837</v>
      </c>
      <c r="X103" s="60" t="s">
        <v>32</v>
      </c>
      <c r="Y103" s="59" t="s">
        <v>32</v>
      </c>
      <c r="Z103" s="62">
        <f t="shared" si="12"/>
        <v>1</v>
      </c>
      <c r="AA103" s="51">
        <f t="shared" si="13"/>
        <v>0</v>
      </c>
      <c r="AB103" s="51">
        <f t="shared" si="14"/>
        <v>0</v>
      </c>
      <c r="AC103" s="51">
        <f t="shared" si="15"/>
        <v>0</v>
      </c>
      <c r="AD103" s="57" t="str">
        <f t="shared" si="16"/>
        <v>-</v>
      </c>
      <c r="AE103" s="62">
        <f t="shared" si="17"/>
        <v>1</v>
      </c>
      <c r="AF103" s="51">
        <f t="shared" si="18"/>
        <v>1</v>
      </c>
      <c r="AG103" s="51" t="str">
        <f t="shared" si="19"/>
        <v>Initial</v>
      </c>
      <c r="AH103" s="57" t="str">
        <f t="shared" si="20"/>
        <v>RLIS</v>
      </c>
      <c r="AI103" s="62">
        <f t="shared" si="21"/>
        <v>0</v>
      </c>
    </row>
    <row r="104" spans="1:35" ht="12.75">
      <c r="A104" s="49">
        <v>2103390</v>
      </c>
      <c r="B104" s="50">
        <v>68335000</v>
      </c>
      <c r="C104" s="62" t="s">
        <v>332</v>
      </c>
      <c r="D104" s="51" t="s">
        <v>333</v>
      </c>
      <c r="E104" s="51" t="s">
        <v>334</v>
      </c>
      <c r="F104" s="52" t="s">
        <v>27</v>
      </c>
      <c r="G104" s="85">
        <v>41179</v>
      </c>
      <c r="H104" s="53">
        <v>159</v>
      </c>
      <c r="I104" s="63">
        <v>6067962811</v>
      </c>
      <c r="J104" s="54">
        <v>7</v>
      </c>
      <c r="K104" s="33" t="s">
        <v>31</v>
      </c>
      <c r="L104" s="32" t="s">
        <v>30</v>
      </c>
      <c r="M104" s="87">
        <v>2220.45</v>
      </c>
      <c r="N104" s="64" t="s">
        <v>30</v>
      </c>
      <c r="O104" s="56">
        <v>31.66324435</v>
      </c>
      <c r="P104" s="33" t="str">
        <f t="shared" si="11"/>
        <v>YES</v>
      </c>
      <c r="Q104" s="34"/>
      <c r="R104" s="65"/>
      <c r="S104" s="92" t="s">
        <v>31</v>
      </c>
      <c r="T104" s="81">
        <v>231299</v>
      </c>
      <c r="U104" s="69">
        <v>20764</v>
      </c>
      <c r="V104" s="68">
        <v>23659</v>
      </c>
      <c r="W104" s="94">
        <v>10982</v>
      </c>
      <c r="X104" s="60" t="s">
        <v>32</v>
      </c>
      <c r="Y104" s="59" t="s">
        <v>32</v>
      </c>
      <c r="Z104" s="62">
        <f t="shared" si="12"/>
        <v>1</v>
      </c>
      <c r="AA104" s="51">
        <f t="shared" si="13"/>
        <v>0</v>
      </c>
      <c r="AB104" s="51">
        <f t="shared" si="14"/>
        <v>0</v>
      </c>
      <c r="AC104" s="51">
        <f t="shared" si="15"/>
        <v>0</v>
      </c>
      <c r="AD104" s="57" t="str">
        <f t="shared" si="16"/>
        <v>-</v>
      </c>
      <c r="AE104" s="62">
        <f t="shared" si="17"/>
        <v>1</v>
      </c>
      <c r="AF104" s="51">
        <f t="shared" si="18"/>
        <v>1</v>
      </c>
      <c r="AG104" s="51" t="str">
        <f t="shared" si="19"/>
        <v>Initial</v>
      </c>
      <c r="AH104" s="57" t="str">
        <f t="shared" si="20"/>
        <v>RLIS</v>
      </c>
      <c r="AI104" s="62">
        <f t="shared" si="21"/>
        <v>0</v>
      </c>
    </row>
    <row r="105" spans="1:35" ht="12.75">
      <c r="A105" s="49">
        <v>2103480</v>
      </c>
      <c r="B105" s="50">
        <v>69341000</v>
      </c>
      <c r="C105" s="62" t="s">
        <v>335</v>
      </c>
      <c r="D105" s="51" t="s">
        <v>336</v>
      </c>
      <c r="E105" s="51" t="s">
        <v>337</v>
      </c>
      <c r="F105" s="52" t="s">
        <v>27</v>
      </c>
      <c r="G105" s="85">
        <v>40484</v>
      </c>
      <c r="H105" s="53">
        <v>265</v>
      </c>
      <c r="I105" s="63">
        <v>6063652124</v>
      </c>
      <c r="J105" s="54" t="s">
        <v>28</v>
      </c>
      <c r="K105" s="33" t="s">
        <v>29</v>
      </c>
      <c r="L105" s="32" t="s">
        <v>30</v>
      </c>
      <c r="M105" s="87">
        <v>3854.71</v>
      </c>
      <c r="N105" s="64" t="s">
        <v>30</v>
      </c>
      <c r="O105" s="56">
        <v>23.51351351</v>
      </c>
      <c r="P105" s="33" t="str">
        <f t="shared" si="11"/>
        <v>YES</v>
      </c>
      <c r="Q105" s="34"/>
      <c r="R105" s="65"/>
      <c r="S105" s="92" t="s">
        <v>31</v>
      </c>
      <c r="T105" s="81">
        <v>315644</v>
      </c>
      <c r="U105" s="69">
        <v>25514</v>
      </c>
      <c r="V105" s="68">
        <v>32591</v>
      </c>
      <c r="W105" s="94">
        <v>18787</v>
      </c>
      <c r="X105" s="60" t="s">
        <v>32</v>
      </c>
      <c r="Y105" s="59" t="s">
        <v>32</v>
      </c>
      <c r="Z105" s="62">
        <f t="shared" si="12"/>
        <v>0</v>
      </c>
      <c r="AA105" s="51">
        <f t="shared" si="13"/>
        <v>0</v>
      </c>
      <c r="AB105" s="51">
        <f t="shared" si="14"/>
        <v>0</v>
      </c>
      <c r="AC105" s="51">
        <f t="shared" si="15"/>
        <v>0</v>
      </c>
      <c r="AD105" s="57" t="str">
        <f t="shared" si="16"/>
        <v>-</v>
      </c>
      <c r="AE105" s="62">
        <f t="shared" si="17"/>
        <v>1</v>
      </c>
      <c r="AF105" s="51">
        <f t="shared" si="18"/>
        <v>1</v>
      </c>
      <c r="AG105" s="51" t="str">
        <f t="shared" si="19"/>
        <v>Initial</v>
      </c>
      <c r="AH105" s="57" t="str">
        <f t="shared" si="20"/>
        <v>RLIS</v>
      </c>
      <c r="AI105" s="62">
        <f t="shared" si="21"/>
        <v>0</v>
      </c>
    </row>
    <row r="106" spans="1:35" ht="12.75">
      <c r="A106" s="49">
        <v>2103510</v>
      </c>
      <c r="B106" s="50">
        <v>70345000</v>
      </c>
      <c r="C106" s="62" t="s">
        <v>338</v>
      </c>
      <c r="D106" s="51" t="s">
        <v>339</v>
      </c>
      <c r="E106" s="51" t="s">
        <v>340</v>
      </c>
      <c r="F106" s="52" t="s">
        <v>27</v>
      </c>
      <c r="G106" s="85">
        <v>42081</v>
      </c>
      <c r="H106" s="53">
        <v>219</v>
      </c>
      <c r="I106" s="63">
        <v>2709282111</v>
      </c>
      <c r="J106" s="54">
        <v>7</v>
      </c>
      <c r="K106" s="33" t="s">
        <v>31</v>
      </c>
      <c r="L106" s="32" t="s">
        <v>30</v>
      </c>
      <c r="M106" s="87">
        <v>1202.32</v>
      </c>
      <c r="N106" s="64" t="s">
        <v>30</v>
      </c>
      <c r="O106" s="56">
        <v>16.84073107</v>
      </c>
      <c r="P106" s="33" t="str">
        <f t="shared" si="11"/>
        <v>NO</v>
      </c>
      <c r="Q106" s="34"/>
      <c r="R106" s="65"/>
      <c r="S106" s="92" t="s">
        <v>31</v>
      </c>
      <c r="T106" s="81">
        <v>86867</v>
      </c>
      <c r="U106" s="69">
        <v>5376</v>
      </c>
      <c r="V106" s="68">
        <v>8038</v>
      </c>
      <c r="W106" s="94">
        <v>4716</v>
      </c>
      <c r="X106" s="60" t="s">
        <v>33</v>
      </c>
      <c r="Y106" s="59" t="s">
        <v>32</v>
      </c>
      <c r="Z106" s="62">
        <f t="shared" si="12"/>
        <v>1</v>
      </c>
      <c r="AA106" s="51">
        <f t="shared" si="13"/>
        <v>0</v>
      </c>
      <c r="AB106" s="51">
        <f t="shared" si="14"/>
        <v>0</v>
      </c>
      <c r="AC106" s="51">
        <f t="shared" si="15"/>
        <v>0</v>
      </c>
      <c r="AD106" s="57" t="str">
        <f t="shared" si="16"/>
        <v>-</v>
      </c>
      <c r="AE106" s="62">
        <f t="shared" si="17"/>
        <v>1</v>
      </c>
      <c r="AF106" s="51">
        <f t="shared" si="18"/>
        <v>0</v>
      </c>
      <c r="AG106" s="51">
        <f t="shared" si="19"/>
        <v>0</v>
      </c>
      <c r="AH106" s="57" t="str">
        <f t="shared" si="20"/>
        <v>-</v>
      </c>
      <c r="AI106" s="62">
        <f t="shared" si="21"/>
        <v>0</v>
      </c>
    </row>
    <row r="107" spans="1:35" ht="12.75">
      <c r="A107" s="49">
        <v>2103540</v>
      </c>
      <c r="B107" s="50">
        <v>71351000</v>
      </c>
      <c r="C107" s="62" t="s">
        <v>341</v>
      </c>
      <c r="D107" s="51" t="s">
        <v>342</v>
      </c>
      <c r="E107" s="51" t="s">
        <v>343</v>
      </c>
      <c r="F107" s="52" t="s">
        <v>27</v>
      </c>
      <c r="G107" s="85">
        <v>42276</v>
      </c>
      <c r="H107" s="53">
        <v>417</v>
      </c>
      <c r="I107" s="63">
        <v>2707262436</v>
      </c>
      <c r="J107" s="54" t="s">
        <v>28</v>
      </c>
      <c r="K107" s="33" t="s">
        <v>29</v>
      </c>
      <c r="L107" s="32" t="s">
        <v>30</v>
      </c>
      <c r="M107" s="87">
        <v>3182.06</v>
      </c>
      <c r="N107" s="64" t="s">
        <v>30</v>
      </c>
      <c r="O107" s="56">
        <v>16.37862271</v>
      </c>
      <c r="P107" s="33" t="str">
        <f t="shared" si="11"/>
        <v>NO</v>
      </c>
      <c r="Q107" s="34"/>
      <c r="R107" s="65"/>
      <c r="S107" s="92" t="s">
        <v>31</v>
      </c>
      <c r="T107" s="81">
        <v>189877</v>
      </c>
      <c r="U107" s="69">
        <v>12299</v>
      </c>
      <c r="V107" s="68">
        <v>19106</v>
      </c>
      <c r="W107" s="94">
        <v>11044</v>
      </c>
      <c r="X107" s="60" t="s">
        <v>33</v>
      </c>
      <c r="Y107" s="59" t="s">
        <v>32</v>
      </c>
      <c r="Z107" s="62">
        <f t="shared" si="12"/>
        <v>0</v>
      </c>
      <c r="AA107" s="51">
        <f t="shared" si="13"/>
        <v>0</v>
      </c>
      <c r="AB107" s="51">
        <f t="shared" si="14"/>
        <v>0</v>
      </c>
      <c r="AC107" s="51">
        <f t="shared" si="15"/>
        <v>0</v>
      </c>
      <c r="AD107" s="57" t="str">
        <f t="shared" si="16"/>
        <v>-</v>
      </c>
      <c r="AE107" s="62">
        <f t="shared" si="17"/>
        <v>1</v>
      </c>
      <c r="AF107" s="51">
        <f t="shared" si="18"/>
        <v>0</v>
      </c>
      <c r="AG107" s="51">
        <f t="shared" si="19"/>
        <v>0</v>
      </c>
      <c r="AH107" s="57" t="str">
        <f t="shared" si="20"/>
        <v>-</v>
      </c>
      <c r="AI107" s="62">
        <f t="shared" si="21"/>
        <v>0</v>
      </c>
    </row>
    <row r="108" spans="1:35" ht="12.75">
      <c r="A108" s="49">
        <v>2103630</v>
      </c>
      <c r="B108" s="50">
        <v>59354000</v>
      </c>
      <c r="C108" s="62" t="s">
        <v>344</v>
      </c>
      <c r="D108" s="51" t="s">
        <v>345</v>
      </c>
      <c r="E108" s="51" t="s">
        <v>346</v>
      </c>
      <c r="F108" s="52" t="s">
        <v>27</v>
      </c>
      <c r="G108" s="85">
        <v>41016</v>
      </c>
      <c r="H108" s="53">
        <v>1304</v>
      </c>
      <c r="I108" s="63">
        <v>8592618210</v>
      </c>
      <c r="J108" s="54">
        <v>3</v>
      </c>
      <c r="K108" s="33" t="s">
        <v>29</v>
      </c>
      <c r="L108" s="32" t="s">
        <v>30</v>
      </c>
      <c r="M108" s="87">
        <v>853.53</v>
      </c>
      <c r="N108" s="64" t="s">
        <v>30</v>
      </c>
      <c r="O108" s="56">
        <v>19.6557971</v>
      </c>
      <c r="P108" s="33" t="str">
        <f t="shared" si="11"/>
        <v>NO</v>
      </c>
      <c r="Q108" s="34"/>
      <c r="R108" s="65"/>
      <c r="S108" s="92" t="s">
        <v>29</v>
      </c>
      <c r="T108" s="81">
        <v>56090</v>
      </c>
      <c r="U108" s="69">
        <v>4297</v>
      </c>
      <c r="V108" s="68">
        <v>6127</v>
      </c>
      <c r="W108" s="94">
        <v>2381</v>
      </c>
      <c r="X108" s="60" t="s">
        <v>33</v>
      </c>
      <c r="Y108" s="59" t="s">
        <v>32</v>
      </c>
      <c r="Z108" s="62">
        <f t="shared" si="12"/>
        <v>0</v>
      </c>
      <c r="AA108" s="51">
        <f t="shared" si="13"/>
        <v>0</v>
      </c>
      <c r="AB108" s="51">
        <f t="shared" si="14"/>
        <v>0</v>
      </c>
      <c r="AC108" s="51">
        <f t="shared" si="15"/>
        <v>0</v>
      </c>
      <c r="AD108" s="57" t="str">
        <f t="shared" si="16"/>
        <v>-</v>
      </c>
      <c r="AE108" s="62">
        <f t="shared" si="17"/>
        <v>0</v>
      </c>
      <c r="AF108" s="51">
        <f t="shared" si="18"/>
        <v>0</v>
      </c>
      <c r="AG108" s="51">
        <f t="shared" si="19"/>
        <v>0</v>
      </c>
      <c r="AH108" s="57" t="str">
        <f t="shared" si="20"/>
        <v>-</v>
      </c>
      <c r="AI108" s="62">
        <f t="shared" si="21"/>
        <v>0</v>
      </c>
    </row>
    <row r="109" spans="1:35" ht="12.75">
      <c r="A109" s="49">
        <v>2103690</v>
      </c>
      <c r="B109" s="50">
        <v>72361000</v>
      </c>
      <c r="C109" s="62" t="s">
        <v>347</v>
      </c>
      <c r="D109" s="51" t="s">
        <v>348</v>
      </c>
      <c r="E109" s="51" t="s">
        <v>349</v>
      </c>
      <c r="F109" s="52" t="s">
        <v>27</v>
      </c>
      <c r="G109" s="85">
        <v>42038</v>
      </c>
      <c r="H109" s="53">
        <v>8261</v>
      </c>
      <c r="I109" s="63">
        <v>2703889715</v>
      </c>
      <c r="J109" s="54">
        <v>7</v>
      </c>
      <c r="K109" s="33" t="s">
        <v>31</v>
      </c>
      <c r="L109" s="32" t="s">
        <v>30</v>
      </c>
      <c r="M109" s="87">
        <v>928.16</v>
      </c>
      <c r="N109" s="64" t="s">
        <v>30</v>
      </c>
      <c r="O109" s="56">
        <v>16.01685985</v>
      </c>
      <c r="P109" s="33" t="str">
        <f t="shared" si="11"/>
        <v>NO</v>
      </c>
      <c r="Q109" s="34"/>
      <c r="R109" s="65"/>
      <c r="S109" s="92" t="s">
        <v>31</v>
      </c>
      <c r="T109" s="81">
        <v>51757</v>
      </c>
      <c r="U109" s="68">
        <v>3702</v>
      </c>
      <c r="V109" s="68">
        <v>5687</v>
      </c>
      <c r="W109" s="94">
        <v>3198</v>
      </c>
      <c r="X109" s="60" t="s">
        <v>32</v>
      </c>
      <c r="Y109" s="59" t="s">
        <v>32</v>
      </c>
      <c r="Z109" s="62">
        <f t="shared" si="12"/>
        <v>1</v>
      </c>
      <c r="AA109" s="51">
        <f t="shared" si="13"/>
        <v>0</v>
      </c>
      <c r="AB109" s="51">
        <f t="shared" si="14"/>
        <v>0</v>
      </c>
      <c r="AC109" s="51">
        <f t="shared" si="15"/>
        <v>0</v>
      </c>
      <c r="AD109" s="57" t="str">
        <f t="shared" si="16"/>
        <v>-</v>
      </c>
      <c r="AE109" s="62">
        <f t="shared" si="17"/>
        <v>1</v>
      </c>
      <c r="AF109" s="51">
        <f t="shared" si="18"/>
        <v>0</v>
      </c>
      <c r="AG109" s="51">
        <f t="shared" si="19"/>
        <v>0</v>
      </c>
      <c r="AH109" s="57" t="str">
        <f t="shared" si="20"/>
        <v>-</v>
      </c>
      <c r="AI109" s="62">
        <f t="shared" si="21"/>
        <v>0</v>
      </c>
    </row>
    <row r="110" spans="1:35" ht="12.75">
      <c r="A110" s="49">
        <v>2103720</v>
      </c>
      <c r="B110" s="50">
        <v>73365000</v>
      </c>
      <c r="C110" s="62" t="s">
        <v>350</v>
      </c>
      <c r="D110" s="51" t="s">
        <v>351</v>
      </c>
      <c r="E110" s="51" t="s">
        <v>352</v>
      </c>
      <c r="F110" s="52" t="s">
        <v>27</v>
      </c>
      <c r="G110" s="85">
        <v>40475</v>
      </c>
      <c r="H110" s="53">
        <v>768</v>
      </c>
      <c r="I110" s="63">
        <v>8596244500</v>
      </c>
      <c r="J110" s="54" t="s">
        <v>353</v>
      </c>
      <c r="K110" s="33" t="s">
        <v>29</v>
      </c>
      <c r="L110" s="32" t="s">
        <v>30</v>
      </c>
      <c r="M110" s="87">
        <v>9238.28</v>
      </c>
      <c r="N110" s="64" t="s">
        <v>30</v>
      </c>
      <c r="O110" s="56">
        <v>17.4822597</v>
      </c>
      <c r="P110" s="33" t="str">
        <f t="shared" si="11"/>
        <v>NO</v>
      </c>
      <c r="Q110" s="34"/>
      <c r="R110" s="65"/>
      <c r="S110" s="92" t="s">
        <v>29</v>
      </c>
      <c r="T110" s="81">
        <v>563380</v>
      </c>
      <c r="U110" s="69">
        <v>43643</v>
      </c>
      <c r="V110" s="68">
        <v>63132</v>
      </c>
      <c r="W110" s="94">
        <v>25088</v>
      </c>
      <c r="X110" s="60" t="s">
        <v>32</v>
      </c>
      <c r="Y110" s="59" t="s">
        <v>32</v>
      </c>
      <c r="Z110" s="62">
        <f t="shared" si="12"/>
        <v>0</v>
      </c>
      <c r="AA110" s="51">
        <f t="shared" si="13"/>
        <v>0</v>
      </c>
      <c r="AB110" s="51">
        <f t="shared" si="14"/>
        <v>0</v>
      </c>
      <c r="AC110" s="51">
        <f t="shared" si="15"/>
        <v>0</v>
      </c>
      <c r="AD110" s="57" t="str">
        <f t="shared" si="16"/>
        <v>-</v>
      </c>
      <c r="AE110" s="62">
        <f t="shared" si="17"/>
        <v>0</v>
      </c>
      <c r="AF110" s="51">
        <f t="shared" si="18"/>
        <v>0</v>
      </c>
      <c r="AG110" s="51">
        <f t="shared" si="19"/>
        <v>0</v>
      </c>
      <c r="AH110" s="57" t="str">
        <f t="shared" si="20"/>
        <v>-</v>
      </c>
      <c r="AI110" s="62">
        <f t="shared" si="21"/>
        <v>0</v>
      </c>
    </row>
    <row r="111" spans="1:35" ht="12.75">
      <c r="A111" s="49">
        <v>2103750</v>
      </c>
      <c r="B111" s="50">
        <v>74371000</v>
      </c>
      <c r="C111" s="62" t="s">
        <v>354</v>
      </c>
      <c r="D111" s="51" t="s">
        <v>355</v>
      </c>
      <c r="E111" s="51" t="s">
        <v>356</v>
      </c>
      <c r="F111" s="52" t="s">
        <v>27</v>
      </c>
      <c r="G111" s="85">
        <v>41465</v>
      </c>
      <c r="H111" s="53">
        <v>109</v>
      </c>
      <c r="I111" s="63">
        <v>6063496117</v>
      </c>
      <c r="J111" s="54">
        <v>7</v>
      </c>
      <c r="K111" s="33" t="s">
        <v>31</v>
      </c>
      <c r="L111" s="32" t="s">
        <v>30</v>
      </c>
      <c r="M111" s="87">
        <v>2142.89</v>
      </c>
      <c r="N111" s="64" t="s">
        <v>30</v>
      </c>
      <c r="O111" s="56">
        <v>37.8197065</v>
      </c>
      <c r="P111" s="33" t="str">
        <f t="shared" si="11"/>
        <v>YES</v>
      </c>
      <c r="Q111" s="34"/>
      <c r="R111" s="65"/>
      <c r="S111" s="92" t="s">
        <v>31</v>
      </c>
      <c r="T111" s="81">
        <v>297970</v>
      </c>
      <c r="U111" s="69">
        <v>28230</v>
      </c>
      <c r="V111" s="68">
        <v>29692</v>
      </c>
      <c r="W111" s="94">
        <v>11291</v>
      </c>
      <c r="X111" s="60" t="s">
        <v>33</v>
      </c>
      <c r="Y111" s="59" t="s">
        <v>32</v>
      </c>
      <c r="Z111" s="62">
        <f t="shared" si="12"/>
        <v>1</v>
      </c>
      <c r="AA111" s="51">
        <f t="shared" si="13"/>
        <v>0</v>
      </c>
      <c r="AB111" s="51">
        <f t="shared" si="14"/>
        <v>0</v>
      </c>
      <c r="AC111" s="51">
        <f t="shared" si="15"/>
        <v>0</v>
      </c>
      <c r="AD111" s="57" t="str">
        <f t="shared" si="16"/>
        <v>-</v>
      </c>
      <c r="AE111" s="62">
        <f t="shared" si="17"/>
        <v>1</v>
      </c>
      <c r="AF111" s="51">
        <f t="shared" si="18"/>
        <v>1</v>
      </c>
      <c r="AG111" s="51" t="str">
        <f t="shared" si="19"/>
        <v>Initial</v>
      </c>
      <c r="AH111" s="57" t="str">
        <f t="shared" si="20"/>
        <v>RLIS</v>
      </c>
      <c r="AI111" s="62">
        <f t="shared" si="21"/>
        <v>0</v>
      </c>
    </row>
    <row r="112" spans="1:35" ht="12.75">
      <c r="A112" s="49">
        <v>2103780</v>
      </c>
      <c r="B112" s="50">
        <v>75375000</v>
      </c>
      <c r="C112" s="62" t="s">
        <v>357</v>
      </c>
      <c r="D112" s="51" t="s">
        <v>358</v>
      </c>
      <c r="E112" s="51" t="s">
        <v>359</v>
      </c>
      <c r="F112" s="52" t="s">
        <v>27</v>
      </c>
      <c r="G112" s="85">
        <v>40033</v>
      </c>
      <c r="H112" s="53">
        <v>1518</v>
      </c>
      <c r="I112" s="63">
        <v>2706923721</v>
      </c>
      <c r="J112" s="54" t="s">
        <v>28</v>
      </c>
      <c r="K112" s="33" t="s">
        <v>29</v>
      </c>
      <c r="L112" s="32" t="s">
        <v>30</v>
      </c>
      <c r="M112" s="87">
        <v>2872.45</v>
      </c>
      <c r="N112" s="64" t="s">
        <v>30</v>
      </c>
      <c r="O112" s="56">
        <v>20.28719829</v>
      </c>
      <c r="P112" s="33" t="str">
        <f t="shared" si="11"/>
        <v>YES</v>
      </c>
      <c r="Q112" s="34"/>
      <c r="R112" s="65"/>
      <c r="S112" s="92" t="s">
        <v>31</v>
      </c>
      <c r="T112" s="81">
        <v>202868</v>
      </c>
      <c r="U112" s="69">
        <v>15284</v>
      </c>
      <c r="V112" s="68">
        <v>21513</v>
      </c>
      <c r="W112" s="94">
        <v>10848</v>
      </c>
      <c r="X112" s="60" t="s">
        <v>33</v>
      </c>
      <c r="Y112" s="59" t="s">
        <v>32</v>
      </c>
      <c r="Z112" s="62">
        <f t="shared" si="12"/>
        <v>0</v>
      </c>
      <c r="AA112" s="51">
        <f t="shared" si="13"/>
        <v>0</v>
      </c>
      <c r="AB112" s="51">
        <f t="shared" si="14"/>
        <v>0</v>
      </c>
      <c r="AC112" s="51">
        <f t="shared" si="15"/>
        <v>0</v>
      </c>
      <c r="AD112" s="57" t="str">
        <f t="shared" si="16"/>
        <v>-</v>
      </c>
      <c r="AE112" s="62">
        <f t="shared" si="17"/>
        <v>1</v>
      </c>
      <c r="AF112" s="51">
        <f t="shared" si="18"/>
        <v>1</v>
      </c>
      <c r="AG112" s="51" t="str">
        <f t="shared" si="19"/>
        <v>Initial</v>
      </c>
      <c r="AH112" s="57" t="str">
        <f t="shared" si="20"/>
        <v>RLIS</v>
      </c>
      <c r="AI112" s="62">
        <f t="shared" si="21"/>
        <v>0</v>
      </c>
    </row>
    <row r="113" spans="1:35" ht="12.75">
      <c r="A113" s="49">
        <v>2103810</v>
      </c>
      <c r="B113" s="50">
        <v>76381000</v>
      </c>
      <c r="C113" s="62" t="s">
        <v>360</v>
      </c>
      <c r="D113" s="51" t="s">
        <v>361</v>
      </c>
      <c r="E113" s="51" t="s">
        <v>362</v>
      </c>
      <c r="F113" s="52" t="s">
        <v>27</v>
      </c>
      <c r="G113" s="85">
        <v>42025</v>
      </c>
      <c r="H113" s="53">
        <v>7017</v>
      </c>
      <c r="I113" s="63">
        <v>2705278628</v>
      </c>
      <c r="J113" s="54" t="s">
        <v>28</v>
      </c>
      <c r="K113" s="33" t="s">
        <v>29</v>
      </c>
      <c r="L113" s="32" t="s">
        <v>30</v>
      </c>
      <c r="M113" s="87">
        <v>4313.26</v>
      </c>
      <c r="N113" s="64" t="s">
        <v>30</v>
      </c>
      <c r="O113" s="56">
        <v>14.80213904</v>
      </c>
      <c r="P113" s="33" t="str">
        <f t="shared" si="11"/>
        <v>NO</v>
      </c>
      <c r="Q113" s="34"/>
      <c r="R113" s="65"/>
      <c r="S113" s="92" t="s">
        <v>31</v>
      </c>
      <c r="T113" s="81">
        <v>237660</v>
      </c>
      <c r="U113" s="69">
        <v>13958</v>
      </c>
      <c r="V113" s="68">
        <v>23976</v>
      </c>
      <c r="W113" s="94">
        <v>15593</v>
      </c>
      <c r="X113" s="60" t="s">
        <v>33</v>
      </c>
      <c r="Y113" s="59" t="s">
        <v>32</v>
      </c>
      <c r="Z113" s="62">
        <f t="shared" si="12"/>
        <v>0</v>
      </c>
      <c r="AA113" s="51">
        <f t="shared" si="13"/>
        <v>0</v>
      </c>
      <c r="AB113" s="51">
        <f t="shared" si="14"/>
        <v>0</v>
      </c>
      <c r="AC113" s="51">
        <f t="shared" si="15"/>
        <v>0</v>
      </c>
      <c r="AD113" s="57" t="str">
        <f t="shared" si="16"/>
        <v>-</v>
      </c>
      <c r="AE113" s="62">
        <f t="shared" si="17"/>
        <v>1</v>
      </c>
      <c r="AF113" s="51">
        <f t="shared" si="18"/>
        <v>0</v>
      </c>
      <c r="AG113" s="51">
        <f t="shared" si="19"/>
        <v>0</v>
      </c>
      <c r="AH113" s="57" t="str">
        <f t="shared" si="20"/>
        <v>-</v>
      </c>
      <c r="AI113" s="62">
        <f t="shared" si="21"/>
        <v>0</v>
      </c>
    </row>
    <row r="114" spans="1:35" ht="12.75">
      <c r="A114" s="49">
        <v>2103840</v>
      </c>
      <c r="B114" s="50">
        <v>77385000</v>
      </c>
      <c r="C114" s="62" t="s">
        <v>363</v>
      </c>
      <c r="D114" s="51" t="s">
        <v>364</v>
      </c>
      <c r="E114" s="51" t="s">
        <v>365</v>
      </c>
      <c r="F114" s="52" t="s">
        <v>27</v>
      </c>
      <c r="G114" s="85">
        <v>41224</v>
      </c>
      <c r="H114" s="53">
        <v>366</v>
      </c>
      <c r="I114" s="63">
        <v>6062983572</v>
      </c>
      <c r="J114" s="54" t="s">
        <v>151</v>
      </c>
      <c r="K114" s="33" t="s">
        <v>31</v>
      </c>
      <c r="L114" s="32" t="s">
        <v>30</v>
      </c>
      <c r="M114" s="87">
        <v>2051.38</v>
      </c>
      <c r="N114" s="64" t="s">
        <v>30</v>
      </c>
      <c r="O114" s="56">
        <v>35.86769759</v>
      </c>
      <c r="P114" s="33" t="str">
        <f t="shared" si="11"/>
        <v>YES</v>
      </c>
      <c r="Q114" s="34"/>
      <c r="R114" s="65"/>
      <c r="S114" s="92" t="s">
        <v>31</v>
      </c>
      <c r="T114" s="81">
        <v>254678</v>
      </c>
      <c r="U114" s="69">
        <v>23978</v>
      </c>
      <c r="V114" s="68">
        <v>25955</v>
      </c>
      <c r="W114" s="94">
        <v>9934</v>
      </c>
      <c r="X114" s="60" t="s">
        <v>32</v>
      </c>
      <c r="Y114" s="59" t="s">
        <v>32</v>
      </c>
      <c r="Z114" s="62">
        <f t="shared" si="12"/>
        <v>1</v>
      </c>
      <c r="AA114" s="51">
        <f t="shared" si="13"/>
        <v>0</v>
      </c>
      <c r="AB114" s="51">
        <f t="shared" si="14"/>
        <v>0</v>
      </c>
      <c r="AC114" s="51">
        <f t="shared" si="15"/>
        <v>0</v>
      </c>
      <c r="AD114" s="57" t="str">
        <f t="shared" si="16"/>
        <v>-</v>
      </c>
      <c r="AE114" s="62">
        <f t="shared" si="17"/>
        <v>1</v>
      </c>
      <c r="AF114" s="51">
        <f t="shared" si="18"/>
        <v>1</v>
      </c>
      <c r="AG114" s="51" t="str">
        <f t="shared" si="19"/>
        <v>Initial</v>
      </c>
      <c r="AH114" s="57" t="str">
        <f t="shared" si="20"/>
        <v>RLIS</v>
      </c>
      <c r="AI114" s="62">
        <f t="shared" si="21"/>
        <v>0</v>
      </c>
    </row>
    <row r="115" spans="1:35" ht="12.75">
      <c r="A115" s="49">
        <v>2103870</v>
      </c>
      <c r="B115" s="50">
        <v>78391000</v>
      </c>
      <c r="C115" s="62" t="s">
        <v>366</v>
      </c>
      <c r="D115" s="51" t="s">
        <v>367</v>
      </c>
      <c r="E115" s="51" t="s">
        <v>368</v>
      </c>
      <c r="F115" s="52" t="s">
        <v>27</v>
      </c>
      <c r="G115" s="85">
        <v>41056</v>
      </c>
      <c r="H115" s="53">
        <v>99</v>
      </c>
      <c r="I115" s="63">
        <v>6065645563</v>
      </c>
      <c r="J115" s="54" t="s">
        <v>28</v>
      </c>
      <c r="K115" s="33" t="s">
        <v>29</v>
      </c>
      <c r="L115" s="32" t="s">
        <v>30</v>
      </c>
      <c r="M115" s="87">
        <v>2444.86</v>
      </c>
      <c r="N115" s="64" t="s">
        <v>30</v>
      </c>
      <c r="O115" s="56">
        <v>21.28556375</v>
      </c>
      <c r="P115" s="33" t="str">
        <f t="shared" si="11"/>
        <v>YES</v>
      </c>
      <c r="Q115" s="34"/>
      <c r="R115" s="65"/>
      <c r="S115" s="92" t="s">
        <v>31</v>
      </c>
      <c r="T115" s="81">
        <v>193646</v>
      </c>
      <c r="U115" s="69">
        <v>14019</v>
      </c>
      <c r="V115" s="68">
        <v>19490</v>
      </c>
      <c r="W115" s="94">
        <v>12413</v>
      </c>
      <c r="X115" s="60" t="s">
        <v>33</v>
      </c>
      <c r="Y115" s="59" t="s">
        <v>32</v>
      </c>
      <c r="Z115" s="62">
        <f t="shared" si="12"/>
        <v>0</v>
      </c>
      <c r="AA115" s="51">
        <f t="shared" si="13"/>
        <v>0</v>
      </c>
      <c r="AB115" s="51">
        <f t="shared" si="14"/>
        <v>0</v>
      </c>
      <c r="AC115" s="51">
        <f t="shared" si="15"/>
        <v>0</v>
      </c>
      <c r="AD115" s="57" t="str">
        <f t="shared" si="16"/>
        <v>-</v>
      </c>
      <c r="AE115" s="62">
        <f t="shared" si="17"/>
        <v>1</v>
      </c>
      <c r="AF115" s="51">
        <f t="shared" si="18"/>
        <v>1</v>
      </c>
      <c r="AG115" s="51" t="str">
        <f t="shared" si="19"/>
        <v>Initial</v>
      </c>
      <c r="AH115" s="57" t="str">
        <f t="shared" si="20"/>
        <v>RLIS</v>
      </c>
      <c r="AI115" s="62">
        <f t="shared" si="21"/>
        <v>0</v>
      </c>
    </row>
    <row r="116" spans="1:35" ht="12.75">
      <c r="A116" s="49">
        <v>2103900</v>
      </c>
      <c r="B116" s="50">
        <v>42392000</v>
      </c>
      <c r="C116" s="62" t="s">
        <v>369</v>
      </c>
      <c r="D116" s="51" t="s">
        <v>370</v>
      </c>
      <c r="E116" s="51" t="s">
        <v>244</v>
      </c>
      <c r="F116" s="52" t="s">
        <v>27</v>
      </c>
      <c r="G116" s="85">
        <v>42066</v>
      </c>
      <c r="H116" s="53">
        <v>3037</v>
      </c>
      <c r="I116" s="63">
        <v>2702473868</v>
      </c>
      <c r="J116" s="54">
        <v>6</v>
      </c>
      <c r="K116" s="33" t="s">
        <v>29</v>
      </c>
      <c r="L116" s="32" t="s">
        <v>30</v>
      </c>
      <c r="M116" s="87">
        <v>1386.16</v>
      </c>
      <c r="N116" s="64" t="s">
        <v>30</v>
      </c>
      <c r="O116" s="56">
        <v>29.13236225</v>
      </c>
      <c r="P116" s="33" t="str">
        <f t="shared" si="11"/>
        <v>YES</v>
      </c>
      <c r="Q116" s="34"/>
      <c r="R116" s="65"/>
      <c r="S116" s="92" t="s">
        <v>31</v>
      </c>
      <c r="T116" s="81">
        <v>121537</v>
      </c>
      <c r="U116" s="69">
        <v>11840</v>
      </c>
      <c r="V116" s="68">
        <v>13843</v>
      </c>
      <c r="W116" s="94">
        <v>5598</v>
      </c>
      <c r="X116" s="60" t="s">
        <v>32</v>
      </c>
      <c r="Y116" s="59" t="s">
        <v>32</v>
      </c>
      <c r="Z116" s="62">
        <f t="shared" si="12"/>
        <v>0</v>
      </c>
      <c r="AA116" s="51">
        <f t="shared" si="13"/>
        <v>0</v>
      </c>
      <c r="AB116" s="51">
        <f t="shared" si="14"/>
        <v>0</v>
      </c>
      <c r="AC116" s="51">
        <f t="shared" si="15"/>
        <v>0</v>
      </c>
      <c r="AD116" s="57" t="str">
        <f t="shared" si="16"/>
        <v>-</v>
      </c>
      <c r="AE116" s="62">
        <f t="shared" si="17"/>
        <v>1</v>
      </c>
      <c r="AF116" s="51">
        <f t="shared" si="18"/>
        <v>1</v>
      </c>
      <c r="AG116" s="51" t="str">
        <f t="shared" si="19"/>
        <v>Initial</v>
      </c>
      <c r="AH116" s="57" t="str">
        <f t="shared" si="20"/>
        <v>RLIS</v>
      </c>
      <c r="AI116" s="62">
        <f t="shared" si="21"/>
        <v>0</v>
      </c>
    </row>
    <row r="117" spans="1:35" ht="12.75">
      <c r="A117" s="49">
        <v>2103960</v>
      </c>
      <c r="B117" s="50">
        <v>79395000</v>
      </c>
      <c r="C117" s="62" t="s">
        <v>371</v>
      </c>
      <c r="D117" s="51" t="s">
        <v>372</v>
      </c>
      <c r="E117" s="51" t="s">
        <v>373</v>
      </c>
      <c r="F117" s="52" t="s">
        <v>27</v>
      </c>
      <c r="G117" s="85">
        <v>42003</v>
      </c>
      <c r="H117" s="53">
        <v>5573</v>
      </c>
      <c r="I117" s="63">
        <v>2707444000</v>
      </c>
      <c r="J117" s="54" t="s">
        <v>168</v>
      </c>
      <c r="K117" s="33" t="s">
        <v>29</v>
      </c>
      <c r="L117" s="32" t="s">
        <v>30</v>
      </c>
      <c r="M117" s="87">
        <v>6349.45</v>
      </c>
      <c r="N117" s="64" t="s">
        <v>30</v>
      </c>
      <c r="O117" s="56">
        <v>14.49732547</v>
      </c>
      <c r="P117" s="33" t="str">
        <f t="shared" si="11"/>
        <v>NO</v>
      </c>
      <c r="Q117" s="34"/>
      <c r="R117" s="65"/>
      <c r="S117" s="92" t="s">
        <v>31</v>
      </c>
      <c r="T117" s="81">
        <v>302551</v>
      </c>
      <c r="U117" s="69">
        <v>19114</v>
      </c>
      <c r="V117" s="68">
        <v>33953</v>
      </c>
      <c r="W117" s="94">
        <v>16852</v>
      </c>
      <c r="X117" s="60" t="s">
        <v>32</v>
      </c>
      <c r="Y117" s="59" t="s">
        <v>32</v>
      </c>
      <c r="Z117" s="62">
        <f t="shared" si="12"/>
        <v>0</v>
      </c>
      <c r="AA117" s="51">
        <f t="shared" si="13"/>
        <v>0</v>
      </c>
      <c r="AB117" s="51">
        <f t="shared" si="14"/>
        <v>0</v>
      </c>
      <c r="AC117" s="51">
        <f t="shared" si="15"/>
        <v>0</v>
      </c>
      <c r="AD117" s="57" t="str">
        <f t="shared" si="16"/>
        <v>-</v>
      </c>
      <c r="AE117" s="62">
        <f t="shared" si="17"/>
        <v>1</v>
      </c>
      <c r="AF117" s="51">
        <f t="shared" si="18"/>
        <v>0</v>
      </c>
      <c r="AG117" s="51">
        <f t="shared" si="19"/>
        <v>0</v>
      </c>
      <c r="AH117" s="57" t="str">
        <f t="shared" si="20"/>
        <v>-</v>
      </c>
      <c r="AI117" s="62">
        <f t="shared" si="21"/>
        <v>0</v>
      </c>
    </row>
    <row r="118" spans="1:35" ht="12.75">
      <c r="A118" s="49">
        <v>2103990</v>
      </c>
      <c r="B118" s="50">
        <v>80401000</v>
      </c>
      <c r="C118" s="62" t="s">
        <v>374</v>
      </c>
      <c r="D118" s="51" t="s">
        <v>375</v>
      </c>
      <c r="E118" s="51" t="s">
        <v>376</v>
      </c>
      <c r="F118" s="52" t="s">
        <v>27</v>
      </c>
      <c r="G118" s="85">
        <v>42647</v>
      </c>
      <c r="H118" s="53">
        <v>9715</v>
      </c>
      <c r="I118" s="63">
        <v>6063762591</v>
      </c>
      <c r="J118" s="54">
        <v>7</v>
      </c>
      <c r="K118" s="33" t="s">
        <v>31</v>
      </c>
      <c r="L118" s="32" t="s">
        <v>30</v>
      </c>
      <c r="M118" s="87">
        <v>2896.9</v>
      </c>
      <c r="N118" s="64" t="s">
        <v>30</v>
      </c>
      <c r="O118" s="56">
        <v>37.42916791</v>
      </c>
      <c r="P118" s="33" t="str">
        <f t="shared" si="11"/>
        <v>YES</v>
      </c>
      <c r="Q118" s="34"/>
      <c r="R118" s="65"/>
      <c r="S118" s="92" t="s">
        <v>31</v>
      </c>
      <c r="T118" s="81">
        <v>396791</v>
      </c>
      <c r="U118" s="69">
        <v>37912</v>
      </c>
      <c r="V118" s="68">
        <v>39996</v>
      </c>
      <c r="W118" s="94">
        <v>15086</v>
      </c>
      <c r="X118" s="60" t="s">
        <v>33</v>
      </c>
      <c r="Y118" s="59" t="s">
        <v>32</v>
      </c>
      <c r="Z118" s="62">
        <f t="shared" si="12"/>
        <v>1</v>
      </c>
      <c r="AA118" s="51">
        <f t="shared" si="13"/>
        <v>0</v>
      </c>
      <c r="AB118" s="51">
        <f t="shared" si="14"/>
        <v>0</v>
      </c>
      <c r="AC118" s="51">
        <f t="shared" si="15"/>
        <v>0</v>
      </c>
      <c r="AD118" s="57" t="str">
        <f t="shared" si="16"/>
        <v>-</v>
      </c>
      <c r="AE118" s="62">
        <f t="shared" si="17"/>
        <v>1</v>
      </c>
      <c r="AF118" s="51">
        <f t="shared" si="18"/>
        <v>1</v>
      </c>
      <c r="AG118" s="51" t="str">
        <f t="shared" si="19"/>
        <v>Initial</v>
      </c>
      <c r="AH118" s="57" t="str">
        <f t="shared" si="20"/>
        <v>RLIS</v>
      </c>
      <c r="AI118" s="62">
        <f t="shared" si="21"/>
        <v>0</v>
      </c>
    </row>
    <row r="119" spans="1:35" ht="12.75">
      <c r="A119" s="49">
        <v>2104020</v>
      </c>
      <c r="B119" s="50">
        <v>81405000</v>
      </c>
      <c r="C119" s="62" t="s">
        <v>377</v>
      </c>
      <c r="D119" s="51" t="s">
        <v>378</v>
      </c>
      <c r="E119" s="51" t="s">
        <v>379</v>
      </c>
      <c r="F119" s="52" t="s">
        <v>27</v>
      </c>
      <c r="G119" s="85">
        <v>42327</v>
      </c>
      <c r="H119" s="53">
        <v>245</v>
      </c>
      <c r="I119" s="63">
        <v>2702735257</v>
      </c>
      <c r="J119" s="54">
        <v>8</v>
      </c>
      <c r="K119" s="33" t="s">
        <v>31</v>
      </c>
      <c r="L119" s="32" t="s">
        <v>30</v>
      </c>
      <c r="M119" s="87">
        <v>1443.82</v>
      </c>
      <c r="N119" s="64" t="s">
        <v>30</v>
      </c>
      <c r="O119" s="56">
        <v>18.96758703</v>
      </c>
      <c r="P119" s="33" t="str">
        <f t="shared" si="11"/>
        <v>NO</v>
      </c>
      <c r="Q119" s="34"/>
      <c r="R119" s="65"/>
      <c r="S119" s="92" t="s">
        <v>31</v>
      </c>
      <c r="T119" s="81">
        <v>99272</v>
      </c>
      <c r="U119" s="69">
        <v>7156</v>
      </c>
      <c r="V119" s="68">
        <v>10183</v>
      </c>
      <c r="W119" s="94">
        <v>5078</v>
      </c>
      <c r="X119" s="60" t="s">
        <v>33</v>
      </c>
      <c r="Y119" s="59" t="s">
        <v>32</v>
      </c>
      <c r="Z119" s="62">
        <f t="shared" si="12"/>
        <v>1</v>
      </c>
      <c r="AA119" s="51">
        <f t="shared" si="13"/>
        <v>0</v>
      </c>
      <c r="AB119" s="51">
        <f t="shared" si="14"/>
        <v>0</v>
      </c>
      <c r="AC119" s="51">
        <f t="shared" si="15"/>
        <v>0</v>
      </c>
      <c r="AD119" s="57" t="str">
        <f t="shared" si="16"/>
        <v>-</v>
      </c>
      <c r="AE119" s="62">
        <f t="shared" si="17"/>
        <v>1</v>
      </c>
      <c r="AF119" s="51">
        <f t="shared" si="18"/>
        <v>0</v>
      </c>
      <c r="AG119" s="51">
        <f t="shared" si="19"/>
        <v>0</v>
      </c>
      <c r="AH119" s="57" t="str">
        <f t="shared" si="20"/>
        <v>-</v>
      </c>
      <c r="AI119" s="62">
        <f t="shared" si="21"/>
        <v>0</v>
      </c>
    </row>
    <row r="120" spans="1:35" ht="12.75">
      <c r="A120" s="49">
        <v>2104050</v>
      </c>
      <c r="B120" s="50">
        <v>82411000</v>
      </c>
      <c r="C120" s="62" t="s">
        <v>380</v>
      </c>
      <c r="D120" s="51" t="s">
        <v>381</v>
      </c>
      <c r="E120" s="51" t="s">
        <v>382</v>
      </c>
      <c r="F120" s="52" t="s">
        <v>27</v>
      </c>
      <c r="G120" s="85">
        <v>40108</v>
      </c>
      <c r="H120" s="53">
        <v>337</v>
      </c>
      <c r="I120" s="63">
        <v>2704227500</v>
      </c>
      <c r="J120" s="54" t="s">
        <v>82</v>
      </c>
      <c r="K120" s="33" t="s">
        <v>29</v>
      </c>
      <c r="L120" s="32" t="s">
        <v>30</v>
      </c>
      <c r="M120" s="87">
        <v>4516.12</v>
      </c>
      <c r="N120" s="64" t="s">
        <v>30</v>
      </c>
      <c r="O120" s="56">
        <v>13.55551012</v>
      </c>
      <c r="P120" s="33" t="str">
        <f t="shared" si="11"/>
        <v>NO</v>
      </c>
      <c r="Q120" s="34"/>
      <c r="R120" s="65"/>
      <c r="S120" s="92" t="s">
        <v>29</v>
      </c>
      <c r="T120" s="81">
        <v>235947</v>
      </c>
      <c r="U120" s="69">
        <v>14244</v>
      </c>
      <c r="V120" s="68">
        <v>24466</v>
      </c>
      <c r="W120" s="94">
        <v>16002</v>
      </c>
      <c r="X120" s="60" t="s">
        <v>33</v>
      </c>
      <c r="Y120" s="59" t="s">
        <v>32</v>
      </c>
      <c r="Z120" s="62">
        <f t="shared" si="12"/>
        <v>0</v>
      </c>
      <c r="AA120" s="51">
        <f t="shared" si="13"/>
        <v>0</v>
      </c>
      <c r="AB120" s="51">
        <f t="shared" si="14"/>
        <v>0</v>
      </c>
      <c r="AC120" s="51">
        <f t="shared" si="15"/>
        <v>0</v>
      </c>
      <c r="AD120" s="57" t="str">
        <f t="shared" si="16"/>
        <v>-</v>
      </c>
      <c r="AE120" s="62">
        <f t="shared" si="17"/>
        <v>0</v>
      </c>
      <c r="AF120" s="51">
        <f t="shared" si="18"/>
        <v>0</v>
      </c>
      <c r="AG120" s="51">
        <f t="shared" si="19"/>
        <v>0</v>
      </c>
      <c r="AH120" s="57" t="str">
        <f t="shared" si="20"/>
        <v>-</v>
      </c>
      <c r="AI120" s="62">
        <f t="shared" si="21"/>
        <v>0</v>
      </c>
    </row>
    <row r="121" spans="1:35" ht="12.75">
      <c r="A121" s="49">
        <v>2104080</v>
      </c>
      <c r="B121" s="50">
        <v>83415000</v>
      </c>
      <c r="C121" s="62" t="s">
        <v>383</v>
      </c>
      <c r="D121" s="51" t="s">
        <v>384</v>
      </c>
      <c r="E121" s="51" t="s">
        <v>385</v>
      </c>
      <c r="F121" s="52" t="s">
        <v>27</v>
      </c>
      <c r="G121" s="85">
        <v>40322</v>
      </c>
      <c r="H121" s="53">
        <v>110</v>
      </c>
      <c r="I121" s="63">
        <v>6067688002</v>
      </c>
      <c r="J121" s="54">
        <v>7</v>
      </c>
      <c r="K121" s="33" t="s">
        <v>31</v>
      </c>
      <c r="L121" s="32" t="s">
        <v>30</v>
      </c>
      <c r="M121" s="87">
        <v>1067.88</v>
      </c>
      <c r="N121" s="64" t="s">
        <v>30</v>
      </c>
      <c r="O121" s="56">
        <v>30.23850085</v>
      </c>
      <c r="P121" s="33" t="str">
        <f t="shared" si="11"/>
        <v>YES</v>
      </c>
      <c r="Q121" s="34"/>
      <c r="R121" s="65"/>
      <c r="S121" s="92" t="s">
        <v>31</v>
      </c>
      <c r="T121" s="81">
        <v>102310</v>
      </c>
      <c r="U121" s="69">
        <v>9912</v>
      </c>
      <c r="V121" s="68">
        <v>11209</v>
      </c>
      <c r="W121" s="94">
        <v>5220</v>
      </c>
      <c r="X121" s="60" t="s">
        <v>33</v>
      </c>
      <c r="Y121" s="59" t="s">
        <v>32</v>
      </c>
      <c r="Z121" s="62">
        <f t="shared" si="12"/>
        <v>1</v>
      </c>
      <c r="AA121" s="51">
        <f t="shared" si="13"/>
        <v>0</v>
      </c>
      <c r="AB121" s="51">
        <f t="shared" si="14"/>
        <v>0</v>
      </c>
      <c r="AC121" s="51">
        <f t="shared" si="15"/>
        <v>0</v>
      </c>
      <c r="AD121" s="57" t="str">
        <f t="shared" si="16"/>
        <v>-</v>
      </c>
      <c r="AE121" s="62">
        <f t="shared" si="17"/>
        <v>1</v>
      </c>
      <c r="AF121" s="51">
        <f t="shared" si="18"/>
        <v>1</v>
      </c>
      <c r="AG121" s="51" t="str">
        <f t="shared" si="19"/>
        <v>Initial</v>
      </c>
      <c r="AH121" s="57" t="str">
        <f t="shared" si="20"/>
        <v>RLIS</v>
      </c>
      <c r="AI121" s="62">
        <f t="shared" si="21"/>
        <v>0</v>
      </c>
    </row>
    <row r="122" spans="1:35" ht="12.75">
      <c r="A122" s="49">
        <v>2104110</v>
      </c>
      <c r="B122" s="50">
        <v>84421000</v>
      </c>
      <c r="C122" s="62" t="s">
        <v>386</v>
      </c>
      <c r="D122" s="51" t="s">
        <v>387</v>
      </c>
      <c r="E122" s="51" t="s">
        <v>270</v>
      </c>
      <c r="F122" s="52" t="s">
        <v>27</v>
      </c>
      <c r="G122" s="85">
        <v>40330</v>
      </c>
      <c r="H122" s="53">
        <v>9104</v>
      </c>
      <c r="I122" s="63">
        <v>8597344364</v>
      </c>
      <c r="J122" s="54">
        <v>7</v>
      </c>
      <c r="K122" s="33" t="s">
        <v>31</v>
      </c>
      <c r="L122" s="32" t="s">
        <v>30</v>
      </c>
      <c r="M122" s="87">
        <v>2187.06</v>
      </c>
      <c r="N122" s="64" t="s">
        <v>30</v>
      </c>
      <c r="O122" s="56">
        <v>15.43715847</v>
      </c>
      <c r="P122" s="33" t="str">
        <f t="shared" si="11"/>
        <v>NO</v>
      </c>
      <c r="Q122" s="34"/>
      <c r="R122" s="65"/>
      <c r="S122" s="92" t="s">
        <v>31</v>
      </c>
      <c r="T122" s="81">
        <v>109815</v>
      </c>
      <c r="U122" s="69">
        <v>6943</v>
      </c>
      <c r="V122" s="68">
        <v>11965</v>
      </c>
      <c r="W122" s="94">
        <v>7866</v>
      </c>
      <c r="X122" s="60" t="s">
        <v>32</v>
      </c>
      <c r="Y122" s="59" t="s">
        <v>32</v>
      </c>
      <c r="Z122" s="62">
        <f t="shared" si="12"/>
        <v>1</v>
      </c>
      <c r="AA122" s="51">
        <f t="shared" si="13"/>
        <v>0</v>
      </c>
      <c r="AB122" s="51">
        <f t="shared" si="14"/>
        <v>0</v>
      </c>
      <c r="AC122" s="51">
        <f t="shared" si="15"/>
        <v>0</v>
      </c>
      <c r="AD122" s="57" t="str">
        <f t="shared" si="16"/>
        <v>-</v>
      </c>
      <c r="AE122" s="62">
        <f t="shared" si="17"/>
        <v>1</v>
      </c>
      <c r="AF122" s="51">
        <f t="shared" si="18"/>
        <v>0</v>
      </c>
      <c r="AG122" s="51">
        <f t="shared" si="19"/>
        <v>0</v>
      </c>
      <c r="AH122" s="57" t="str">
        <f t="shared" si="20"/>
        <v>-</v>
      </c>
      <c r="AI122" s="62">
        <f t="shared" si="21"/>
        <v>0</v>
      </c>
    </row>
    <row r="123" spans="1:35" ht="12.75">
      <c r="A123" s="49">
        <v>2104140</v>
      </c>
      <c r="B123" s="50">
        <v>85425000</v>
      </c>
      <c r="C123" s="62" t="s">
        <v>388</v>
      </c>
      <c r="D123" s="51" t="s">
        <v>389</v>
      </c>
      <c r="E123" s="51" t="s">
        <v>390</v>
      </c>
      <c r="F123" s="52" t="s">
        <v>27</v>
      </c>
      <c r="G123" s="85">
        <v>42129</v>
      </c>
      <c r="H123" s="53">
        <v>8127</v>
      </c>
      <c r="I123" s="63">
        <v>2704323171</v>
      </c>
      <c r="J123" s="54">
        <v>7</v>
      </c>
      <c r="K123" s="33" t="s">
        <v>31</v>
      </c>
      <c r="L123" s="32" t="s">
        <v>30</v>
      </c>
      <c r="M123" s="87">
        <v>1522.78</v>
      </c>
      <c r="N123" s="64" t="s">
        <v>30</v>
      </c>
      <c r="O123" s="56">
        <v>27.1043771</v>
      </c>
      <c r="P123" s="33" t="str">
        <f t="shared" si="11"/>
        <v>YES</v>
      </c>
      <c r="Q123" s="34"/>
      <c r="R123" s="65"/>
      <c r="S123" s="92" t="s">
        <v>31</v>
      </c>
      <c r="T123" s="81">
        <v>144588</v>
      </c>
      <c r="U123" s="69">
        <v>13476</v>
      </c>
      <c r="V123" s="68">
        <v>15488</v>
      </c>
      <c r="W123" s="94">
        <v>6982</v>
      </c>
      <c r="X123" s="60" t="s">
        <v>33</v>
      </c>
      <c r="Y123" s="59" t="s">
        <v>32</v>
      </c>
      <c r="Z123" s="62">
        <f t="shared" si="12"/>
        <v>1</v>
      </c>
      <c r="AA123" s="51">
        <f t="shared" si="13"/>
        <v>0</v>
      </c>
      <c r="AB123" s="51">
        <f t="shared" si="14"/>
        <v>0</v>
      </c>
      <c r="AC123" s="51">
        <f t="shared" si="15"/>
        <v>0</v>
      </c>
      <c r="AD123" s="57" t="str">
        <f t="shared" si="16"/>
        <v>-</v>
      </c>
      <c r="AE123" s="62">
        <f t="shared" si="17"/>
        <v>1</v>
      </c>
      <c r="AF123" s="51">
        <f t="shared" si="18"/>
        <v>1</v>
      </c>
      <c r="AG123" s="51" t="str">
        <f t="shared" si="19"/>
        <v>Initial</v>
      </c>
      <c r="AH123" s="57" t="str">
        <f t="shared" si="20"/>
        <v>RLIS</v>
      </c>
      <c r="AI123" s="62">
        <f t="shared" si="21"/>
        <v>0</v>
      </c>
    </row>
    <row r="124" spans="1:35" ht="12.75">
      <c r="A124" s="49">
        <v>2104170</v>
      </c>
      <c r="B124" s="50">
        <v>7426000</v>
      </c>
      <c r="C124" s="62" t="s">
        <v>391</v>
      </c>
      <c r="D124" s="51" t="s">
        <v>392</v>
      </c>
      <c r="E124" s="51" t="s">
        <v>393</v>
      </c>
      <c r="F124" s="52" t="s">
        <v>27</v>
      </c>
      <c r="G124" s="85">
        <v>40965</v>
      </c>
      <c r="H124" s="53">
        <v>959</v>
      </c>
      <c r="I124" s="63">
        <v>6062428800</v>
      </c>
      <c r="J124" s="54">
        <v>7</v>
      </c>
      <c r="K124" s="33" t="s">
        <v>31</v>
      </c>
      <c r="L124" s="32" t="s">
        <v>30</v>
      </c>
      <c r="M124" s="87">
        <v>1477.42</v>
      </c>
      <c r="N124" s="64" t="s">
        <v>30</v>
      </c>
      <c r="O124" s="56">
        <v>34.88095238</v>
      </c>
      <c r="P124" s="33" t="str">
        <f t="shared" si="11"/>
        <v>YES</v>
      </c>
      <c r="Q124" s="34"/>
      <c r="R124" s="65"/>
      <c r="S124" s="92" t="s">
        <v>31</v>
      </c>
      <c r="T124" s="81">
        <v>151917</v>
      </c>
      <c r="U124" s="69">
        <v>15154</v>
      </c>
      <c r="V124" s="68">
        <v>17171</v>
      </c>
      <c r="W124" s="94">
        <v>6210</v>
      </c>
      <c r="X124" s="60" t="s">
        <v>33</v>
      </c>
      <c r="Y124" s="59" t="s">
        <v>32</v>
      </c>
      <c r="Z124" s="62">
        <f t="shared" si="12"/>
        <v>1</v>
      </c>
      <c r="AA124" s="51">
        <f t="shared" si="13"/>
        <v>0</v>
      </c>
      <c r="AB124" s="51">
        <f t="shared" si="14"/>
        <v>0</v>
      </c>
      <c r="AC124" s="51">
        <f t="shared" si="15"/>
        <v>0</v>
      </c>
      <c r="AD124" s="57" t="str">
        <f t="shared" si="16"/>
        <v>-</v>
      </c>
      <c r="AE124" s="62">
        <f t="shared" si="17"/>
        <v>1</v>
      </c>
      <c r="AF124" s="51">
        <f t="shared" si="18"/>
        <v>1</v>
      </c>
      <c r="AG124" s="51" t="str">
        <f t="shared" si="19"/>
        <v>Initial</v>
      </c>
      <c r="AH124" s="57" t="str">
        <f t="shared" si="20"/>
        <v>RLIS</v>
      </c>
      <c r="AI124" s="62">
        <f t="shared" si="21"/>
        <v>0</v>
      </c>
    </row>
    <row r="125" spans="1:35" ht="12.75">
      <c r="A125" s="49">
        <v>2104200</v>
      </c>
      <c r="B125" s="50">
        <v>86431000</v>
      </c>
      <c r="C125" s="62" t="s">
        <v>394</v>
      </c>
      <c r="D125" s="51" t="s">
        <v>395</v>
      </c>
      <c r="E125" s="51" t="s">
        <v>396</v>
      </c>
      <c r="F125" s="52" t="s">
        <v>27</v>
      </c>
      <c r="G125" s="85">
        <v>42167</v>
      </c>
      <c r="H125" s="53">
        <v>518</v>
      </c>
      <c r="I125" s="63">
        <v>2704875456</v>
      </c>
      <c r="J125" s="54">
        <v>7</v>
      </c>
      <c r="K125" s="33" t="s">
        <v>31</v>
      </c>
      <c r="L125" s="32" t="s">
        <v>30</v>
      </c>
      <c r="M125" s="87">
        <v>1868.17</v>
      </c>
      <c r="N125" s="64" t="s">
        <v>30</v>
      </c>
      <c r="O125" s="56">
        <v>27.62545266</v>
      </c>
      <c r="P125" s="33" t="str">
        <f t="shared" si="11"/>
        <v>YES</v>
      </c>
      <c r="Q125" s="34"/>
      <c r="R125" s="65"/>
      <c r="S125" s="92" t="s">
        <v>31</v>
      </c>
      <c r="T125" s="81">
        <v>158936</v>
      </c>
      <c r="U125" s="69">
        <v>13229</v>
      </c>
      <c r="V125" s="68">
        <v>16277</v>
      </c>
      <c r="W125" s="94">
        <v>8726</v>
      </c>
      <c r="X125" s="60" t="s">
        <v>32</v>
      </c>
      <c r="Y125" s="59" t="s">
        <v>32</v>
      </c>
      <c r="Z125" s="62">
        <f t="shared" si="12"/>
        <v>1</v>
      </c>
      <c r="AA125" s="51">
        <f t="shared" si="13"/>
        <v>0</v>
      </c>
      <c r="AB125" s="51">
        <f t="shared" si="14"/>
        <v>0</v>
      </c>
      <c r="AC125" s="51">
        <f t="shared" si="15"/>
        <v>0</v>
      </c>
      <c r="AD125" s="57" t="str">
        <f t="shared" si="16"/>
        <v>-</v>
      </c>
      <c r="AE125" s="62">
        <f t="shared" si="17"/>
        <v>1</v>
      </c>
      <c r="AF125" s="51">
        <f t="shared" si="18"/>
        <v>1</v>
      </c>
      <c r="AG125" s="51" t="str">
        <f t="shared" si="19"/>
        <v>Initial</v>
      </c>
      <c r="AH125" s="57" t="str">
        <f t="shared" si="20"/>
        <v>RLIS</v>
      </c>
      <c r="AI125" s="62">
        <f t="shared" si="21"/>
        <v>0</v>
      </c>
    </row>
    <row r="126" spans="1:35" ht="12.75">
      <c r="A126" s="49">
        <v>2104250</v>
      </c>
      <c r="B126" s="50">
        <v>87435000</v>
      </c>
      <c r="C126" s="62" t="s">
        <v>397</v>
      </c>
      <c r="D126" s="51" t="s">
        <v>398</v>
      </c>
      <c r="E126" s="51" t="s">
        <v>399</v>
      </c>
      <c r="F126" s="52" t="s">
        <v>27</v>
      </c>
      <c r="G126" s="85">
        <v>40353</v>
      </c>
      <c r="H126" s="53">
        <v>9504</v>
      </c>
      <c r="I126" s="63">
        <v>8594978760</v>
      </c>
      <c r="J126" s="54" t="s">
        <v>28</v>
      </c>
      <c r="K126" s="33" t="s">
        <v>29</v>
      </c>
      <c r="L126" s="32" t="s">
        <v>30</v>
      </c>
      <c r="M126" s="87">
        <v>3978.27</v>
      </c>
      <c r="N126" s="64" t="s">
        <v>30</v>
      </c>
      <c r="O126" s="56">
        <v>19.02774368</v>
      </c>
      <c r="P126" s="33" t="str">
        <f t="shared" si="11"/>
        <v>NO</v>
      </c>
      <c r="Q126" s="34"/>
      <c r="R126" s="65"/>
      <c r="S126" s="92" t="s">
        <v>31</v>
      </c>
      <c r="T126" s="81">
        <v>253648</v>
      </c>
      <c r="U126" s="69">
        <v>17448</v>
      </c>
      <c r="V126" s="68">
        <v>25768</v>
      </c>
      <c r="W126" s="94">
        <v>14324</v>
      </c>
      <c r="X126" s="60" t="s">
        <v>32</v>
      </c>
      <c r="Y126" s="59" t="s">
        <v>32</v>
      </c>
      <c r="Z126" s="62">
        <f t="shared" si="12"/>
        <v>0</v>
      </c>
      <c r="AA126" s="51">
        <f t="shared" si="13"/>
        <v>0</v>
      </c>
      <c r="AB126" s="51">
        <f t="shared" si="14"/>
        <v>0</v>
      </c>
      <c r="AC126" s="51">
        <f t="shared" si="15"/>
        <v>0</v>
      </c>
      <c r="AD126" s="57" t="str">
        <f t="shared" si="16"/>
        <v>-</v>
      </c>
      <c r="AE126" s="62">
        <f t="shared" si="17"/>
        <v>1</v>
      </c>
      <c r="AF126" s="51">
        <f t="shared" si="18"/>
        <v>0</v>
      </c>
      <c r="AG126" s="51">
        <f t="shared" si="19"/>
        <v>0</v>
      </c>
      <c r="AH126" s="57" t="str">
        <f t="shared" si="20"/>
        <v>-</v>
      </c>
      <c r="AI126" s="62">
        <f t="shared" si="21"/>
        <v>0</v>
      </c>
    </row>
    <row r="127" spans="1:35" ht="12.75">
      <c r="A127" s="49">
        <v>2104260</v>
      </c>
      <c r="B127" s="50">
        <v>116436000</v>
      </c>
      <c r="C127" s="62" t="s">
        <v>400</v>
      </c>
      <c r="D127" s="51" t="s">
        <v>401</v>
      </c>
      <c r="E127" s="51" t="s">
        <v>402</v>
      </c>
      <c r="F127" s="52" t="s">
        <v>27</v>
      </c>
      <c r="G127" s="85">
        <v>42633</v>
      </c>
      <c r="H127" s="53">
        <v>729</v>
      </c>
      <c r="I127" s="63">
        <v>6063485311</v>
      </c>
      <c r="J127" s="54">
        <v>6</v>
      </c>
      <c r="K127" s="33" t="s">
        <v>29</v>
      </c>
      <c r="L127" s="32" t="s">
        <v>30</v>
      </c>
      <c r="M127" s="87">
        <v>793.92</v>
      </c>
      <c r="N127" s="64" t="s">
        <v>30</v>
      </c>
      <c r="O127" s="56">
        <v>38.73144399</v>
      </c>
      <c r="P127" s="33" t="str">
        <f t="shared" si="11"/>
        <v>YES</v>
      </c>
      <c r="Q127" s="34"/>
      <c r="R127" s="65"/>
      <c r="S127" s="92" t="s">
        <v>31</v>
      </c>
      <c r="T127" s="81">
        <v>70746</v>
      </c>
      <c r="U127" s="69">
        <v>8672</v>
      </c>
      <c r="V127" s="68">
        <v>9462</v>
      </c>
      <c r="W127" s="94">
        <v>3031</v>
      </c>
      <c r="X127" s="60" t="s">
        <v>32</v>
      </c>
      <c r="Y127" s="59" t="s">
        <v>32</v>
      </c>
      <c r="Z127" s="62">
        <f t="shared" si="12"/>
        <v>0</v>
      </c>
      <c r="AA127" s="51">
        <f t="shared" si="13"/>
        <v>0</v>
      </c>
      <c r="AB127" s="51">
        <f t="shared" si="14"/>
        <v>0</v>
      </c>
      <c r="AC127" s="51">
        <f t="shared" si="15"/>
        <v>0</v>
      </c>
      <c r="AD127" s="57" t="str">
        <f t="shared" si="16"/>
        <v>-</v>
      </c>
      <c r="AE127" s="62">
        <f t="shared" si="17"/>
        <v>1</v>
      </c>
      <c r="AF127" s="51">
        <f t="shared" si="18"/>
        <v>1</v>
      </c>
      <c r="AG127" s="51" t="str">
        <f t="shared" si="19"/>
        <v>Initial</v>
      </c>
      <c r="AH127" s="57" t="str">
        <f t="shared" si="20"/>
        <v>RLIS</v>
      </c>
      <c r="AI127" s="62">
        <f t="shared" si="21"/>
        <v>0</v>
      </c>
    </row>
    <row r="128" spans="1:35" ht="12.75">
      <c r="A128" s="49">
        <v>2104290</v>
      </c>
      <c r="B128" s="50">
        <v>88441000</v>
      </c>
      <c r="C128" s="62" t="s">
        <v>403</v>
      </c>
      <c r="D128" s="51" t="s">
        <v>404</v>
      </c>
      <c r="E128" s="51" t="s">
        <v>405</v>
      </c>
      <c r="F128" s="52" t="s">
        <v>27</v>
      </c>
      <c r="G128" s="85">
        <v>41472</v>
      </c>
      <c r="H128" s="53">
        <v>489</v>
      </c>
      <c r="I128" s="63">
        <v>6067438002</v>
      </c>
      <c r="J128" s="54" t="s">
        <v>28</v>
      </c>
      <c r="K128" s="33" t="s">
        <v>29</v>
      </c>
      <c r="L128" s="32" t="s">
        <v>30</v>
      </c>
      <c r="M128" s="87">
        <v>1962.63</v>
      </c>
      <c r="N128" s="64" t="s">
        <v>30</v>
      </c>
      <c r="O128" s="56">
        <v>30.69936421</v>
      </c>
      <c r="P128" s="33" t="str">
        <f t="shared" si="11"/>
        <v>YES</v>
      </c>
      <c r="Q128" s="34"/>
      <c r="R128" s="65"/>
      <c r="S128" s="92" t="s">
        <v>31</v>
      </c>
      <c r="T128" s="81">
        <v>232570</v>
      </c>
      <c r="U128" s="69">
        <v>18877</v>
      </c>
      <c r="V128" s="68">
        <v>21500</v>
      </c>
      <c r="W128" s="94">
        <v>9949</v>
      </c>
      <c r="X128" s="60" t="s">
        <v>32</v>
      </c>
      <c r="Y128" s="59" t="s">
        <v>32</v>
      </c>
      <c r="Z128" s="62">
        <f t="shared" si="12"/>
        <v>0</v>
      </c>
      <c r="AA128" s="51">
        <f t="shared" si="13"/>
        <v>0</v>
      </c>
      <c r="AB128" s="51">
        <f t="shared" si="14"/>
        <v>0</v>
      </c>
      <c r="AC128" s="51">
        <f t="shared" si="15"/>
        <v>0</v>
      </c>
      <c r="AD128" s="57" t="str">
        <f t="shared" si="16"/>
        <v>-</v>
      </c>
      <c r="AE128" s="62">
        <f t="shared" si="17"/>
        <v>1</v>
      </c>
      <c r="AF128" s="51">
        <f t="shared" si="18"/>
        <v>1</v>
      </c>
      <c r="AG128" s="51" t="str">
        <f t="shared" si="19"/>
        <v>Initial</v>
      </c>
      <c r="AH128" s="57" t="str">
        <f t="shared" si="20"/>
        <v>RLIS</v>
      </c>
      <c r="AI128" s="62">
        <f t="shared" si="21"/>
        <v>0</v>
      </c>
    </row>
    <row r="129" spans="1:35" ht="12.75">
      <c r="A129" s="49">
        <v>2100081</v>
      </c>
      <c r="B129" s="50">
        <v>89445000</v>
      </c>
      <c r="C129" s="62" t="s">
        <v>406</v>
      </c>
      <c r="D129" s="51" t="s">
        <v>407</v>
      </c>
      <c r="E129" s="51" t="s">
        <v>408</v>
      </c>
      <c r="F129" s="52" t="s">
        <v>27</v>
      </c>
      <c r="G129" s="85">
        <v>42345</v>
      </c>
      <c r="H129" s="53">
        <v>167</v>
      </c>
      <c r="I129" s="63">
        <v>2703382871</v>
      </c>
      <c r="J129" s="54" t="s">
        <v>168</v>
      </c>
      <c r="K129" s="33" t="s">
        <v>29</v>
      </c>
      <c r="L129" s="32" t="s">
        <v>30</v>
      </c>
      <c r="M129" s="87">
        <v>4721.88</v>
      </c>
      <c r="N129" s="64" t="s">
        <v>30</v>
      </c>
      <c r="O129" s="56">
        <v>23.81807301</v>
      </c>
      <c r="P129" s="33" t="str">
        <f t="shared" si="11"/>
        <v>YES</v>
      </c>
      <c r="Q129" s="34"/>
      <c r="R129" s="65"/>
      <c r="S129" s="92" t="s">
        <v>31</v>
      </c>
      <c r="T129" s="81">
        <v>360958</v>
      </c>
      <c r="U129" s="69">
        <v>26094</v>
      </c>
      <c r="V129" s="68">
        <v>35150</v>
      </c>
      <c r="W129" s="94">
        <v>16744</v>
      </c>
      <c r="X129" s="60" t="s">
        <v>33</v>
      </c>
      <c r="Y129" s="59" t="s">
        <v>32</v>
      </c>
      <c r="Z129" s="62">
        <f t="shared" si="12"/>
        <v>0</v>
      </c>
      <c r="AA129" s="51">
        <f t="shared" si="13"/>
        <v>0</v>
      </c>
      <c r="AB129" s="51">
        <f t="shared" si="14"/>
        <v>0</v>
      </c>
      <c r="AC129" s="51">
        <f t="shared" si="15"/>
        <v>0</v>
      </c>
      <c r="AD129" s="57" t="str">
        <f t="shared" si="16"/>
        <v>-</v>
      </c>
      <c r="AE129" s="62">
        <f t="shared" si="17"/>
        <v>1</v>
      </c>
      <c r="AF129" s="51">
        <f t="shared" si="18"/>
        <v>1</v>
      </c>
      <c r="AG129" s="51" t="str">
        <f t="shared" si="19"/>
        <v>Initial</v>
      </c>
      <c r="AH129" s="57" t="str">
        <f t="shared" si="20"/>
        <v>RLIS</v>
      </c>
      <c r="AI129" s="62">
        <f t="shared" si="21"/>
        <v>0</v>
      </c>
    </row>
    <row r="130" spans="1:35" ht="12.75">
      <c r="A130" s="49">
        <v>2104380</v>
      </c>
      <c r="B130" s="50">
        <v>18446000</v>
      </c>
      <c r="C130" s="62" t="s">
        <v>409</v>
      </c>
      <c r="D130" s="51" t="s">
        <v>410</v>
      </c>
      <c r="E130" s="51" t="s">
        <v>119</v>
      </c>
      <c r="F130" s="52" t="s">
        <v>27</v>
      </c>
      <c r="G130" s="85">
        <v>42071</v>
      </c>
      <c r="H130" s="53">
        <v>2302</v>
      </c>
      <c r="I130" s="63">
        <v>2707534363</v>
      </c>
      <c r="J130" s="54">
        <v>6</v>
      </c>
      <c r="K130" s="33" t="s">
        <v>29</v>
      </c>
      <c r="L130" s="32" t="s">
        <v>30</v>
      </c>
      <c r="M130" s="87">
        <v>1514.38</v>
      </c>
      <c r="N130" s="64" t="s">
        <v>30</v>
      </c>
      <c r="O130" s="56">
        <v>20.96474954</v>
      </c>
      <c r="P130" s="33" t="str">
        <f t="shared" si="11"/>
        <v>YES</v>
      </c>
      <c r="Q130" s="34"/>
      <c r="R130" s="65"/>
      <c r="S130" s="92" t="s">
        <v>31</v>
      </c>
      <c r="T130" s="81">
        <v>73497</v>
      </c>
      <c r="U130" s="69">
        <v>4609</v>
      </c>
      <c r="V130" s="68">
        <v>8539</v>
      </c>
      <c r="W130" s="94">
        <v>4356</v>
      </c>
      <c r="X130" s="60" t="s">
        <v>33</v>
      </c>
      <c r="Y130" s="59" t="s">
        <v>32</v>
      </c>
      <c r="Z130" s="62">
        <f t="shared" si="12"/>
        <v>0</v>
      </c>
      <c r="AA130" s="51">
        <f t="shared" si="13"/>
        <v>0</v>
      </c>
      <c r="AB130" s="51">
        <f t="shared" si="14"/>
        <v>0</v>
      </c>
      <c r="AC130" s="51">
        <f t="shared" si="15"/>
        <v>0</v>
      </c>
      <c r="AD130" s="57" t="str">
        <f t="shared" si="16"/>
        <v>-</v>
      </c>
      <c r="AE130" s="62">
        <f t="shared" si="17"/>
        <v>1</v>
      </c>
      <c r="AF130" s="51">
        <f t="shared" si="18"/>
        <v>1</v>
      </c>
      <c r="AG130" s="51" t="str">
        <f t="shared" si="19"/>
        <v>Initial</v>
      </c>
      <c r="AH130" s="57" t="str">
        <f t="shared" si="20"/>
        <v>RLIS</v>
      </c>
      <c r="AI130" s="62">
        <f t="shared" si="21"/>
        <v>0</v>
      </c>
    </row>
    <row r="131" spans="1:35" ht="12.75">
      <c r="A131" s="49">
        <v>2104410</v>
      </c>
      <c r="B131" s="50">
        <v>90451000</v>
      </c>
      <c r="C131" s="62" t="s">
        <v>411</v>
      </c>
      <c r="D131" s="51" t="s">
        <v>412</v>
      </c>
      <c r="E131" s="51" t="s">
        <v>59</v>
      </c>
      <c r="F131" s="52" t="s">
        <v>27</v>
      </c>
      <c r="G131" s="85">
        <v>40004</v>
      </c>
      <c r="H131" s="53">
        <v>5277</v>
      </c>
      <c r="I131" s="63">
        <v>5023497000</v>
      </c>
      <c r="J131" s="54" t="s">
        <v>413</v>
      </c>
      <c r="K131" s="33" t="s">
        <v>29</v>
      </c>
      <c r="L131" s="32" t="s">
        <v>30</v>
      </c>
      <c r="M131" s="87">
        <v>4353.1</v>
      </c>
      <c r="N131" s="64" t="s">
        <v>30</v>
      </c>
      <c r="O131" s="56">
        <v>10.84914349</v>
      </c>
      <c r="P131" s="33" t="str">
        <f t="shared" si="11"/>
        <v>NO</v>
      </c>
      <c r="Q131" s="34"/>
      <c r="R131" s="65"/>
      <c r="S131" s="92" t="s">
        <v>29</v>
      </c>
      <c r="T131" s="81">
        <v>229226</v>
      </c>
      <c r="U131" s="69">
        <v>12537</v>
      </c>
      <c r="V131" s="68">
        <v>23747</v>
      </c>
      <c r="W131" s="94">
        <v>16633</v>
      </c>
      <c r="X131" s="60" t="s">
        <v>32</v>
      </c>
      <c r="Y131" s="59" t="s">
        <v>32</v>
      </c>
      <c r="Z131" s="62">
        <f t="shared" si="12"/>
        <v>0</v>
      </c>
      <c r="AA131" s="51">
        <f t="shared" si="13"/>
        <v>0</v>
      </c>
      <c r="AB131" s="51">
        <f t="shared" si="14"/>
        <v>0</v>
      </c>
      <c r="AC131" s="51">
        <f t="shared" si="15"/>
        <v>0</v>
      </c>
      <c r="AD131" s="57" t="str">
        <f t="shared" si="16"/>
        <v>-</v>
      </c>
      <c r="AE131" s="62">
        <f t="shared" si="17"/>
        <v>0</v>
      </c>
      <c r="AF131" s="51">
        <f t="shared" si="18"/>
        <v>0</v>
      </c>
      <c r="AG131" s="51">
        <f t="shared" si="19"/>
        <v>0</v>
      </c>
      <c r="AH131" s="57" t="str">
        <f t="shared" si="20"/>
        <v>-</v>
      </c>
      <c r="AI131" s="62">
        <f t="shared" si="21"/>
        <v>0</v>
      </c>
    </row>
    <row r="132" spans="1:35" ht="12.75">
      <c r="A132" s="49">
        <v>2104440</v>
      </c>
      <c r="B132" s="50">
        <v>19452000</v>
      </c>
      <c r="C132" s="62" t="s">
        <v>414</v>
      </c>
      <c r="D132" s="51" t="s">
        <v>415</v>
      </c>
      <c r="E132" s="51" t="s">
        <v>416</v>
      </c>
      <c r="F132" s="52" t="s">
        <v>27</v>
      </c>
      <c r="G132" s="85">
        <v>41071</v>
      </c>
      <c r="H132" s="53">
        <v>1963</v>
      </c>
      <c r="I132" s="63">
        <v>8592923004</v>
      </c>
      <c r="J132" s="54">
        <v>3</v>
      </c>
      <c r="K132" s="33" t="s">
        <v>29</v>
      </c>
      <c r="L132" s="32" t="s">
        <v>30</v>
      </c>
      <c r="M132" s="87">
        <v>1915.39</v>
      </c>
      <c r="N132" s="64" t="s">
        <v>30</v>
      </c>
      <c r="O132" s="56">
        <v>29.09270217</v>
      </c>
      <c r="P132" s="33" t="str">
        <f t="shared" si="11"/>
        <v>YES</v>
      </c>
      <c r="Q132" s="34"/>
      <c r="R132" s="65"/>
      <c r="S132" s="92" t="s">
        <v>29</v>
      </c>
      <c r="T132" s="81">
        <v>293049</v>
      </c>
      <c r="U132" s="69">
        <v>23384</v>
      </c>
      <c r="V132" s="68">
        <v>26938</v>
      </c>
      <c r="W132" s="94">
        <v>9640</v>
      </c>
      <c r="X132" s="60" t="s">
        <v>32</v>
      </c>
      <c r="Y132" s="59" t="s">
        <v>32</v>
      </c>
      <c r="Z132" s="62">
        <f t="shared" si="12"/>
        <v>0</v>
      </c>
      <c r="AA132" s="51">
        <f t="shared" si="13"/>
        <v>0</v>
      </c>
      <c r="AB132" s="51">
        <f t="shared" si="14"/>
        <v>0</v>
      </c>
      <c r="AC132" s="51">
        <f t="shared" si="15"/>
        <v>0</v>
      </c>
      <c r="AD132" s="57" t="str">
        <f t="shared" si="16"/>
        <v>-</v>
      </c>
      <c r="AE132" s="62">
        <f t="shared" si="17"/>
        <v>0</v>
      </c>
      <c r="AF132" s="51">
        <f t="shared" si="18"/>
        <v>1</v>
      </c>
      <c r="AG132" s="51">
        <f t="shared" si="19"/>
        <v>0</v>
      </c>
      <c r="AH132" s="57" t="str">
        <f t="shared" si="20"/>
        <v>-</v>
      </c>
      <c r="AI132" s="62">
        <f t="shared" si="21"/>
        <v>0</v>
      </c>
    </row>
    <row r="133" spans="1:35" ht="12.75">
      <c r="A133" s="49">
        <v>2104470</v>
      </c>
      <c r="B133" s="50">
        <v>91455000</v>
      </c>
      <c r="C133" s="62" t="s">
        <v>417</v>
      </c>
      <c r="D133" s="51" t="s">
        <v>418</v>
      </c>
      <c r="E133" s="51" t="s">
        <v>419</v>
      </c>
      <c r="F133" s="52" t="s">
        <v>27</v>
      </c>
      <c r="G133" s="85">
        <v>40311</v>
      </c>
      <c r="H133" s="53">
        <v>1058</v>
      </c>
      <c r="I133" s="63">
        <v>8592893770</v>
      </c>
      <c r="J133" s="54">
        <v>7</v>
      </c>
      <c r="K133" s="33" t="s">
        <v>31</v>
      </c>
      <c r="L133" s="32" t="s">
        <v>30</v>
      </c>
      <c r="M133" s="87">
        <v>1083.84</v>
      </c>
      <c r="N133" s="64" t="s">
        <v>30</v>
      </c>
      <c r="O133" s="56">
        <v>19.68503937</v>
      </c>
      <c r="P133" s="33" t="str">
        <f aca="true" t="shared" si="22" ref="P133:P180">IF(O133&lt;20,"NO","YES")</f>
        <v>NO</v>
      </c>
      <c r="Q133" s="34"/>
      <c r="R133" s="65"/>
      <c r="S133" s="92" t="s">
        <v>31</v>
      </c>
      <c r="T133" s="81">
        <v>88120</v>
      </c>
      <c r="U133" s="69">
        <v>6238</v>
      </c>
      <c r="V133" s="68">
        <v>8343</v>
      </c>
      <c r="W133" s="94">
        <v>4921</v>
      </c>
      <c r="X133" s="60" t="s">
        <v>32</v>
      </c>
      <c r="Y133" s="59" t="s">
        <v>32</v>
      </c>
      <c r="Z133" s="62">
        <f t="shared" si="12"/>
        <v>1</v>
      </c>
      <c r="AA133" s="51">
        <f t="shared" si="13"/>
        <v>0</v>
      </c>
      <c r="AB133" s="51">
        <f t="shared" si="14"/>
        <v>0</v>
      </c>
      <c r="AC133" s="51">
        <f t="shared" si="15"/>
        <v>0</v>
      </c>
      <c r="AD133" s="57" t="str">
        <f t="shared" si="16"/>
        <v>-</v>
      </c>
      <c r="AE133" s="62">
        <f t="shared" si="17"/>
        <v>1</v>
      </c>
      <c r="AF133" s="51">
        <f t="shared" si="18"/>
        <v>0</v>
      </c>
      <c r="AG133" s="51">
        <f t="shared" si="19"/>
        <v>0</v>
      </c>
      <c r="AH133" s="57" t="str">
        <f t="shared" si="20"/>
        <v>-</v>
      </c>
      <c r="AI133" s="62">
        <f t="shared" si="21"/>
        <v>0</v>
      </c>
    </row>
    <row r="134" spans="1:35" ht="12.75">
      <c r="A134" s="49">
        <v>2104500</v>
      </c>
      <c r="B134" s="50">
        <v>92461000</v>
      </c>
      <c r="C134" s="62" t="s">
        <v>420</v>
      </c>
      <c r="D134" s="51" t="s">
        <v>421</v>
      </c>
      <c r="E134" s="51" t="s">
        <v>422</v>
      </c>
      <c r="F134" s="52" t="s">
        <v>27</v>
      </c>
      <c r="G134" s="85">
        <v>42347</v>
      </c>
      <c r="H134" s="53">
        <v>70</v>
      </c>
      <c r="I134" s="63">
        <v>2702983249</v>
      </c>
      <c r="J134" s="54" t="s">
        <v>168</v>
      </c>
      <c r="K134" s="33" t="s">
        <v>29</v>
      </c>
      <c r="L134" s="32" t="s">
        <v>30</v>
      </c>
      <c r="M134" s="87">
        <v>3584.24</v>
      </c>
      <c r="N134" s="64" t="s">
        <v>30</v>
      </c>
      <c r="O134" s="56">
        <v>21.91542289</v>
      </c>
      <c r="P134" s="33" t="str">
        <f t="shared" si="22"/>
        <v>YES</v>
      </c>
      <c r="Q134" s="34"/>
      <c r="R134" s="65"/>
      <c r="S134" s="92" t="s">
        <v>31</v>
      </c>
      <c r="T134" s="81">
        <v>275762</v>
      </c>
      <c r="U134" s="69">
        <v>19674</v>
      </c>
      <c r="V134" s="68">
        <v>26865</v>
      </c>
      <c r="W134" s="94">
        <v>16807</v>
      </c>
      <c r="X134" s="60" t="s">
        <v>33</v>
      </c>
      <c r="Y134" s="59" t="s">
        <v>32</v>
      </c>
      <c r="Z134" s="62">
        <f aca="true" t="shared" si="23" ref="Z134:Z180">IF(OR(K134="YES",L134="YES"),1,0)</f>
        <v>0</v>
      </c>
      <c r="AA134" s="51">
        <f aca="true" t="shared" si="24" ref="AA134:AA180">IF(OR(AND(ISNUMBER(M134),AND(M134&gt;0,M134&lt;600)),AND(ISNUMBER(M134),AND(M134&gt;0,N134="YES"))),1,0)</f>
        <v>0</v>
      </c>
      <c r="AB134" s="51">
        <f aca="true" t="shared" si="25" ref="AB134:AB180">IF(AND(OR(K134="YES",L134="YES"),(Z134=0)),"Trouble",0)</f>
        <v>0</v>
      </c>
      <c r="AC134" s="51">
        <f aca="true" t="shared" si="26" ref="AC134:AC180">IF(AND(OR(AND(ISNUMBER(M134),AND(M134&gt;0,M134&lt;600)),AND(ISNUMBER(M134),AND(M134&gt;0,N134="YES"))),(AA134=0)),"Trouble",0)</f>
        <v>0</v>
      </c>
      <c r="AD134" s="57" t="str">
        <f aca="true" t="shared" si="27" ref="AD134:AD180">IF(AND(Z134=1,AA134=1),"SRSA","-")</f>
        <v>-</v>
      </c>
      <c r="AE134" s="62">
        <f aca="true" t="shared" si="28" ref="AE134:AE180">IF(S134="YES",1,0)</f>
        <v>1</v>
      </c>
      <c r="AF134" s="51">
        <f aca="true" t="shared" si="29" ref="AF134:AF180">IF(OR(AND(ISNUMBER(Q134),Q134&gt;=20),(AND(ISNUMBER(Q134)=FALSE,AND(ISNUMBER(O134),O134&gt;=20)))),1,0)</f>
        <v>1</v>
      </c>
      <c r="AG134" s="51" t="str">
        <f aca="true" t="shared" si="30" ref="AG134:AG180">IF(AND(AE134=1,AF134=1),"Initial",0)</f>
        <v>Initial</v>
      </c>
      <c r="AH134" s="57" t="str">
        <f aca="true" t="shared" si="31" ref="AH134:AH180">IF(AND(AND(AG134="Initial",AI134=0),AND(ISNUMBER(M134),M134&gt;0)),"RLIS","-")</f>
        <v>RLIS</v>
      </c>
      <c r="AI134" s="62">
        <f aca="true" t="shared" si="32" ref="AI134:AI180">IF(AND(AD134="SRSA",AG134="Initial"),"SRSA",0)</f>
        <v>0</v>
      </c>
    </row>
    <row r="135" spans="1:35" ht="12.75">
      <c r="A135" s="49">
        <v>2104530</v>
      </c>
      <c r="B135" s="50">
        <v>93465000</v>
      </c>
      <c r="C135" s="62" t="s">
        <v>423</v>
      </c>
      <c r="D135" s="51" t="s">
        <v>424</v>
      </c>
      <c r="E135" s="51" t="s">
        <v>425</v>
      </c>
      <c r="F135" s="52" t="s">
        <v>27</v>
      </c>
      <c r="G135" s="85">
        <v>40010</v>
      </c>
      <c r="H135" s="53">
        <v>218</v>
      </c>
      <c r="I135" s="63">
        <v>5022228880</v>
      </c>
      <c r="J135" s="54" t="s">
        <v>413</v>
      </c>
      <c r="K135" s="33" t="s">
        <v>29</v>
      </c>
      <c r="L135" s="32" t="s">
        <v>30</v>
      </c>
      <c r="M135" s="87">
        <v>10065.45</v>
      </c>
      <c r="N135" s="64" t="s">
        <v>30</v>
      </c>
      <c r="O135" s="56">
        <v>5.896607431</v>
      </c>
      <c r="P135" s="33" t="str">
        <f t="shared" si="22"/>
        <v>NO</v>
      </c>
      <c r="Q135" s="34"/>
      <c r="R135" s="65"/>
      <c r="S135" s="92" t="s">
        <v>29</v>
      </c>
      <c r="T135" s="81">
        <v>250910</v>
      </c>
      <c r="U135" s="69">
        <v>6552</v>
      </c>
      <c r="V135" s="68">
        <v>34036</v>
      </c>
      <c r="W135" s="94">
        <v>26392</v>
      </c>
      <c r="X135" s="60" t="s">
        <v>33</v>
      </c>
      <c r="Y135" s="59" t="s">
        <v>32</v>
      </c>
      <c r="Z135" s="62">
        <f t="shared" si="23"/>
        <v>0</v>
      </c>
      <c r="AA135" s="51">
        <f t="shared" si="24"/>
        <v>0</v>
      </c>
      <c r="AB135" s="51">
        <f t="shared" si="25"/>
        <v>0</v>
      </c>
      <c r="AC135" s="51">
        <f t="shared" si="26"/>
        <v>0</v>
      </c>
      <c r="AD135" s="57" t="str">
        <f t="shared" si="27"/>
        <v>-</v>
      </c>
      <c r="AE135" s="62">
        <f t="shared" si="28"/>
        <v>0</v>
      </c>
      <c r="AF135" s="51">
        <f t="shared" si="29"/>
        <v>0</v>
      </c>
      <c r="AG135" s="51">
        <f t="shared" si="30"/>
        <v>0</v>
      </c>
      <c r="AH135" s="57" t="str">
        <f t="shared" si="31"/>
        <v>-</v>
      </c>
      <c r="AI135" s="62">
        <f t="shared" si="32"/>
        <v>0</v>
      </c>
    </row>
    <row r="136" spans="1:35" ht="12.75">
      <c r="A136" s="49">
        <v>2104560</v>
      </c>
      <c r="B136" s="50">
        <v>94471000</v>
      </c>
      <c r="C136" s="62" t="s">
        <v>426</v>
      </c>
      <c r="D136" s="51" t="s">
        <v>427</v>
      </c>
      <c r="E136" s="51" t="s">
        <v>428</v>
      </c>
      <c r="F136" s="52" t="s">
        <v>27</v>
      </c>
      <c r="G136" s="85">
        <v>40359</v>
      </c>
      <c r="H136" s="53">
        <v>9042</v>
      </c>
      <c r="I136" s="63">
        <v>5024843934</v>
      </c>
      <c r="J136" s="54">
        <v>7</v>
      </c>
      <c r="K136" s="33" t="s">
        <v>31</v>
      </c>
      <c r="L136" s="32" t="s">
        <v>30</v>
      </c>
      <c r="M136" s="87">
        <v>1770.79</v>
      </c>
      <c r="N136" s="64" t="s">
        <v>30</v>
      </c>
      <c r="O136" s="56">
        <v>19.39633845</v>
      </c>
      <c r="P136" s="33" t="str">
        <f t="shared" si="22"/>
        <v>NO</v>
      </c>
      <c r="Q136" s="34"/>
      <c r="R136" s="65"/>
      <c r="S136" s="92" t="s">
        <v>31</v>
      </c>
      <c r="T136" s="81">
        <v>130382</v>
      </c>
      <c r="U136" s="69">
        <v>9571</v>
      </c>
      <c r="V136" s="68">
        <v>12976</v>
      </c>
      <c r="W136" s="94">
        <v>6487</v>
      </c>
      <c r="X136" s="60" t="s">
        <v>32</v>
      </c>
      <c r="Y136" s="59" t="s">
        <v>32</v>
      </c>
      <c r="Z136" s="62">
        <f t="shared" si="23"/>
        <v>1</v>
      </c>
      <c r="AA136" s="51">
        <f t="shared" si="24"/>
        <v>0</v>
      </c>
      <c r="AB136" s="51">
        <f t="shared" si="25"/>
        <v>0</v>
      </c>
      <c r="AC136" s="51">
        <f t="shared" si="26"/>
        <v>0</v>
      </c>
      <c r="AD136" s="57" t="str">
        <f t="shared" si="27"/>
        <v>-</v>
      </c>
      <c r="AE136" s="62">
        <f t="shared" si="28"/>
        <v>1</v>
      </c>
      <c r="AF136" s="51">
        <f t="shared" si="29"/>
        <v>0</v>
      </c>
      <c r="AG136" s="51">
        <f t="shared" si="30"/>
        <v>0</v>
      </c>
      <c r="AH136" s="57" t="str">
        <f t="shared" si="31"/>
        <v>-</v>
      </c>
      <c r="AI136" s="62">
        <f t="shared" si="32"/>
        <v>0</v>
      </c>
    </row>
    <row r="137" spans="1:35" ht="12.75">
      <c r="A137" s="49">
        <v>2104590</v>
      </c>
      <c r="B137" s="50">
        <v>30472000</v>
      </c>
      <c r="C137" s="62" t="s">
        <v>429</v>
      </c>
      <c r="D137" s="51" t="s">
        <v>430</v>
      </c>
      <c r="E137" s="51" t="s">
        <v>176</v>
      </c>
      <c r="F137" s="52" t="s">
        <v>27</v>
      </c>
      <c r="G137" s="85">
        <v>42302</v>
      </c>
      <c r="H137" s="53">
        <v>249</v>
      </c>
      <c r="I137" s="63">
        <v>2706861000</v>
      </c>
      <c r="J137" s="54" t="s">
        <v>431</v>
      </c>
      <c r="K137" s="33" t="s">
        <v>29</v>
      </c>
      <c r="L137" s="32" t="s">
        <v>30</v>
      </c>
      <c r="M137" s="87">
        <v>3582.91</v>
      </c>
      <c r="N137" s="64" t="s">
        <v>30</v>
      </c>
      <c r="O137" s="56">
        <v>27.00699004</v>
      </c>
      <c r="P137" s="33" t="str">
        <f t="shared" si="22"/>
        <v>YES</v>
      </c>
      <c r="Q137" s="34"/>
      <c r="R137" s="65"/>
      <c r="S137" s="92" t="s">
        <v>29</v>
      </c>
      <c r="T137" s="81">
        <v>395006</v>
      </c>
      <c r="U137" s="69">
        <v>32584</v>
      </c>
      <c r="V137" s="68">
        <v>40149</v>
      </c>
      <c r="W137" s="94">
        <v>16960</v>
      </c>
      <c r="X137" s="60" t="s">
        <v>33</v>
      </c>
      <c r="Y137" s="59" t="s">
        <v>32</v>
      </c>
      <c r="Z137" s="62">
        <f t="shared" si="23"/>
        <v>0</v>
      </c>
      <c r="AA137" s="51">
        <f t="shared" si="24"/>
        <v>0</v>
      </c>
      <c r="AB137" s="51">
        <f t="shared" si="25"/>
        <v>0</v>
      </c>
      <c r="AC137" s="51">
        <f t="shared" si="26"/>
        <v>0</v>
      </c>
      <c r="AD137" s="57" t="str">
        <f t="shared" si="27"/>
        <v>-</v>
      </c>
      <c r="AE137" s="62">
        <f t="shared" si="28"/>
        <v>0</v>
      </c>
      <c r="AF137" s="51">
        <f t="shared" si="29"/>
        <v>1</v>
      </c>
      <c r="AG137" s="51">
        <f t="shared" si="30"/>
        <v>0</v>
      </c>
      <c r="AH137" s="57" t="str">
        <f t="shared" si="31"/>
        <v>-</v>
      </c>
      <c r="AI137" s="62">
        <f t="shared" si="32"/>
        <v>0</v>
      </c>
    </row>
    <row r="138" spans="1:35" ht="12.75">
      <c r="A138" s="49">
        <v>2104620</v>
      </c>
      <c r="B138" s="50">
        <v>95475000</v>
      </c>
      <c r="C138" s="62" t="s">
        <v>432</v>
      </c>
      <c r="D138" s="51" t="s">
        <v>433</v>
      </c>
      <c r="E138" s="51" t="s">
        <v>434</v>
      </c>
      <c r="F138" s="52" t="s">
        <v>27</v>
      </c>
      <c r="G138" s="85">
        <v>41314</v>
      </c>
      <c r="H138" s="53">
        <v>340</v>
      </c>
      <c r="I138" s="63">
        <v>6065936363</v>
      </c>
      <c r="J138" s="54" t="s">
        <v>151</v>
      </c>
      <c r="K138" s="33" t="s">
        <v>31</v>
      </c>
      <c r="L138" s="32" t="s">
        <v>30</v>
      </c>
      <c r="M138" s="87">
        <v>714.68</v>
      </c>
      <c r="N138" s="64" t="s">
        <v>30</v>
      </c>
      <c r="O138" s="56">
        <v>46.12452351</v>
      </c>
      <c r="P138" s="33" t="str">
        <f t="shared" si="22"/>
        <v>YES</v>
      </c>
      <c r="Q138" s="34"/>
      <c r="R138" s="65"/>
      <c r="S138" s="92" t="s">
        <v>31</v>
      </c>
      <c r="T138" s="81">
        <v>124635</v>
      </c>
      <c r="U138" s="69">
        <v>13824</v>
      </c>
      <c r="V138" s="68">
        <v>13574</v>
      </c>
      <c r="W138" s="94">
        <v>4012</v>
      </c>
      <c r="X138" s="60" t="s">
        <v>32</v>
      </c>
      <c r="Y138" s="59" t="s">
        <v>32</v>
      </c>
      <c r="Z138" s="62">
        <f t="shared" si="23"/>
        <v>1</v>
      </c>
      <c r="AA138" s="51">
        <f t="shared" si="24"/>
        <v>0</v>
      </c>
      <c r="AB138" s="51">
        <f t="shared" si="25"/>
        <v>0</v>
      </c>
      <c r="AC138" s="51">
        <f t="shared" si="26"/>
        <v>0</v>
      </c>
      <c r="AD138" s="57" t="str">
        <f t="shared" si="27"/>
        <v>-</v>
      </c>
      <c r="AE138" s="62">
        <f t="shared" si="28"/>
        <v>1</v>
      </c>
      <c r="AF138" s="51">
        <f t="shared" si="29"/>
        <v>1</v>
      </c>
      <c r="AG138" s="51" t="str">
        <f t="shared" si="30"/>
        <v>Initial</v>
      </c>
      <c r="AH138" s="57" t="str">
        <f t="shared" si="31"/>
        <v>RLIS</v>
      </c>
      <c r="AI138" s="62">
        <f t="shared" si="32"/>
        <v>0</v>
      </c>
    </row>
    <row r="139" spans="1:35" ht="12.75">
      <c r="A139" s="49">
        <v>2104650</v>
      </c>
      <c r="B139" s="50">
        <v>79476000</v>
      </c>
      <c r="C139" s="62" t="s">
        <v>435</v>
      </c>
      <c r="D139" s="51" t="s">
        <v>436</v>
      </c>
      <c r="E139" s="51" t="s">
        <v>373</v>
      </c>
      <c r="F139" s="52" t="s">
        <v>27</v>
      </c>
      <c r="G139" s="85">
        <v>42003</v>
      </c>
      <c r="H139" s="53">
        <v>2550</v>
      </c>
      <c r="I139" s="63">
        <v>2704445600</v>
      </c>
      <c r="J139" s="54">
        <v>5</v>
      </c>
      <c r="K139" s="33" t="s">
        <v>29</v>
      </c>
      <c r="L139" s="32" t="s">
        <v>30</v>
      </c>
      <c r="M139" s="87">
        <v>2634.89</v>
      </c>
      <c r="N139" s="64" t="s">
        <v>30</v>
      </c>
      <c r="O139" s="56">
        <v>34.98349835</v>
      </c>
      <c r="P139" s="33" t="str">
        <f t="shared" si="22"/>
        <v>YES</v>
      </c>
      <c r="Q139" s="34"/>
      <c r="R139" s="65"/>
      <c r="S139" s="92" t="s">
        <v>29</v>
      </c>
      <c r="T139" s="81">
        <v>326480</v>
      </c>
      <c r="U139" s="69">
        <v>29870</v>
      </c>
      <c r="V139" s="68">
        <v>34048</v>
      </c>
      <c r="W139" s="94">
        <v>12196</v>
      </c>
      <c r="X139" s="60" t="s">
        <v>32</v>
      </c>
      <c r="Y139" s="59" t="s">
        <v>32</v>
      </c>
      <c r="Z139" s="62">
        <f t="shared" si="23"/>
        <v>0</v>
      </c>
      <c r="AA139" s="51">
        <f t="shared" si="24"/>
        <v>0</v>
      </c>
      <c r="AB139" s="51">
        <f t="shared" si="25"/>
        <v>0</v>
      </c>
      <c r="AC139" s="51">
        <f t="shared" si="26"/>
        <v>0</v>
      </c>
      <c r="AD139" s="57" t="str">
        <f t="shared" si="27"/>
        <v>-</v>
      </c>
      <c r="AE139" s="62">
        <f t="shared" si="28"/>
        <v>0</v>
      </c>
      <c r="AF139" s="51">
        <f t="shared" si="29"/>
        <v>1</v>
      </c>
      <c r="AG139" s="51">
        <f t="shared" si="30"/>
        <v>0</v>
      </c>
      <c r="AH139" s="57" t="str">
        <f t="shared" si="31"/>
        <v>-</v>
      </c>
      <c r="AI139" s="62">
        <f t="shared" si="32"/>
        <v>0</v>
      </c>
    </row>
    <row r="140" spans="1:35" ht="12.75">
      <c r="A140" s="49">
        <v>2104680</v>
      </c>
      <c r="B140" s="50">
        <v>58477000</v>
      </c>
      <c r="C140" s="62" t="s">
        <v>437</v>
      </c>
      <c r="D140" s="51" t="s">
        <v>438</v>
      </c>
      <c r="E140" s="51" t="s">
        <v>306</v>
      </c>
      <c r="F140" s="52" t="s">
        <v>27</v>
      </c>
      <c r="G140" s="85">
        <v>41240</v>
      </c>
      <c r="H140" s="53">
        <v>1037</v>
      </c>
      <c r="I140" s="63">
        <v>6067892654</v>
      </c>
      <c r="J140" s="54">
        <v>6</v>
      </c>
      <c r="K140" s="33" t="s">
        <v>29</v>
      </c>
      <c r="L140" s="32" t="s">
        <v>30</v>
      </c>
      <c r="M140" s="87">
        <v>769.96</v>
      </c>
      <c r="N140" s="64" t="s">
        <v>30</v>
      </c>
      <c r="O140" s="56">
        <v>35.3046595</v>
      </c>
      <c r="P140" s="33" t="str">
        <f t="shared" si="22"/>
        <v>YES</v>
      </c>
      <c r="Q140" s="34"/>
      <c r="R140" s="65"/>
      <c r="S140" s="92" t="s">
        <v>31</v>
      </c>
      <c r="T140" s="81">
        <v>50154</v>
      </c>
      <c r="U140" s="69">
        <v>5442</v>
      </c>
      <c r="V140" s="68">
        <v>6943</v>
      </c>
      <c r="W140" s="94">
        <v>2257</v>
      </c>
      <c r="X140" s="60" t="s">
        <v>33</v>
      </c>
      <c r="Y140" s="59" t="s">
        <v>32</v>
      </c>
      <c r="Z140" s="62">
        <f t="shared" si="23"/>
        <v>0</v>
      </c>
      <c r="AA140" s="51">
        <f t="shared" si="24"/>
        <v>0</v>
      </c>
      <c r="AB140" s="51">
        <f t="shared" si="25"/>
        <v>0</v>
      </c>
      <c r="AC140" s="51">
        <f t="shared" si="26"/>
        <v>0</v>
      </c>
      <c r="AD140" s="57" t="str">
        <f t="shared" si="27"/>
        <v>-</v>
      </c>
      <c r="AE140" s="62">
        <f t="shared" si="28"/>
        <v>1</v>
      </c>
      <c r="AF140" s="51">
        <f t="shared" si="29"/>
        <v>1</v>
      </c>
      <c r="AG140" s="51" t="str">
        <f t="shared" si="30"/>
        <v>Initial</v>
      </c>
      <c r="AH140" s="57" t="str">
        <f t="shared" si="31"/>
        <v>RLIS</v>
      </c>
      <c r="AI140" s="62">
        <f t="shared" si="32"/>
        <v>0</v>
      </c>
    </row>
    <row r="141" spans="1:35" ht="12.75">
      <c r="A141" s="49">
        <v>2104710</v>
      </c>
      <c r="B141" s="50">
        <v>9478000</v>
      </c>
      <c r="C141" s="62" t="s">
        <v>439</v>
      </c>
      <c r="D141" s="51" t="s">
        <v>440</v>
      </c>
      <c r="E141" s="51" t="s">
        <v>85</v>
      </c>
      <c r="F141" s="52" t="s">
        <v>27</v>
      </c>
      <c r="G141" s="85">
        <v>40361</v>
      </c>
      <c r="H141" s="53">
        <v>1438</v>
      </c>
      <c r="I141" s="63">
        <v>8599872160</v>
      </c>
      <c r="J141" s="54">
        <v>4</v>
      </c>
      <c r="K141" s="33" t="s">
        <v>29</v>
      </c>
      <c r="L141" s="32" t="s">
        <v>30</v>
      </c>
      <c r="M141" s="87">
        <v>638.61</v>
      </c>
      <c r="N141" s="64" t="s">
        <v>30</v>
      </c>
      <c r="O141" s="56">
        <v>23.5978836</v>
      </c>
      <c r="P141" s="33" t="str">
        <f t="shared" si="22"/>
        <v>YES</v>
      </c>
      <c r="Q141" s="34"/>
      <c r="R141" s="65"/>
      <c r="S141" s="92" t="s">
        <v>29</v>
      </c>
      <c r="T141" s="81">
        <v>73095</v>
      </c>
      <c r="U141" s="69">
        <v>5671</v>
      </c>
      <c r="V141" s="68">
        <v>6971</v>
      </c>
      <c r="W141" s="94">
        <v>2787</v>
      </c>
      <c r="X141" s="60" t="s">
        <v>33</v>
      </c>
      <c r="Y141" s="59" t="s">
        <v>32</v>
      </c>
      <c r="Z141" s="62">
        <f t="shared" si="23"/>
        <v>0</v>
      </c>
      <c r="AA141" s="51">
        <f t="shared" si="24"/>
        <v>0</v>
      </c>
      <c r="AB141" s="51">
        <f t="shared" si="25"/>
        <v>0</v>
      </c>
      <c r="AC141" s="51">
        <f t="shared" si="26"/>
        <v>0</v>
      </c>
      <c r="AD141" s="57" t="str">
        <f t="shared" si="27"/>
        <v>-</v>
      </c>
      <c r="AE141" s="62">
        <f t="shared" si="28"/>
        <v>0</v>
      </c>
      <c r="AF141" s="51">
        <f t="shared" si="29"/>
        <v>1</v>
      </c>
      <c r="AG141" s="51">
        <f t="shared" si="30"/>
        <v>0</v>
      </c>
      <c r="AH141" s="57" t="str">
        <f t="shared" si="31"/>
        <v>-</v>
      </c>
      <c r="AI141" s="62">
        <f t="shared" si="32"/>
        <v>0</v>
      </c>
    </row>
    <row r="142" spans="1:35" ht="12.75">
      <c r="A142" s="49">
        <v>2104740</v>
      </c>
      <c r="B142" s="50">
        <v>96481000</v>
      </c>
      <c r="C142" s="62" t="s">
        <v>441</v>
      </c>
      <c r="D142" s="51" t="s">
        <v>442</v>
      </c>
      <c r="E142" s="51" t="s">
        <v>443</v>
      </c>
      <c r="F142" s="52" t="s">
        <v>27</v>
      </c>
      <c r="G142" s="85">
        <v>41040</v>
      </c>
      <c r="H142" s="53">
        <v>9805</v>
      </c>
      <c r="I142" s="63">
        <v>8596546911</v>
      </c>
      <c r="J142" s="54">
        <v>8</v>
      </c>
      <c r="K142" s="33" t="s">
        <v>31</v>
      </c>
      <c r="L142" s="32" t="s">
        <v>30</v>
      </c>
      <c r="M142" s="87">
        <v>2573.04</v>
      </c>
      <c r="N142" s="64" t="s">
        <v>30</v>
      </c>
      <c r="O142" s="56">
        <v>15.43601737</v>
      </c>
      <c r="P142" s="33" t="str">
        <f t="shared" si="22"/>
        <v>NO</v>
      </c>
      <c r="Q142" s="34"/>
      <c r="R142" s="65"/>
      <c r="S142" s="92" t="s">
        <v>31</v>
      </c>
      <c r="T142" s="81">
        <v>157036</v>
      </c>
      <c r="U142" s="69">
        <v>9780</v>
      </c>
      <c r="V142" s="68">
        <v>15515</v>
      </c>
      <c r="W142" s="94">
        <v>9539</v>
      </c>
      <c r="X142" s="60" t="s">
        <v>32</v>
      </c>
      <c r="Y142" s="59" t="s">
        <v>32</v>
      </c>
      <c r="Z142" s="62">
        <f t="shared" si="23"/>
        <v>1</v>
      </c>
      <c r="AA142" s="51">
        <f t="shared" si="24"/>
        <v>0</v>
      </c>
      <c r="AB142" s="51">
        <f t="shared" si="25"/>
        <v>0</v>
      </c>
      <c r="AC142" s="51">
        <f t="shared" si="26"/>
        <v>0</v>
      </c>
      <c r="AD142" s="57" t="str">
        <f t="shared" si="27"/>
        <v>-</v>
      </c>
      <c r="AE142" s="62">
        <f t="shared" si="28"/>
        <v>1</v>
      </c>
      <c r="AF142" s="51">
        <f t="shared" si="29"/>
        <v>0</v>
      </c>
      <c r="AG142" s="51">
        <f t="shared" si="30"/>
        <v>0</v>
      </c>
      <c r="AH142" s="57" t="str">
        <f t="shared" si="31"/>
        <v>-</v>
      </c>
      <c r="AI142" s="62">
        <f t="shared" si="32"/>
        <v>0</v>
      </c>
    </row>
    <row r="143" spans="1:35" ht="12.75">
      <c r="A143" s="49">
        <v>2104770</v>
      </c>
      <c r="B143" s="50">
        <v>97485000</v>
      </c>
      <c r="C143" s="62" t="s">
        <v>444</v>
      </c>
      <c r="D143" s="51" t="s">
        <v>445</v>
      </c>
      <c r="E143" s="51" t="s">
        <v>276</v>
      </c>
      <c r="F143" s="52" t="s">
        <v>27</v>
      </c>
      <c r="G143" s="85">
        <v>41701</v>
      </c>
      <c r="H143" s="53">
        <v>9548</v>
      </c>
      <c r="I143" s="63">
        <v>6064395814</v>
      </c>
      <c r="J143" s="54" t="s">
        <v>28</v>
      </c>
      <c r="K143" s="33" t="s">
        <v>29</v>
      </c>
      <c r="L143" s="32" t="s">
        <v>30</v>
      </c>
      <c r="M143" s="87">
        <v>3870.31</v>
      </c>
      <c r="N143" s="64" t="s">
        <v>30</v>
      </c>
      <c r="O143" s="56">
        <v>31.8115942</v>
      </c>
      <c r="P143" s="33" t="str">
        <f t="shared" si="22"/>
        <v>YES</v>
      </c>
      <c r="Q143" s="34"/>
      <c r="R143" s="65"/>
      <c r="S143" s="92" t="s">
        <v>31</v>
      </c>
      <c r="T143" s="81">
        <v>447862</v>
      </c>
      <c r="U143" s="69">
        <v>39733</v>
      </c>
      <c r="V143" s="68">
        <v>44633</v>
      </c>
      <c r="W143" s="94">
        <v>19893</v>
      </c>
      <c r="X143" s="60" t="s">
        <v>32</v>
      </c>
      <c r="Y143" s="59" t="s">
        <v>32</v>
      </c>
      <c r="Z143" s="62">
        <f t="shared" si="23"/>
        <v>0</v>
      </c>
      <c r="AA143" s="51">
        <f t="shared" si="24"/>
        <v>0</v>
      </c>
      <c r="AB143" s="51">
        <f t="shared" si="25"/>
        <v>0</v>
      </c>
      <c r="AC143" s="51">
        <f t="shared" si="26"/>
        <v>0</v>
      </c>
      <c r="AD143" s="57" t="str">
        <f t="shared" si="27"/>
        <v>-</v>
      </c>
      <c r="AE143" s="62">
        <f t="shared" si="28"/>
        <v>1</v>
      </c>
      <c r="AF143" s="51">
        <f t="shared" si="29"/>
        <v>1</v>
      </c>
      <c r="AG143" s="51" t="str">
        <f t="shared" si="30"/>
        <v>Initial</v>
      </c>
      <c r="AH143" s="57" t="str">
        <f t="shared" si="31"/>
        <v>RLIS</v>
      </c>
      <c r="AI143" s="62">
        <f t="shared" si="32"/>
        <v>0</v>
      </c>
    </row>
    <row r="144" spans="1:35" ht="12.75">
      <c r="A144" s="49">
        <v>2104800</v>
      </c>
      <c r="B144" s="50">
        <v>98491000</v>
      </c>
      <c r="C144" s="62" t="s">
        <v>446</v>
      </c>
      <c r="D144" s="51" t="s">
        <v>447</v>
      </c>
      <c r="E144" s="51" t="s">
        <v>448</v>
      </c>
      <c r="F144" s="52" t="s">
        <v>27</v>
      </c>
      <c r="G144" s="85">
        <v>41502</v>
      </c>
      <c r="H144" s="53" t="s">
        <v>63</v>
      </c>
      <c r="I144" s="63">
        <v>6064327724</v>
      </c>
      <c r="J144" s="54" t="s">
        <v>168</v>
      </c>
      <c r="K144" s="33" t="s">
        <v>29</v>
      </c>
      <c r="L144" s="32" t="s">
        <v>30</v>
      </c>
      <c r="M144" s="87">
        <v>8987.75</v>
      </c>
      <c r="N144" s="64" t="s">
        <v>30</v>
      </c>
      <c r="O144" s="56">
        <v>25.93316396</v>
      </c>
      <c r="P144" s="33" t="str">
        <f t="shared" si="22"/>
        <v>YES</v>
      </c>
      <c r="Q144" s="34"/>
      <c r="R144" s="65"/>
      <c r="S144" s="92" t="s">
        <v>31</v>
      </c>
      <c r="T144" s="81">
        <v>878549</v>
      </c>
      <c r="U144" s="69">
        <v>66809</v>
      </c>
      <c r="V144" s="68">
        <v>81762</v>
      </c>
      <c r="W144" s="94">
        <v>34703</v>
      </c>
      <c r="X144" s="60" t="s">
        <v>33</v>
      </c>
      <c r="Y144" s="59" t="s">
        <v>32</v>
      </c>
      <c r="Z144" s="62">
        <f t="shared" si="23"/>
        <v>0</v>
      </c>
      <c r="AA144" s="51">
        <f t="shared" si="24"/>
        <v>0</v>
      </c>
      <c r="AB144" s="51">
        <f t="shared" si="25"/>
        <v>0</v>
      </c>
      <c r="AC144" s="51">
        <f t="shared" si="26"/>
        <v>0</v>
      </c>
      <c r="AD144" s="57" t="str">
        <f t="shared" si="27"/>
        <v>-</v>
      </c>
      <c r="AE144" s="62">
        <f t="shared" si="28"/>
        <v>1</v>
      </c>
      <c r="AF144" s="51">
        <f t="shared" si="29"/>
        <v>1</v>
      </c>
      <c r="AG144" s="51" t="str">
        <f t="shared" si="30"/>
        <v>Initial</v>
      </c>
      <c r="AH144" s="57" t="str">
        <f t="shared" si="31"/>
        <v>RLIS</v>
      </c>
      <c r="AI144" s="62">
        <f t="shared" si="32"/>
        <v>0</v>
      </c>
    </row>
    <row r="145" spans="1:35" ht="12.75">
      <c r="A145" s="49">
        <v>2104830</v>
      </c>
      <c r="B145" s="50">
        <v>98492000</v>
      </c>
      <c r="C145" s="62" t="s">
        <v>449</v>
      </c>
      <c r="D145" s="51" t="s">
        <v>450</v>
      </c>
      <c r="E145" s="51" t="s">
        <v>448</v>
      </c>
      <c r="F145" s="52" t="s">
        <v>27</v>
      </c>
      <c r="G145" s="85">
        <v>41502</v>
      </c>
      <c r="H145" s="53">
        <v>2010</v>
      </c>
      <c r="I145" s="63">
        <v>6064328161</v>
      </c>
      <c r="J145" s="54" t="s">
        <v>28</v>
      </c>
      <c r="K145" s="33" t="s">
        <v>29</v>
      </c>
      <c r="L145" s="32" t="s">
        <v>30</v>
      </c>
      <c r="M145" s="87">
        <v>1156.69</v>
      </c>
      <c r="N145" s="64" t="s">
        <v>30</v>
      </c>
      <c r="O145" s="56">
        <v>30.60344828</v>
      </c>
      <c r="P145" s="33" t="str">
        <f t="shared" si="22"/>
        <v>YES</v>
      </c>
      <c r="Q145" s="34"/>
      <c r="R145" s="65"/>
      <c r="S145" s="92" t="s">
        <v>31</v>
      </c>
      <c r="T145" s="81">
        <v>99450</v>
      </c>
      <c r="U145" s="69">
        <v>7580</v>
      </c>
      <c r="V145" s="68">
        <v>9858</v>
      </c>
      <c r="W145" s="94">
        <v>3291</v>
      </c>
      <c r="X145" s="60" t="s">
        <v>33</v>
      </c>
      <c r="Y145" s="59" t="s">
        <v>32</v>
      </c>
      <c r="Z145" s="62">
        <f t="shared" si="23"/>
        <v>0</v>
      </c>
      <c r="AA145" s="51">
        <f t="shared" si="24"/>
        <v>0</v>
      </c>
      <c r="AB145" s="51">
        <f t="shared" si="25"/>
        <v>0</v>
      </c>
      <c r="AC145" s="51">
        <f t="shared" si="26"/>
        <v>0</v>
      </c>
      <c r="AD145" s="57" t="str">
        <f t="shared" si="27"/>
        <v>-</v>
      </c>
      <c r="AE145" s="62">
        <f t="shared" si="28"/>
        <v>1</v>
      </c>
      <c r="AF145" s="51">
        <f t="shared" si="29"/>
        <v>1</v>
      </c>
      <c r="AG145" s="51" t="str">
        <f t="shared" si="30"/>
        <v>Initial</v>
      </c>
      <c r="AH145" s="57" t="str">
        <f t="shared" si="31"/>
        <v>RLIS</v>
      </c>
      <c r="AI145" s="62">
        <f t="shared" si="32"/>
        <v>0</v>
      </c>
    </row>
    <row r="146" spans="1:35" ht="12.75">
      <c r="A146" s="49">
        <v>2104860</v>
      </c>
      <c r="B146" s="50">
        <v>7493000</v>
      </c>
      <c r="C146" s="62" t="s">
        <v>451</v>
      </c>
      <c r="D146" s="51" t="s">
        <v>452</v>
      </c>
      <c r="E146" s="51" t="s">
        <v>72</v>
      </c>
      <c r="F146" s="52" t="s">
        <v>27</v>
      </c>
      <c r="G146" s="85">
        <v>40977</v>
      </c>
      <c r="H146" s="53">
        <v>1321</v>
      </c>
      <c r="I146" s="63">
        <v>6063375701</v>
      </c>
      <c r="J146" s="54">
        <v>7</v>
      </c>
      <c r="K146" s="33" t="s">
        <v>31</v>
      </c>
      <c r="L146" s="32" t="s">
        <v>30</v>
      </c>
      <c r="M146" s="87">
        <v>516.57</v>
      </c>
      <c r="N146" s="64" t="s">
        <v>30</v>
      </c>
      <c r="O146" s="56">
        <v>43.80403458</v>
      </c>
      <c r="P146" s="33" t="str">
        <f t="shared" si="22"/>
        <v>YES</v>
      </c>
      <c r="Q146" s="34"/>
      <c r="R146" s="65"/>
      <c r="S146" s="92" t="s">
        <v>31</v>
      </c>
      <c r="T146" s="81">
        <v>53170</v>
      </c>
      <c r="U146" s="69">
        <v>5809</v>
      </c>
      <c r="V146" s="68">
        <v>6339</v>
      </c>
      <c r="W146" s="94">
        <v>2053</v>
      </c>
      <c r="X146" s="60" t="s">
        <v>33</v>
      </c>
      <c r="Y146" s="59" t="s">
        <v>33</v>
      </c>
      <c r="Z146" s="62">
        <f t="shared" si="23"/>
        <v>1</v>
      </c>
      <c r="AA146" s="51">
        <f t="shared" si="24"/>
        <v>1</v>
      </c>
      <c r="AB146" s="51">
        <f t="shared" si="25"/>
        <v>0</v>
      </c>
      <c r="AC146" s="51">
        <f t="shared" si="26"/>
        <v>0</v>
      </c>
      <c r="AD146" s="57" t="str">
        <f t="shared" si="27"/>
        <v>SRSA</v>
      </c>
      <c r="AE146" s="62">
        <f t="shared" si="28"/>
        <v>1</v>
      </c>
      <c r="AF146" s="51">
        <f t="shared" si="29"/>
        <v>1</v>
      </c>
      <c r="AG146" s="51" t="str">
        <f t="shared" si="30"/>
        <v>Initial</v>
      </c>
      <c r="AH146" s="57" t="str">
        <f t="shared" si="31"/>
        <v>-</v>
      </c>
      <c r="AI146" s="62" t="str">
        <f t="shared" si="32"/>
        <v>SRSA</v>
      </c>
    </row>
    <row r="147" spans="1:35" ht="12.75">
      <c r="A147" s="49">
        <v>2104890</v>
      </c>
      <c r="B147" s="50">
        <v>99495000</v>
      </c>
      <c r="C147" s="62" t="s">
        <v>453</v>
      </c>
      <c r="D147" s="51" t="s">
        <v>454</v>
      </c>
      <c r="E147" s="51" t="s">
        <v>455</v>
      </c>
      <c r="F147" s="52" t="s">
        <v>27</v>
      </c>
      <c r="G147" s="85">
        <v>40380</v>
      </c>
      <c r="H147" s="53">
        <v>430</v>
      </c>
      <c r="I147" s="63">
        <v>6066633300</v>
      </c>
      <c r="J147" s="54" t="s">
        <v>28</v>
      </c>
      <c r="K147" s="33" t="s">
        <v>29</v>
      </c>
      <c r="L147" s="32" t="s">
        <v>30</v>
      </c>
      <c r="M147" s="87">
        <v>2323.04</v>
      </c>
      <c r="N147" s="64" t="s">
        <v>30</v>
      </c>
      <c r="O147" s="56">
        <v>29.90538873</v>
      </c>
      <c r="P147" s="33" t="str">
        <f t="shared" si="22"/>
        <v>YES</v>
      </c>
      <c r="Q147" s="34"/>
      <c r="R147" s="65"/>
      <c r="S147" s="92" t="s">
        <v>31</v>
      </c>
      <c r="T147" s="81">
        <v>212257</v>
      </c>
      <c r="U147" s="69">
        <v>17791</v>
      </c>
      <c r="V147" s="68">
        <v>21522</v>
      </c>
      <c r="W147" s="94">
        <v>10808</v>
      </c>
      <c r="X147" s="60" t="s">
        <v>32</v>
      </c>
      <c r="Y147" s="59" t="s">
        <v>32</v>
      </c>
      <c r="Z147" s="62">
        <f t="shared" si="23"/>
        <v>0</v>
      </c>
      <c r="AA147" s="51">
        <f t="shared" si="24"/>
        <v>0</v>
      </c>
      <c r="AB147" s="51">
        <f t="shared" si="25"/>
        <v>0</v>
      </c>
      <c r="AC147" s="51">
        <f t="shared" si="26"/>
        <v>0</v>
      </c>
      <c r="AD147" s="57" t="str">
        <f t="shared" si="27"/>
        <v>-</v>
      </c>
      <c r="AE147" s="62">
        <f t="shared" si="28"/>
        <v>1</v>
      </c>
      <c r="AF147" s="51">
        <f t="shared" si="29"/>
        <v>1</v>
      </c>
      <c r="AG147" s="51" t="str">
        <f t="shared" si="30"/>
        <v>Initial</v>
      </c>
      <c r="AH147" s="57" t="str">
        <f t="shared" si="31"/>
        <v>RLIS</v>
      </c>
      <c r="AI147" s="62">
        <f t="shared" si="32"/>
        <v>0</v>
      </c>
    </row>
    <row r="148" spans="1:35" ht="12.75">
      <c r="A148" s="49">
        <v>2104920</v>
      </c>
      <c r="B148" s="50">
        <v>117496000</v>
      </c>
      <c r="C148" s="62" t="s">
        <v>456</v>
      </c>
      <c r="D148" s="51" t="s">
        <v>457</v>
      </c>
      <c r="E148" s="51" t="s">
        <v>458</v>
      </c>
      <c r="F148" s="52" t="s">
        <v>27</v>
      </c>
      <c r="G148" s="85">
        <v>42450</v>
      </c>
      <c r="H148" s="53">
        <v>1140</v>
      </c>
      <c r="I148" s="63">
        <v>2706677007</v>
      </c>
      <c r="J148" s="54" t="s">
        <v>86</v>
      </c>
      <c r="K148" s="33" t="s">
        <v>29</v>
      </c>
      <c r="L148" s="32" t="s">
        <v>30</v>
      </c>
      <c r="M148" s="87">
        <v>349.4</v>
      </c>
      <c r="N148" s="64" t="s">
        <v>30</v>
      </c>
      <c r="O148" s="56">
        <v>28.62318841</v>
      </c>
      <c r="P148" s="33" t="str">
        <f t="shared" si="22"/>
        <v>YES</v>
      </c>
      <c r="Q148" s="34"/>
      <c r="R148" s="65"/>
      <c r="S148" s="92" t="s">
        <v>29</v>
      </c>
      <c r="T148" s="81">
        <v>50018</v>
      </c>
      <c r="U148" s="69">
        <v>5068</v>
      </c>
      <c r="V148" s="68">
        <v>5237</v>
      </c>
      <c r="W148" s="94">
        <v>1497</v>
      </c>
      <c r="X148" s="60" t="s">
        <v>32</v>
      </c>
      <c r="Y148" s="59" t="s">
        <v>32</v>
      </c>
      <c r="Z148" s="62">
        <f t="shared" si="23"/>
        <v>0</v>
      </c>
      <c r="AA148" s="51">
        <f t="shared" si="24"/>
        <v>1</v>
      </c>
      <c r="AB148" s="51">
        <f t="shared" si="25"/>
        <v>0</v>
      </c>
      <c r="AC148" s="51">
        <f t="shared" si="26"/>
        <v>0</v>
      </c>
      <c r="AD148" s="57" t="str">
        <f t="shared" si="27"/>
        <v>-</v>
      </c>
      <c r="AE148" s="62">
        <f t="shared" si="28"/>
        <v>0</v>
      </c>
      <c r="AF148" s="51">
        <f t="shared" si="29"/>
        <v>1</v>
      </c>
      <c r="AG148" s="51">
        <f t="shared" si="30"/>
        <v>0</v>
      </c>
      <c r="AH148" s="57" t="str">
        <f t="shared" si="31"/>
        <v>-</v>
      </c>
      <c r="AI148" s="62">
        <f t="shared" si="32"/>
        <v>0</v>
      </c>
    </row>
    <row r="149" spans="1:35" ht="12.75">
      <c r="A149" s="49">
        <v>2104950</v>
      </c>
      <c r="B149" s="50">
        <v>100501000</v>
      </c>
      <c r="C149" s="62" t="s">
        <v>459</v>
      </c>
      <c r="D149" s="51" t="s">
        <v>460</v>
      </c>
      <c r="E149" s="51" t="s">
        <v>461</v>
      </c>
      <c r="F149" s="52" t="s">
        <v>27</v>
      </c>
      <c r="G149" s="85">
        <v>42502</v>
      </c>
      <c r="H149" s="53">
        <v>1055</v>
      </c>
      <c r="I149" s="63">
        <v>6066791123</v>
      </c>
      <c r="J149" s="54" t="s">
        <v>28</v>
      </c>
      <c r="K149" s="33" t="s">
        <v>29</v>
      </c>
      <c r="L149" s="32" t="s">
        <v>30</v>
      </c>
      <c r="M149" s="87">
        <v>7043.31</v>
      </c>
      <c r="N149" s="64" t="s">
        <v>30</v>
      </c>
      <c r="O149" s="56">
        <v>22.91905672</v>
      </c>
      <c r="P149" s="33" t="str">
        <f t="shared" si="22"/>
        <v>YES</v>
      </c>
      <c r="Q149" s="34"/>
      <c r="R149" s="65"/>
      <c r="S149" s="92" t="s">
        <v>31</v>
      </c>
      <c r="T149" s="81">
        <v>547034</v>
      </c>
      <c r="U149" s="69">
        <v>45298</v>
      </c>
      <c r="V149" s="68">
        <v>57941</v>
      </c>
      <c r="W149" s="94">
        <v>33135</v>
      </c>
      <c r="X149" s="60" t="s">
        <v>32</v>
      </c>
      <c r="Y149" s="59" t="s">
        <v>32</v>
      </c>
      <c r="Z149" s="62">
        <f t="shared" si="23"/>
        <v>0</v>
      </c>
      <c r="AA149" s="51">
        <f t="shared" si="24"/>
        <v>0</v>
      </c>
      <c r="AB149" s="51">
        <f t="shared" si="25"/>
        <v>0</v>
      </c>
      <c r="AC149" s="51">
        <f t="shared" si="26"/>
        <v>0</v>
      </c>
      <c r="AD149" s="57" t="str">
        <f t="shared" si="27"/>
        <v>-</v>
      </c>
      <c r="AE149" s="62">
        <f t="shared" si="28"/>
        <v>1</v>
      </c>
      <c r="AF149" s="51">
        <f t="shared" si="29"/>
        <v>1</v>
      </c>
      <c r="AG149" s="51" t="str">
        <f t="shared" si="30"/>
        <v>Initial</v>
      </c>
      <c r="AH149" s="57" t="str">
        <f t="shared" si="31"/>
        <v>RLIS</v>
      </c>
      <c r="AI149" s="62">
        <f t="shared" si="32"/>
        <v>0</v>
      </c>
    </row>
    <row r="150" spans="1:35" ht="12.75">
      <c r="A150" s="49">
        <v>2104980</v>
      </c>
      <c r="B150" s="50">
        <v>45502000</v>
      </c>
      <c r="C150" s="62" t="s">
        <v>462</v>
      </c>
      <c r="D150" s="51" t="s">
        <v>463</v>
      </c>
      <c r="E150" s="51" t="s">
        <v>464</v>
      </c>
      <c r="F150" s="52" t="s">
        <v>27</v>
      </c>
      <c r="G150" s="85">
        <v>41169</v>
      </c>
      <c r="H150" s="53">
        <v>1196</v>
      </c>
      <c r="I150" s="63">
        <v>6068362144</v>
      </c>
      <c r="J150" s="54" t="s">
        <v>465</v>
      </c>
      <c r="K150" s="33" t="s">
        <v>29</v>
      </c>
      <c r="L150" s="32" t="s">
        <v>30</v>
      </c>
      <c r="M150" s="87">
        <v>922.5</v>
      </c>
      <c r="N150" s="64" t="s">
        <v>30</v>
      </c>
      <c r="O150" s="56">
        <v>16</v>
      </c>
      <c r="P150" s="33" t="str">
        <f t="shared" si="22"/>
        <v>NO</v>
      </c>
      <c r="Q150" s="34"/>
      <c r="R150" s="65"/>
      <c r="S150" s="92" t="s">
        <v>29</v>
      </c>
      <c r="T150" s="81">
        <v>44560</v>
      </c>
      <c r="U150" s="69">
        <v>2766</v>
      </c>
      <c r="V150" s="68">
        <v>4899</v>
      </c>
      <c r="W150" s="94">
        <v>2406</v>
      </c>
      <c r="X150" s="60" t="s">
        <v>33</v>
      </c>
      <c r="Y150" s="59" t="s">
        <v>32</v>
      </c>
      <c r="Z150" s="62">
        <f t="shared" si="23"/>
        <v>0</v>
      </c>
      <c r="AA150" s="51">
        <f t="shared" si="24"/>
        <v>0</v>
      </c>
      <c r="AB150" s="51">
        <f t="shared" si="25"/>
        <v>0</v>
      </c>
      <c r="AC150" s="51">
        <f t="shared" si="26"/>
        <v>0</v>
      </c>
      <c r="AD150" s="57" t="str">
        <f t="shared" si="27"/>
        <v>-</v>
      </c>
      <c r="AE150" s="62">
        <f t="shared" si="28"/>
        <v>0</v>
      </c>
      <c r="AF150" s="51">
        <f t="shared" si="29"/>
        <v>0</v>
      </c>
      <c r="AG150" s="51">
        <f t="shared" si="30"/>
        <v>0</v>
      </c>
      <c r="AH150" s="57" t="str">
        <f t="shared" si="31"/>
        <v>-</v>
      </c>
      <c r="AI150" s="62">
        <f t="shared" si="32"/>
        <v>0</v>
      </c>
    </row>
    <row r="151" spans="1:35" ht="12.75">
      <c r="A151" s="49">
        <v>2105040</v>
      </c>
      <c r="B151" s="50">
        <v>101505000</v>
      </c>
      <c r="C151" s="62" t="s">
        <v>466</v>
      </c>
      <c r="D151" s="51" t="s">
        <v>193</v>
      </c>
      <c r="E151" s="51" t="s">
        <v>467</v>
      </c>
      <c r="F151" s="52" t="s">
        <v>27</v>
      </c>
      <c r="G151" s="85">
        <v>41064</v>
      </c>
      <c r="H151" s="53">
        <v>108</v>
      </c>
      <c r="I151" s="63">
        <v>6067245431</v>
      </c>
      <c r="J151" s="54">
        <v>7</v>
      </c>
      <c r="K151" s="33" t="s">
        <v>31</v>
      </c>
      <c r="L151" s="32" t="s">
        <v>30</v>
      </c>
      <c r="M151" s="87">
        <v>363.65</v>
      </c>
      <c r="N151" s="64" t="s">
        <v>30</v>
      </c>
      <c r="O151" s="56">
        <v>22.76029056</v>
      </c>
      <c r="P151" s="33" t="str">
        <f t="shared" si="22"/>
        <v>YES</v>
      </c>
      <c r="Q151" s="34"/>
      <c r="R151" s="65"/>
      <c r="S151" s="92" t="s">
        <v>31</v>
      </c>
      <c r="T151" s="81">
        <v>29373</v>
      </c>
      <c r="U151" s="69">
        <v>2384</v>
      </c>
      <c r="V151" s="68">
        <v>3070</v>
      </c>
      <c r="W151" s="94">
        <v>1650</v>
      </c>
      <c r="X151" s="60" t="s">
        <v>32</v>
      </c>
      <c r="Y151" s="59" t="s">
        <v>33</v>
      </c>
      <c r="Z151" s="62">
        <f t="shared" si="23"/>
        <v>1</v>
      </c>
      <c r="AA151" s="51">
        <f t="shared" si="24"/>
        <v>1</v>
      </c>
      <c r="AB151" s="51">
        <f t="shared" si="25"/>
        <v>0</v>
      </c>
      <c r="AC151" s="51">
        <f t="shared" si="26"/>
        <v>0</v>
      </c>
      <c r="AD151" s="57" t="str">
        <f t="shared" si="27"/>
        <v>SRSA</v>
      </c>
      <c r="AE151" s="62">
        <f t="shared" si="28"/>
        <v>1</v>
      </c>
      <c r="AF151" s="51">
        <f t="shared" si="29"/>
        <v>1</v>
      </c>
      <c r="AG151" s="51" t="str">
        <f t="shared" si="30"/>
        <v>Initial</v>
      </c>
      <c r="AH151" s="57" t="str">
        <f t="shared" si="31"/>
        <v>-</v>
      </c>
      <c r="AI151" s="62" t="str">
        <f t="shared" si="32"/>
        <v>SRSA</v>
      </c>
    </row>
    <row r="152" spans="1:35" ht="12.75">
      <c r="A152" s="49">
        <v>2105070</v>
      </c>
      <c r="B152" s="50">
        <v>102511000</v>
      </c>
      <c r="C152" s="62" t="s">
        <v>468</v>
      </c>
      <c r="D152" s="51" t="s">
        <v>469</v>
      </c>
      <c r="E152" s="51" t="s">
        <v>470</v>
      </c>
      <c r="F152" s="52" t="s">
        <v>27</v>
      </c>
      <c r="G152" s="85">
        <v>40456</v>
      </c>
      <c r="H152" s="53">
        <v>2705</v>
      </c>
      <c r="I152" s="63">
        <v>6062562125</v>
      </c>
      <c r="J152" s="54" t="s">
        <v>28</v>
      </c>
      <c r="K152" s="33" t="s">
        <v>29</v>
      </c>
      <c r="L152" s="32" t="s">
        <v>30</v>
      </c>
      <c r="M152" s="87">
        <v>2714.94</v>
      </c>
      <c r="N152" s="64" t="s">
        <v>30</v>
      </c>
      <c r="O152" s="56">
        <v>26.42578817</v>
      </c>
      <c r="P152" s="33" t="str">
        <f t="shared" si="22"/>
        <v>YES</v>
      </c>
      <c r="Q152" s="34"/>
      <c r="R152" s="65"/>
      <c r="S152" s="92" t="s">
        <v>31</v>
      </c>
      <c r="T152" s="81">
        <v>238664</v>
      </c>
      <c r="U152" s="69">
        <v>18729</v>
      </c>
      <c r="V152" s="68">
        <v>23375</v>
      </c>
      <c r="W152" s="94">
        <v>12860</v>
      </c>
      <c r="X152" s="60" t="s">
        <v>33</v>
      </c>
      <c r="Y152" s="59" t="s">
        <v>32</v>
      </c>
      <c r="Z152" s="62">
        <f t="shared" si="23"/>
        <v>0</v>
      </c>
      <c r="AA152" s="51">
        <f t="shared" si="24"/>
        <v>0</v>
      </c>
      <c r="AB152" s="51">
        <f t="shared" si="25"/>
        <v>0</v>
      </c>
      <c r="AC152" s="51">
        <f t="shared" si="26"/>
        <v>0</v>
      </c>
      <c r="AD152" s="57" t="str">
        <f t="shared" si="27"/>
        <v>-</v>
      </c>
      <c r="AE152" s="62">
        <f t="shared" si="28"/>
        <v>1</v>
      </c>
      <c r="AF152" s="51">
        <f t="shared" si="29"/>
        <v>1</v>
      </c>
      <c r="AG152" s="51" t="str">
        <f t="shared" si="30"/>
        <v>Initial</v>
      </c>
      <c r="AH152" s="57" t="str">
        <f t="shared" si="31"/>
        <v>RLIS</v>
      </c>
      <c r="AI152" s="62">
        <f t="shared" si="32"/>
        <v>0</v>
      </c>
    </row>
    <row r="153" spans="1:35" ht="12.75">
      <c r="A153" s="49">
        <v>2105100</v>
      </c>
      <c r="B153" s="50">
        <v>103515000</v>
      </c>
      <c r="C153" s="62" t="s">
        <v>471</v>
      </c>
      <c r="D153" s="51" t="s">
        <v>472</v>
      </c>
      <c r="E153" s="51" t="s">
        <v>473</v>
      </c>
      <c r="F153" s="52" t="s">
        <v>27</v>
      </c>
      <c r="G153" s="85">
        <v>40351</v>
      </c>
      <c r="H153" s="53">
        <v>1669</v>
      </c>
      <c r="I153" s="63">
        <v>6067848928</v>
      </c>
      <c r="J153" s="54" t="s">
        <v>28</v>
      </c>
      <c r="K153" s="33" t="s">
        <v>29</v>
      </c>
      <c r="L153" s="32" t="s">
        <v>30</v>
      </c>
      <c r="M153" s="87">
        <v>2838.4</v>
      </c>
      <c r="N153" s="64" t="s">
        <v>30</v>
      </c>
      <c r="O153" s="56">
        <v>22.08588957</v>
      </c>
      <c r="P153" s="33" t="str">
        <f t="shared" si="22"/>
        <v>YES</v>
      </c>
      <c r="Q153" s="34"/>
      <c r="R153" s="65"/>
      <c r="S153" s="92" t="s">
        <v>31</v>
      </c>
      <c r="T153" s="81">
        <v>228752</v>
      </c>
      <c r="U153" s="69">
        <v>16240</v>
      </c>
      <c r="V153" s="68">
        <v>21411</v>
      </c>
      <c r="W153" s="94">
        <v>12266</v>
      </c>
      <c r="X153" s="60" t="s">
        <v>32</v>
      </c>
      <c r="Y153" s="59" t="s">
        <v>32</v>
      </c>
      <c r="Z153" s="62">
        <f t="shared" si="23"/>
        <v>0</v>
      </c>
      <c r="AA153" s="51">
        <f t="shared" si="24"/>
        <v>0</v>
      </c>
      <c r="AB153" s="51">
        <f t="shared" si="25"/>
        <v>0</v>
      </c>
      <c r="AC153" s="51">
        <f t="shared" si="26"/>
        <v>0</v>
      </c>
      <c r="AD153" s="57" t="str">
        <f t="shared" si="27"/>
        <v>-</v>
      </c>
      <c r="AE153" s="62">
        <f t="shared" si="28"/>
        <v>1</v>
      </c>
      <c r="AF153" s="51">
        <f t="shared" si="29"/>
        <v>1</v>
      </c>
      <c r="AG153" s="51" t="str">
        <f t="shared" si="30"/>
        <v>Initial</v>
      </c>
      <c r="AH153" s="57" t="str">
        <f t="shared" si="31"/>
        <v>RLIS</v>
      </c>
      <c r="AI153" s="62">
        <f t="shared" si="32"/>
        <v>0</v>
      </c>
    </row>
    <row r="154" spans="1:35" ht="12.75">
      <c r="A154" s="49">
        <v>2105160</v>
      </c>
      <c r="B154" s="50">
        <v>104521000</v>
      </c>
      <c r="C154" s="62" t="s">
        <v>474</v>
      </c>
      <c r="D154" s="51" t="s">
        <v>475</v>
      </c>
      <c r="E154" s="51" t="s">
        <v>476</v>
      </c>
      <c r="F154" s="52" t="s">
        <v>27</v>
      </c>
      <c r="G154" s="85">
        <v>42629</v>
      </c>
      <c r="H154" s="53">
        <v>2148</v>
      </c>
      <c r="I154" s="63">
        <v>2703433191</v>
      </c>
      <c r="J154" s="54">
        <v>7</v>
      </c>
      <c r="K154" s="33" t="s">
        <v>31</v>
      </c>
      <c r="L154" s="32" t="s">
        <v>30</v>
      </c>
      <c r="M154" s="87">
        <v>2642.7</v>
      </c>
      <c r="N154" s="64" t="s">
        <v>30</v>
      </c>
      <c r="O154" s="56">
        <v>27.71982116</v>
      </c>
      <c r="P154" s="33" t="str">
        <f t="shared" si="22"/>
        <v>YES</v>
      </c>
      <c r="Q154" s="34"/>
      <c r="R154" s="65"/>
      <c r="S154" s="92" t="s">
        <v>31</v>
      </c>
      <c r="T154" s="81">
        <v>218771</v>
      </c>
      <c r="U154" s="69">
        <v>20151</v>
      </c>
      <c r="V154" s="68">
        <v>24331</v>
      </c>
      <c r="W154" s="94">
        <v>12038</v>
      </c>
      <c r="X154" s="60" t="s">
        <v>32</v>
      </c>
      <c r="Y154" s="59" t="s">
        <v>32</v>
      </c>
      <c r="Z154" s="62">
        <f t="shared" si="23"/>
        <v>1</v>
      </c>
      <c r="AA154" s="51">
        <f t="shared" si="24"/>
        <v>0</v>
      </c>
      <c r="AB154" s="51">
        <f t="shared" si="25"/>
        <v>0</v>
      </c>
      <c r="AC154" s="51">
        <f t="shared" si="26"/>
        <v>0</v>
      </c>
      <c r="AD154" s="57" t="str">
        <f t="shared" si="27"/>
        <v>-</v>
      </c>
      <c r="AE154" s="62">
        <f t="shared" si="28"/>
        <v>1</v>
      </c>
      <c r="AF154" s="51">
        <f t="shared" si="29"/>
        <v>1</v>
      </c>
      <c r="AG154" s="51" t="str">
        <f t="shared" si="30"/>
        <v>Initial</v>
      </c>
      <c r="AH154" s="57" t="str">
        <f t="shared" si="31"/>
        <v>RLIS</v>
      </c>
      <c r="AI154" s="62">
        <f t="shared" si="32"/>
        <v>0</v>
      </c>
    </row>
    <row r="155" spans="1:35" ht="12.75">
      <c r="A155" s="49">
        <v>2105130</v>
      </c>
      <c r="B155" s="50">
        <v>45522000</v>
      </c>
      <c r="C155" s="62" t="s">
        <v>477</v>
      </c>
      <c r="D155" s="51" t="s">
        <v>478</v>
      </c>
      <c r="E155" s="51" t="s">
        <v>479</v>
      </c>
      <c r="F155" s="52" t="s">
        <v>27</v>
      </c>
      <c r="G155" s="85">
        <v>41169</v>
      </c>
      <c r="H155" s="53">
        <v>1320</v>
      </c>
      <c r="I155" s="63">
        <v>6068369679</v>
      </c>
      <c r="J155" s="54">
        <v>4</v>
      </c>
      <c r="K155" s="33" t="s">
        <v>29</v>
      </c>
      <c r="L155" s="32" t="s">
        <v>30</v>
      </c>
      <c r="M155" s="87">
        <v>1964.2</v>
      </c>
      <c r="N155" s="64" t="s">
        <v>30</v>
      </c>
      <c r="O155" s="56">
        <v>13.07284129</v>
      </c>
      <c r="P155" s="33" t="str">
        <f t="shared" si="22"/>
        <v>NO</v>
      </c>
      <c r="Q155" s="34"/>
      <c r="R155" s="65"/>
      <c r="S155" s="92" t="s">
        <v>29</v>
      </c>
      <c r="T155" s="81">
        <v>98411</v>
      </c>
      <c r="U155" s="69">
        <v>5114</v>
      </c>
      <c r="V155" s="68">
        <v>9934</v>
      </c>
      <c r="W155" s="94">
        <v>5251</v>
      </c>
      <c r="X155" s="60" t="s">
        <v>32</v>
      </c>
      <c r="Y155" s="59" t="s">
        <v>32</v>
      </c>
      <c r="Z155" s="62">
        <f t="shared" si="23"/>
        <v>0</v>
      </c>
      <c r="AA155" s="51">
        <f t="shared" si="24"/>
        <v>0</v>
      </c>
      <c r="AB155" s="51">
        <f t="shared" si="25"/>
        <v>0</v>
      </c>
      <c r="AC155" s="51">
        <f t="shared" si="26"/>
        <v>0</v>
      </c>
      <c r="AD155" s="57" t="str">
        <f t="shared" si="27"/>
        <v>-</v>
      </c>
      <c r="AE155" s="62">
        <f t="shared" si="28"/>
        <v>0</v>
      </c>
      <c r="AF155" s="51">
        <f t="shared" si="29"/>
        <v>0</v>
      </c>
      <c r="AG155" s="51">
        <f t="shared" si="30"/>
        <v>0</v>
      </c>
      <c r="AH155" s="57" t="str">
        <f t="shared" si="31"/>
        <v>-</v>
      </c>
      <c r="AI155" s="62">
        <f t="shared" si="32"/>
        <v>0</v>
      </c>
    </row>
    <row r="156" spans="1:35" ht="12.75">
      <c r="A156" s="49">
        <v>2105190</v>
      </c>
      <c r="B156" s="50">
        <v>71523000</v>
      </c>
      <c r="C156" s="62" t="s">
        <v>480</v>
      </c>
      <c r="D156" s="51" t="s">
        <v>481</v>
      </c>
      <c r="E156" s="51" t="s">
        <v>343</v>
      </c>
      <c r="F156" s="52" t="s">
        <v>27</v>
      </c>
      <c r="G156" s="85">
        <v>42276</v>
      </c>
      <c r="H156" s="53">
        <v>2055</v>
      </c>
      <c r="I156" s="63">
        <v>2707268405</v>
      </c>
      <c r="J156" s="54">
        <v>6</v>
      </c>
      <c r="K156" s="33" t="s">
        <v>29</v>
      </c>
      <c r="L156" s="32" t="s">
        <v>30</v>
      </c>
      <c r="M156" s="87">
        <v>1047.68</v>
      </c>
      <c r="N156" s="64" t="s">
        <v>30</v>
      </c>
      <c r="O156" s="56">
        <v>31.82238668</v>
      </c>
      <c r="P156" s="33" t="str">
        <f t="shared" si="22"/>
        <v>YES</v>
      </c>
      <c r="Q156" s="34"/>
      <c r="R156" s="65"/>
      <c r="S156" s="92" t="s">
        <v>31</v>
      </c>
      <c r="T156" s="81">
        <v>76293</v>
      </c>
      <c r="U156" s="69">
        <v>9049</v>
      </c>
      <c r="V156" s="68">
        <v>10642</v>
      </c>
      <c r="W156" s="94">
        <v>4081</v>
      </c>
      <c r="X156" s="60" t="s">
        <v>32</v>
      </c>
      <c r="Y156" s="59" t="s">
        <v>32</v>
      </c>
      <c r="Z156" s="62">
        <f t="shared" si="23"/>
        <v>0</v>
      </c>
      <c r="AA156" s="51">
        <f t="shared" si="24"/>
        <v>0</v>
      </c>
      <c r="AB156" s="51">
        <f t="shared" si="25"/>
        <v>0</v>
      </c>
      <c r="AC156" s="51">
        <f t="shared" si="26"/>
        <v>0</v>
      </c>
      <c r="AD156" s="57" t="str">
        <f t="shared" si="27"/>
        <v>-</v>
      </c>
      <c r="AE156" s="62">
        <f t="shared" si="28"/>
        <v>1</v>
      </c>
      <c r="AF156" s="51">
        <f t="shared" si="29"/>
        <v>1</v>
      </c>
      <c r="AG156" s="51" t="str">
        <f t="shared" si="30"/>
        <v>Initial</v>
      </c>
      <c r="AH156" s="57" t="str">
        <f t="shared" si="31"/>
        <v>RLIS</v>
      </c>
      <c r="AI156" s="62">
        <f t="shared" si="32"/>
        <v>0</v>
      </c>
    </row>
    <row r="157" spans="1:35" ht="12.75">
      <c r="A157" s="49">
        <v>2105220</v>
      </c>
      <c r="B157" s="50">
        <v>100524000</v>
      </c>
      <c r="C157" s="62" t="s">
        <v>482</v>
      </c>
      <c r="D157" s="51" t="s">
        <v>483</v>
      </c>
      <c r="E157" s="51" t="s">
        <v>484</v>
      </c>
      <c r="F157" s="52" t="s">
        <v>27</v>
      </c>
      <c r="G157" s="85">
        <v>42553</v>
      </c>
      <c r="H157" s="53">
        <v>9121</v>
      </c>
      <c r="I157" s="63">
        <v>6064233341</v>
      </c>
      <c r="J157" s="54">
        <v>7</v>
      </c>
      <c r="K157" s="33" t="s">
        <v>31</v>
      </c>
      <c r="L157" s="32" t="s">
        <v>30</v>
      </c>
      <c r="M157" s="87">
        <v>417.04</v>
      </c>
      <c r="N157" s="64" t="s">
        <v>30</v>
      </c>
      <c r="O157" s="56">
        <v>17.48251748</v>
      </c>
      <c r="P157" s="33" t="str">
        <f t="shared" si="22"/>
        <v>NO</v>
      </c>
      <c r="Q157" s="34"/>
      <c r="R157" s="65"/>
      <c r="S157" s="92" t="s">
        <v>31</v>
      </c>
      <c r="T157" s="81">
        <v>15460</v>
      </c>
      <c r="U157" s="69">
        <v>1374</v>
      </c>
      <c r="V157" s="68">
        <v>2401</v>
      </c>
      <c r="W157" s="94">
        <v>1165</v>
      </c>
      <c r="X157" s="60" t="s">
        <v>33</v>
      </c>
      <c r="Y157" s="59" t="s">
        <v>33</v>
      </c>
      <c r="Z157" s="62">
        <f t="shared" si="23"/>
        <v>1</v>
      </c>
      <c r="AA157" s="51">
        <f t="shared" si="24"/>
        <v>1</v>
      </c>
      <c r="AB157" s="51">
        <f t="shared" si="25"/>
        <v>0</v>
      </c>
      <c r="AC157" s="51">
        <f t="shared" si="26"/>
        <v>0</v>
      </c>
      <c r="AD157" s="57" t="str">
        <f t="shared" si="27"/>
        <v>SRSA</v>
      </c>
      <c r="AE157" s="62">
        <f t="shared" si="28"/>
        <v>1</v>
      </c>
      <c r="AF157" s="51">
        <f t="shared" si="29"/>
        <v>0</v>
      </c>
      <c r="AG157" s="51">
        <f t="shared" si="30"/>
        <v>0</v>
      </c>
      <c r="AH157" s="57" t="str">
        <f t="shared" si="31"/>
        <v>-</v>
      </c>
      <c r="AI157" s="62">
        <f t="shared" si="32"/>
        <v>0</v>
      </c>
    </row>
    <row r="158" spans="1:35" ht="12.75">
      <c r="A158" s="49">
        <v>2105260</v>
      </c>
      <c r="B158" s="50">
        <v>105525000</v>
      </c>
      <c r="C158" s="62" t="s">
        <v>485</v>
      </c>
      <c r="D158" s="51" t="s">
        <v>486</v>
      </c>
      <c r="E158" s="51" t="s">
        <v>487</v>
      </c>
      <c r="F158" s="52" t="s">
        <v>27</v>
      </c>
      <c r="G158" s="85">
        <v>40324</v>
      </c>
      <c r="H158" s="53">
        <v>561</v>
      </c>
      <c r="I158" s="63">
        <v>5028633663</v>
      </c>
      <c r="J158" s="54" t="s">
        <v>86</v>
      </c>
      <c r="K158" s="33" t="s">
        <v>29</v>
      </c>
      <c r="L158" s="32" t="s">
        <v>30</v>
      </c>
      <c r="M158" s="87">
        <v>6388.67</v>
      </c>
      <c r="N158" s="64" t="s">
        <v>30</v>
      </c>
      <c r="O158" s="56">
        <v>12.55367879</v>
      </c>
      <c r="P158" s="33" t="str">
        <f t="shared" si="22"/>
        <v>NO</v>
      </c>
      <c r="Q158" s="34"/>
      <c r="R158" s="65"/>
      <c r="S158" s="92" t="s">
        <v>29</v>
      </c>
      <c r="T158" s="81">
        <v>287098</v>
      </c>
      <c r="U158" s="69">
        <v>16331</v>
      </c>
      <c r="V158" s="68">
        <v>31809</v>
      </c>
      <c r="W158" s="94">
        <v>16847</v>
      </c>
      <c r="X158" s="60" t="s">
        <v>32</v>
      </c>
      <c r="Y158" s="59" t="s">
        <v>32</v>
      </c>
      <c r="Z158" s="62">
        <f t="shared" si="23"/>
        <v>0</v>
      </c>
      <c r="AA158" s="51">
        <f t="shared" si="24"/>
        <v>0</v>
      </c>
      <c r="AB158" s="51">
        <f t="shared" si="25"/>
        <v>0</v>
      </c>
      <c r="AC158" s="51">
        <f t="shared" si="26"/>
        <v>0</v>
      </c>
      <c r="AD158" s="57" t="str">
        <f t="shared" si="27"/>
        <v>-</v>
      </c>
      <c r="AE158" s="62">
        <f t="shared" si="28"/>
        <v>0</v>
      </c>
      <c r="AF158" s="51">
        <f t="shared" si="29"/>
        <v>0</v>
      </c>
      <c r="AG158" s="51">
        <f t="shared" si="30"/>
        <v>0</v>
      </c>
      <c r="AH158" s="57" t="str">
        <f t="shared" si="31"/>
        <v>-</v>
      </c>
      <c r="AI158" s="62">
        <f t="shared" si="32"/>
        <v>0</v>
      </c>
    </row>
    <row r="159" spans="1:35" ht="12.75">
      <c r="A159" s="49">
        <v>2105320</v>
      </c>
      <c r="B159" s="50">
        <v>106531000</v>
      </c>
      <c r="C159" s="62" t="s">
        <v>488</v>
      </c>
      <c r="D159" s="51" t="s">
        <v>489</v>
      </c>
      <c r="E159" s="51" t="s">
        <v>490</v>
      </c>
      <c r="F159" s="52" t="s">
        <v>27</v>
      </c>
      <c r="G159" s="85">
        <v>40066</v>
      </c>
      <c r="H159" s="53">
        <v>159</v>
      </c>
      <c r="I159" s="63">
        <v>5026332375</v>
      </c>
      <c r="J159" s="54" t="s">
        <v>82</v>
      </c>
      <c r="K159" s="33" t="s">
        <v>29</v>
      </c>
      <c r="L159" s="32" t="s">
        <v>30</v>
      </c>
      <c r="M159" s="87">
        <v>5360.97</v>
      </c>
      <c r="N159" s="64" t="s">
        <v>30</v>
      </c>
      <c r="O159" s="56">
        <v>12.50575418</v>
      </c>
      <c r="P159" s="33" t="str">
        <f t="shared" si="22"/>
        <v>NO</v>
      </c>
      <c r="Q159" s="34"/>
      <c r="R159" s="65"/>
      <c r="S159" s="92" t="s">
        <v>29</v>
      </c>
      <c r="T159" s="81">
        <v>239748</v>
      </c>
      <c r="U159" s="69">
        <v>13575</v>
      </c>
      <c r="V159" s="68">
        <v>26175</v>
      </c>
      <c r="W159" s="94">
        <v>18696</v>
      </c>
      <c r="X159" s="60" t="s">
        <v>32</v>
      </c>
      <c r="Y159" s="59" t="s">
        <v>32</v>
      </c>
      <c r="Z159" s="62">
        <f t="shared" si="23"/>
        <v>0</v>
      </c>
      <c r="AA159" s="51">
        <f t="shared" si="24"/>
        <v>0</v>
      </c>
      <c r="AB159" s="51">
        <f t="shared" si="25"/>
        <v>0</v>
      </c>
      <c r="AC159" s="51">
        <f t="shared" si="26"/>
        <v>0</v>
      </c>
      <c r="AD159" s="57" t="str">
        <f t="shared" si="27"/>
        <v>-</v>
      </c>
      <c r="AE159" s="62">
        <f t="shared" si="28"/>
        <v>0</v>
      </c>
      <c r="AF159" s="51">
        <f t="shared" si="29"/>
        <v>0</v>
      </c>
      <c r="AG159" s="51">
        <f t="shared" si="30"/>
        <v>0</v>
      </c>
      <c r="AH159" s="57" t="str">
        <f t="shared" si="31"/>
        <v>-</v>
      </c>
      <c r="AI159" s="62">
        <f t="shared" si="32"/>
        <v>0</v>
      </c>
    </row>
    <row r="160" spans="1:35" ht="12.75">
      <c r="A160" s="49">
        <v>2105370</v>
      </c>
      <c r="B160" s="50">
        <v>19533000</v>
      </c>
      <c r="C160" s="62" t="s">
        <v>491</v>
      </c>
      <c r="D160" s="51" t="s">
        <v>492</v>
      </c>
      <c r="E160" s="51" t="s">
        <v>493</v>
      </c>
      <c r="F160" s="52" t="s">
        <v>27</v>
      </c>
      <c r="G160" s="85">
        <v>41085</v>
      </c>
      <c r="H160" s="53">
        <v>400</v>
      </c>
      <c r="I160" s="63">
        <v>8594413894</v>
      </c>
      <c r="J160" s="54" t="s">
        <v>494</v>
      </c>
      <c r="K160" s="33" t="s">
        <v>29</v>
      </c>
      <c r="L160" s="32" t="s">
        <v>30</v>
      </c>
      <c r="M160" s="87">
        <v>249.4</v>
      </c>
      <c r="N160" s="64" t="s">
        <v>30</v>
      </c>
      <c r="O160" s="56">
        <v>14.12639405</v>
      </c>
      <c r="P160" s="33" t="str">
        <f t="shared" si="22"/>
        <v>NO</v>
      </c>
      <c r="Q160" s="34"/>
      <c r="R160" s="65"/>
      <c r="S160" s="92" t="s">
        <v>29</v>
      </c>
      <c r="T160" s="81">
        <v>9089</v>
      </c>
      <c r="U160" s="69">
        <v>780</v>
      </c>
      <c r="V160" s="68">
        <v>1374</v>
      </c>
      <c r="W160" s="94">
        <v>975</v>
      </c>
      <c r="X160" s="60" t="s">
        <v>33</v>
      </c>
      <c r="Y160" s="59" t="s">
        <v>32</v>
      </c>
      <c r="Z160" s="62">
        <f t="shared" si="23"/>
        <v>0</v>
      </c>
      <c r="AA160" s="51">
        <f t="shared" si="24"/>
        <v>1</v>
      </c>
      <c r="AB160" s="51">
        <f t="shared" si="25"/>
        <v>0</v>
      </c>
      <c r="AC160" s="51">
        <f t="shared" si="26"/>
        <v>0</v>
      </c>
      <c r="AD160" s="57" t="str">
        <f t="shared" si="27"/>
        <v>-</v>
      </c>
      <c r="AE160" s="62">
        <f t="shared" si="28"/>
        <v>0</v>
      </c>
      <c r="AF160" s="51">
        <f t="shared" si="29"/>
        <v>0</v>
      </c>
      <c r="AG160" s="51">
        <f t="shared" si="30"/>
        <v>0</v>
      </c>
      <c r="AH160" s="57" t="str">
        <f t="shared" si="31"/>
        <v>-</v>
      </c>
      <c r="AI160" s="62">
        <f t="shared" si="32"/>
        <v>0</v>
      </c>
    </row>
    <row r="161" spans="1:35" ht="12.75">
      <c r="A161" s="49">
        <v>2105400</v>
      </c>
      <c r="B161" s="50">
        <v>107535000</v>
      </c>
      <c r="C161" s="62" t="s">
        <v>495</v>
      </c>
      <c r="D161" s="51" t="s">
        <v>496</v>
      </c>
      <c r="E161" s="51" t="s">
        <v>497</v>
      </c>
      <c r="F161" s="52" t="s">
        <v>27</v>
      </c>
      <c r="G161" s="85">
        <v>42135</v>
      </c>
      <c r="H161" s="53">
        <v>467</v>
      </c>
      <c r="I161" s="63">
        <v>2705868877</v>
      </c>
      <c r="J161" s="54" t="s">
        <v>28</v>
      </c>
      <c r="K161" s="33" t="s">
        <v>29</v>
      </c>
      <c r="L161" s="32" t="s">
        <v>30</v>
      </c>
      <c r="M161" s="87">
        <v>2769.63</v>
      </c>
      <c r="N161" s="64" t="s">
        <v>30</v>
      </c>
      <c r="O161" s="56">
        <v>16.91479252</v>
      </c>
      <c r="P161" s="33" t="str">
        <f t="shared" si="22"/>
        <v>NO</v>
      </c>
      <c r="Q161" s="34"/>
      <c r="R161" s="65"/>
      <c r="S161" s="92" t="s">
        <v>31</v>
      </c>
      <c r="T161" s="81">
        <v>159029</v>
      </c>
      <c r="U161" s="69">
        <v>10371</v>
      </c>
      <c r="V161" s="68">
        <v>16695</v>
      </c>
      <c r="W161" s="94">
        <v>9431</v>
      </c>
      <c r="X161" s="60" t="s">
        <v>32</v>
      </c>
      <c r="Y161" s="59" t="s">
        <v>32</v>
      </c>
      <c r="Z161" s="62">
        <f t="shared" si="23"/>
        <v>0</v>
      </c>
      <c r="AA161" s="51">
        <f t="shared" si="24"/>
        <v>0</v>
      </c>
      <c r="AB161" s="51">
        <f t="shared" si="25"/>
        <v>0</v>
      </c>
      <c r="AC161" s="51">
        <f t="shared" si="26"/>
        <v>0</v>
      </c>
      <c r="AD161" s="57" t="str">
        <f t="shared" si="27"/>
        <v>-</v>
      </c>
      <c r="AE161" s="62">
        <f t="shared" si="28"/>
        <v>1</v>
      </c>
      <c r="AF161" s="51">
        <f t="shared" si="29"/>
        <v>0</v>
      </c>
      <c r="AG161" s="51">
        <f t="shared" si="30"/>
        <v>0</v>
      </c>
      <c r="AH161" s="57" t="str">
        <f t="shared" si="31"/>
        <v>-</v>
      </c>
      <c r="AI161" s="62">
        <f t="shared" si="32"/>
        <v>0</v>
      </c>
    </row>
    <row r="162" spans="1:35" ht="12.75">
      <c r="A162" s="49">
        <v>2105430</v>
      </c>
      <c r="B162" s="50">
        <v>100536000</v>
      </c>
      <c r="C162" s="62" t="s">
        <v>498</v>
      </c>
      <c r="D162" s="51" t="s">
        <v>499</v>
      </c>
      <c r="E162" s="51" t="s">
        <v>461</v>
      </c>
      <c r="F162" s="52" t="s">
        <v>27</v>
      </c>
      <c r="G162" s="85">
        <v>42502</v>
      </c>
      <c r="H162" s="53">
        <v>1311</v>
      </c>
      <c r="I162" s="63">
        <v>6066794451</v>
      </c>
      <c r="J162" s="54">
        <v>6</v>
      </c>
      <c r="K162" s="33" t="s">
        <v>29</v>
      </c>
      <c r="L162" s="32" t="s">
        <v>30</v>
      </c>
      <c r="M162" s="87">
        <v>1386.82</v>
      </c>
      <c r="N162" s="64" t="s">
        <v>30</v>
      </c>
      <c r="O162" s="56">
        <v>24.98225692</v>
      </c>
      <c r="P162" s="33" t="str">
        <f t="shared" si="22"/>
        <v>YES</v>
      </c>
      <c r="Q162" s="34"/>
      <c r="R162" s="65"/>
      <c r="S162" s="92" t="s">
        <v>31</v>
      </c>
      <c r="T162" s="81">
        <v>99833</v>
      </c>
      <c r="U162" s="69">
        <v>8741</v>
      </c>
      <c r="V162" s="68">
        <v>11451</v>
      </c>
      <c r="W162" s="94">
        <v>3927</v>
      </c>
      <c r="X162" s="60" t="s">
        <v>32</v>
      </c>
      <c r="Y162" s="59" t="s">
        <v>32</v>
      </c>
      <c r="Z162" s="62">
        <f t="shared" si="23"/>
        <v>0</v>
      </c>
      <c r="AA162" s="51">
        <f t="shared" si="24"/>
        <v>0</v>
      </c>
      <c r="AB162" s="51">
        <f t="shared" si="25"/>
        <v>0</v>
      </c>
      <c r="AC162" s="51">
        <f t="shared" si="26"/>
        <v>0</v>
      </c>
      <c r="AD162" s="57" t="str">
        <f t="shared" si="27"/>
        <v>-</v>
      </c>
      <c r="AE162" s="62">
        <f t="shared" si="28"/>
        <v>1</v>
      </c>
      <c r="AF162" s="51">
        <f t="shared" si="29"/>
        <v>1</v>
      </c>
      <c r="AG162" s="51" t="str">
        <f t="shared" si="30"/>
        <v>Initial</v>
      </c>
      <c r="AH162" s="57" t="str">
        <f t="shared" si="31"/>
        <v>RLIS</v>
      </c>
      <c r="AI162" s="62">
        <f t="shared" si="32"/>
        <v>0</v>
      </c>
    </row>
    <row r="163" spans="1:35" ht="12.75">
      <c r="A163" s="49">
        <v>2105460</v>
      </c>
      <c r="B163" s="50">
        <v>19537000</v>
      </c>
      <c r="C163" s="62" t="s">
        <v>500</v>
      </c>
      <c r="D163" s="51" t="s">
        <v>501</v>
      </c>
      <c r="E163" s="51" t="s">
        <v>502</v>
      </c>
      <c r="F163" s="52" t="s">
        <v>27</v>
      </c>
      <c r="G163" s="85">
        <v>41071</v>
      </c>
      <c r="H163" s="53">
        <v>3189</v>
      </c>
      <c r="I163" s="63">
        <v>8594410743</v>
      </c>
      <c r="J163" s="54">
        <v>3</v>
      </c>
      <c r="K163" s="33" t="s">
        <v>29</v>
      </c>
      <c r="L163" s="32" t="s">
        <v>30</v>
      </c>
      <c r="M163" s="87">
        <v>135.68</v>
      </c>
      <c r="N163" s="64" t="s">
        <v>30</v>
      </c>
      <c r="O163" s="56">
        <v>4.742268041</v>
      </c>
      <c r="P163" s="33" t="str">
        <f t="shared" si="22"/>
        <v>NO</v>
      </c>
      <c r="Q163" s="34"/>
      <c r="R163" s="65"/>
      <c r="S163" s="92" t="s">
        <v>29</v>
      </c>
      <c r="T163" s="81">
        <v>11178</v>
      </c>
      <c r="U163" s="69">
        <v>378</v>
      </c>
      <c r="V163" s="68">
        <v>1668</v>
      </c>
      <c r="W163" s="94">
        <v>1280</v>
      </c>
      <c r="X163" s="60" t="s">
        <v>33</v>
      </c>
      <c r="Y163" s="59" t="s">
        <v>32</v>
      </c>
      <c r="Z163" s="62">
        <f t="shared" si="23"/>
        <v>0</v>
      </c>
      <c r="AA163" s="51">
        <f t="shared" si="24"/>
        <v>1</v>
      </c>
      <c r="AB163" s="51">
        <f t="shared" si="25"/>
        <v>0</v>
      </c>
      <c r="AC163" s="51">
        <f t="shared" si="26"/>
        <v>0</v>
      </c>
      <c r="AD163" s="57" t="str">
        <f t="shared" si="27"/>
        <v>-</v>
      </c>
      <c r="AE163" s="62">
        <f t="shared" si="28"/>
        <v>0</v>
      </c>
      <c r="AF163" s="51">
        <f t="shared" si="29"/>
        <v>0</v>
      </c>
      <c r="AG163" s="51">
        <f t="shared" si="30"/>
        <v>0</v>
      </c>
      <c r="AH163" s="57" t="str">
        <f t="shared" si="31"/>
        <v>-</v>
      </c>
      <c r="AI163" s="62">
        <f t="shared" si="32"/>
        <v>0</v>
      </c>
    </row>
    <row r="164" spans="1:35" ht="12.75">
      <c r="A164" s="49">
        <v>2105490</v>
      </c>
      <c r="B164" s="50">
        <v>108541000</v>
      </c>
      <c r="C164" s="62" t="s">
        <v>503</v>
      </c>
      <c r="D164" s="51" t="s">
        <v>504</v>
      </c>
      <c r="E164" s="51" t="s">
        <v>505</v>
      </c>
      <c r="F164" s="52" t="s">
        <v>27</v>
      </c>
      <c r="G164" s="85">
        <v>40071</v>
      </c>
      <c r="H164" s="53">
        <v>8619</v>
      </c>
      <c r="I164" s="63">
        <v>5024773250</v>
      </c>
      <c r="J164" s="54">
        <v>8</v>
      </c>
      <c r="K164" s="33" t="s">
        <v>31</v>
      </c>
      <c r="L164" s="32" t="s">
        <v>30</v>
      </c>
      <c r="M164" s="87">
        <v>2221.15</v>
      </c>
      <c r="N164" s="64" t="s">
        <v>30</v>
      </c>
      <c r="O164" s="56">
        <v>9.884974838</v>
      </c>
      <c r="P164" s="33" t="str">
        <f t="shared" si="22"/>
        <v>NO</v>
      </c>
      <c r="Q164" s="34"/>
      <c r="R164" s="65"/>
      <c r="S164" s="92" t="s">
        <v>31</v>
      </c>
      <c r="T164" s="81">
        <v>97590</v>
      </c>
      <c r="U164" s="69">
        <v>5834</v>
      </c>
      <c r="V164" s="68">
        <v>11157</v>
      </c>
      <c r="W164" s="94">
        <v>7849</v>
      </c>
      <c r="X164" s="60" t="s">
        <v>33</v>
      </c>
      <c r="Y164" s="59" t="s">
        <v>32</v>
      </c>
      <c r="Z164" s="62">
        <f t="shared" si="23"/>
        <v>1</v>
      </c>
      <c r="AA164" s="51">
        <f t="shared" si="24"/>
        <v>0</v>
      </c>
      <c r="AB164" s="51">
        <f t="shared" si="25"/>
        <v>0</v>
      </c>
      <c r="AC164" s="51">
        <f t="shared" si="26"/>
        <v>0</v>
      </c>
      <c r="AD164" s="57" t="str">
        <f t="shared" si="27"/>
        <v>-</v>
      </c>
      <c r="AE164" s="62">
        <f t="shared" si="28"/>
        <v>1</v>
      </c>
      <c r="AF164" s="51">
        <f t="shared" si="29"/>
        <v>0</v>
      </c>
      <c r="AG164" s="51">
        <f t="shared" si="30"/>
        <v>0</v>
      </c>
      <c r="AH164" s="57" t="str">
        <f t="shared" si="31"/>
        <v>-</v>
      </c>
      <c r="AI164" s="62">
        <f t="shared" si="32"/>
        <v>0</v>
      </c>
    </row>
    <row r="165" spans="1:35" ht="12.75">
      <c r="A165" s="49">
        <v>2105520</v>
      </c>
      <c r="B165" s="50">
        <v>109545000</v>
      </c>
      <c r="C165" s="62" t="s">
        <v>506</v>
      </c>
      <c r="D165" s="51" t="s">
        <v>507</v>
      </c>
      <c r="E165" s="51" t="s">
        <v>508</v>
      </c>
      <c r="F165" s="52" t="s">
        <v>27</v>
      </c>
      <c r="G165" s="85">
        <v>42718</v>
      </c>
      <c r="H165" s="53">
        <v>1549</v>
      </c>
      <c r="I165" s="63">
        <v>2704655371</v>
      </c>
      <c r="J165" s="54">
        <v>6</v>
      </c>
      <c r="K165" s="33" t="s">
        <v>29</v>
      </c>
      <c r="L165" s="32" t="s">
        <v>30</v>
      </c>
      <c r="M165" s="87">
        <v>2419.29</v>
      </c>
      <c r="N165" s="64" t="s">
        <v>30</v>
      </c>
      <c r="O165" s="56">
        <v>14.83406637</v>
      </c>
      <c r="P165" s="33" t="str">
        <f t="shared" si="22"/>
        <v>NO</v>
      </c>
      <c r="Q165" s="34"/>
      <c r="R165" s="65"/>
      <c r="S165" s="92" t="s">
        <v>31</v>
      </c>
      <c r="T165" s="81">
        <v>119366</v>
      </c>
      <c r="U165" s="69">
        <v>7450</v>
      </c>
      <c r="V165" s="68">
        <v>12960</v>
      </c>
      <c r="W165" s="94">
        <v>8616</v>
      </c>
      <c r="X165" s="60" t="s">
        <v>32</v>
      </c>
      <c r="Y165" s="59" t="s">
        <v>32</v>
      </c>
      <c r="Z165" s="62">
        <f t="shared" si="23"/>
        <v>0</v>
      </c>
      <c r="AA165" s="51">
        <f t="shared" si="24"/>
        <v>0</v>
      </c>
      <c r="AB165" s="51">
        <f t="shared" si="25"/>
        <v>0</v>
      </c>
      <c r="AC165" s="51">
        <f t="shared" si="26"/>
        <v>0</v>
      </c>
      <c r="AD165" s="57" t="str">
        <f t="shared" si="27"/>
        <v>-</v>
      </c>
      <c r="AE165" s="62">
        <f t="shared" si="28"/>
        <v>1</v>
      </c>
      <c r="AF165" s="51">
        <f t="shared" si="29"/>
        <v>0</v>
      </c>
      <c r="AG165" s="51">
        <f t="shared" si="30"/>
        <v>0</v>
      </c>
      <c r="AH165" s="57" t="str">
        <f t="shared" si="31"/>
        <v>-</v>
      </c>
      <c r="AI165" s="62">
        <f t="shared" si="32"/>
        <v>0</v>
      </c>
    </row>
    <row r="166" spans="1:35" ht="12.75">
      <c r="A166" s="49">
        <v>2105550</v>
      </c>
      <c r="B166" s="50">
        <v>110551000</v>
      </c>
      <c r="C166" s="62" t="s">
        <v>509</v>
      </c>
      <c r="D166" s="51" t="s">
        <v>510</v>
      </c>
      <c r="E166" s="51" t="s">
        <v>511</v>
      </c>
      <c r="F166" s="52" t="s">
        <v>27</v>
      </c>
      <c r="G166" s="85">
        <v>42220</v>
      </c>
      <c r="H166" s="53">
        <v>8812</v>
      </c>
      <c r="I166" s="63">
        <v>2702652436</v>
      </c>
      <c r="J166" s="54">
        <v>7</v>
      </c>
      <c r="K166" s="33" t="s">
        <v>31</v>
      </c>
      <c r="L166" s="32" t="s">
        <v>30</v>
      </c>
      <c r="M166" s="87">
        <v>1828.93</v>
      </c>
      <c r="N166" s="64" t="s">
        <v>30</v>
      </c>
      <c r="O166" s="56">
        <v>22.899729</v>
      </c>
      <c r="P166" s="33" t="str">
        <f t="shared" si="22"/>
        <v>YES</v>
      </c>
      <c r="Q166" s="34"/>
      <c r="R166" s="65"/>
      <c r="S166" s="92" t="s">
        <v>31</v>
      </c>
      <c r="T166" s="81">
        <v>140174</v>
      </c>
      <c r="U166" s="69">
        <v>12084</v>
      </c>
      <c r="V166" s="68">
        <v>15272</v>
      </c>
      <c r="W166" s="94">
        <v>8669</v>
      </c>
      <c r="X166" s="60" t="s">
        <v>32</v>
      </c>
      <c r="Y166" s="59" t="s">
        <v>32</v>
      </c>
      <c r="Z166" s="62">
        <f t="shared" si="23"/>
        <v>1</v>
      </c>
      <c r="AA166" s="51">
        <f t="shared" si="24"/>
        <v>0</v>
      </c>
      <c r="AB166" s="51">
        <f t="shared" si="25"/>
        <v>0</v>
      </c>
      <c r="AC166" s="51">
        <f t="shared" si="26"/>
        <v>0</v>
      </c>
      <c r="AD166" s="57" t="str">
        <f t="shared" si="27"/>
        <v>-</v>
      </c>
      <c r="AE166" s="62">
        <f t="shared" si="28"/>
        <v>1</v>
      </c>
      <c r="AF166" s="51">
        <f t="shared" si="29"/>
        <v>1</v>
      </c>
      <c r="AG166" s="51" t="str">
        <f t="shared" si="30"/>
        <v>Initial</v>
      </c>
      <c r="AH166" s="57" t="str">
        <f t="shared" si="31"/>
        <v>RLIS</v>
      </c>
      <c r="AI166" s="62">
        <f t="shared" si="32"/>
        <v>0</v>
      </c>
    </row>
    <row r="167" spans="1:35" ht="12.75">
      <c r="A167" s="49">
        <v>2105580</v>
      </c>
      <c r="B167" s="50">
        <v>111555000</v>
      </c>
      <c r="C167" s="62" t="s">
        <v>512</v>
      </c>
      <c r="D167" s="51" t="s">
        <v>513</v>
      </c>
      <c r="E167" s="51" t="s">
        <v>514</v>
      </c>
      <c r="F167" s="52" t="s">
        <v>27</v>
      </c>
      <c r="G167" s="85">
        <v>42211</v>
      </c>
      <c r="H167" s="53">
        <v>6124</v>
      </c>
      <c r="I167" s="63">
        <v>2705226075</v>
      </c>
      <c r="J167" s="54">
        <v>4</v>
      </c>
      <c r="K167" s="33" t="s">
        <v>29</v>
      </c>
      <c r="L167" s="32" t="s">
        <v>30</v>
      </c>
      <c r="M167" s="87">
        <v>1902.92</v>
      </c>
      <c r="N167" s="64" t="s">
        <v>30</v>
      </c>
      <c r="O167" s="56">
        <v>15.70657066</v>
      </c>
      <c r="P167" s="33" t="str">
        <f t="shared" si="22"/>
        <v>NO</v>
      </c>
      <c r="Q167" s="34"/>
      <c r="R167" s="65"/>
      <c r="S167" s="92" t="s">
        <v>29</v>
      </c>
      <c r="T167" s="81">
        <v>117106</v>
      </c>
      <c r="U167" s="69">
        <v>7457</v>
      </c>
      <c r="V167" s="68">
        <v>11601</v>
      </c>
      <c r="W167" s="94">
        <v>6607</v>
      </c>
      <c r="X167" s="60" t="s">
        <v>32</v>
      </c>
      <c r="Y167" s="59" t="s">
        <v>32</v>
      </c>
      <c r="Z167" s="62">
        <f t="shared" si="23"/>
        <v>0</v>
      </c>
      <c r="AA167" s="51">
        <f t="shared" si="24"/>
        <v>0</v>
      </c>
      <c r="AB167" s="51">
        <f t="shared" si="25"/>
        <v>0</v>
      </c>
      <c r="AC167" s="51">
        <f t="shared" si="26"/>
        <v>0</v>
      </c>
      <c r="AD167" s="57" t="str">
        <f t="shared" si="27"/>
        <v>-</v>
      </c>
      <c r="AE167" s="62">
        <f t="shared" si="28"/>
        <v>0</v>
      </c>
      <c r="AF167" s="51">
        <f t="shared" si="29"/>
        <v>0</v>
      </c>
      <c r="AG167" s="51">
        <f t="shared" si="30"/>
        <v>0</v>
      </c>
      <c r="AH167" s="57" t="str">
        <f t="shared" si="31"/>
        <v>-</v>
      </c>
      <c r="AI167" s="62">
        <f t="shared" si="32"/>
        <v>0</v>
      </c>
    </row>
    <row r="168" spans="1:35" ht="12.75">
      <c r="A168" s="49">
        <v>2105610</v>
      </c>
      <c r="B168" s="50">
        <v>112561000</v>
      </c>
      <c r="C168" s="62" t="s">
        <v>515</v>
      </c>
      <c r="D168" s="51" t="s">
        <v>516</v>
      </c>
      <c r="E168" s="51" t="s">
        <v>517</v>
      </c>
      <c r="F168" s="52" t="s">
        <v>27</v>
      </c>
      <c r="G168" s="85">
        <v>40006</v>
      </c>
      <c r="H168" s="53">
        <v>275</v>
      </c>
      <c r="I168" s="63">
        <v>5022553201</v>
      </c>
      <c r="J168" s="54" t="s">
        <v>82</v>
      </c>
      <c r="K168" s="33" t="s">
        <v>29</v>
      </c>
      <c r="L168" s="32" t="s">
        <v>30</v>
      </c>
      <c r="M168" s="87">
        <v>1461.48</v>
      </c>
      <c r="N168" s="64" t="s">
        <v>30</v>
      </c>
      <c r="O168" s="56">
        <v>16.53823355</v>
      </c>
      <c r="P168" s="33" t="str">
        <f t="shared" si="22"/>
        <v>NO</v>
      </c>
      <c r="Q168" s="34"/>
      <c r="R168" s="65"/>
      <c r="S168" s="92" t="s">
        <v>29</v>
      </c>
      <c r="T168" s="81">
        <v>84443</v>
      </c>
      <c r="U168" s="69">
        <v>6002</v>
      </c>
      <c r="V168" s="68">
        <v>9209</v>
      </c>
      <c r="W168" s="94">
        <v>5213</v>
      </c>
      <c r="X168" s="60" t="s">
        <v>33</v>
      </c>
      <c r="Y168" s="59" t="s">
        <v>32</v>
      </c>
      <c r="Z168" s="62">
        <f t="shared" si="23"/>
        <v>0</v>
      </c>
      <c r="AA168" s="51">
        <f t="shared" si="24"/>
        <v>0</v>
      </c>
      <c r="AB168" s="51">
        <f t="shared" si="25"/>
        <v>0</v>
      </c>
      <c r="AC168" s="51">
        <f t="shared" si="26"/>
        <v>0</v>
      </c>
      <c r="AD168" s="57" t="str">
        <f t="shared" si="27"/>
        <v>-</v>
      </c>
      <c r="AE168" s="62">
        <f t="shared" si="28"/>
        <v>0</v>
      </c>
      <c r="AF168" s="51">
        <f t="shared" si="29"/>
        <v>0</v>
      </c>
      <c r="AG168" s="51">
        <f t="shared" si="30"/>
        <v>0</v>
      </c>
      <c r="AH168" s="57" t="str">
        <f t="shared" si="31"/>
        <v>-</v>
      </c>
      <c r="AI168" s="62">
        <f t="shared" si="32"/>
        <v>0</v>
      </c>
    </row>
    <row r="169" spans="1:35" ht="12.75">
      <c r="A169" s="49">
        <v>2105640</v>
      </c>
      <c r="B169" s="50">
        <v>113565000</v>
      </c>
      <c r="C169" s="62" t="s">
        <v>518</v>
      </c>
      <c r="D169" s="51" t="s">
        <v>519</v>
      </c>
      <c r="E169" s="51" t="s">
        <v>520</v>
      </c>
      <c r="F169" s="52" t="s">
        <v>27</v>
      </c>
      <c r="G169" s="85">
        <v>42437</v>
      </c>
      <c r="H169" s="53">
        <v>1724</v>
      </c>
      <c r="I169" s="63">
        <v>2703891694</v>
      </c>
      <c r="J169" s="54" t="s">
        <v>28</v>
      </c>
      <c r="K169" s="33" t="s">
        <v>29</v>
      </c>
      <c r="L169" s="32" t="s">
        <v>30</v>
      </c>
      <c r="M169" s="87">
        <v>2167.77</v>
      </c>
      <c r="N169" s="64" t="s">
        <v>30</v>
      </c>
      <c r="O169" s="56">
        <v>16.985138</v>
      </c>
      <c r="P169" s="33" t="str">
        <f t="shared" si="22"/>
        <v>NO</v>
      </c>
      <c r="Q169" s="34"/>
      <c r="R169" s="65"/>
      <c r="S169" s="92" t="s">
        <v>31</v>
      </c>
      <c r="T169" s="81">
        <v>158201</v>
      </c>
      <c r="U169" s="69">
        <v>10420</v>
      </c>
      <c r="V169" s="68">
        <v>15516</v>
      </c>
      <c r="W169" s="94">
        <v>8410</v>
      </c>
      <c r="X169" s="60" t="s">
        <v>32</v>
      </c>
      <c r="Y169" s="59" t="s">
        <v>32</v>
      </c>
      <c r="Z169" s="62">
        <f t="shared" si="23"/>
        <v>0</v>
      </c>
      <c r="AA169" s="51">
        <f t="shared" si="24"/>
        <v>0</v>
      </c>
      <c r="AB169" s="51">
        <f t="shared" si="25"/>
        <v>0</v>
      </c>
      <c r="AC169" s="51">
        <f t="shared" si="26"/>
        <v>0</v>
      </c>
      <c r="AD169" s="57" t="str">
        <f t="shared" si="27"/>
        <v>-</v>
      </c>
      <c r="AE169" s="62">
        <f t="shared" si="28"/>
        <v>1</v>
      </c>
      <c r="AF169" s="51">
        <f t="shared" si="29"/>
        <v>0</v>
      </c>
      <c r="AG169" s="51">
        <f t="shared" si="30"/>
        <v>0</v>
      </c>
      <c r="AH169" s="57" t="str">
        <f t="shared" si="31"/>
        <v>-</v>
      </c>
      <c r="AI169" s="62">
        <f t="shared" si="32"/>
        <v>0</v>
      </c>
    </row>
    <row r="170" spans="1:35" ht="12.75">
      <c r="A170" s="49">
        <v>2105700</v>
      </c>
      <c r="B170" s="50">
        <v>8567000</v>
      </c>
      <c r="C170" s="62" t="s">
        <v>521</v>
      </c>
      <c r="D170" s="51" t="s">
        <v>522</v>
      </c>
      <c r="E170" s="51" t="s">
        <v>523</v>
      </c>
      <c r="F170" s="52" t="s">
        <v>27</v>
      </c>
      <c r="G170" s="85">
        <v>41094</v>
      </c>
      <c r="H170" s="53">
        <v>1038</v>
      </c>
      <c r="I170" s="63">
        <v>8594854181</v>
      </c>
      <c r="J170" s="54">
        <v>8</v>
      </c>
      <c r="K170" s="33" t="s">
        <v>31</v>
      </c>
      <c r="L170" s="32" t="s">
        <v>30</v>
      </c>
      <c r="M170" s="87">
        <v>1137.26</v>
      </c>
      <c r="N170" s="64" t="s">
        <v>30</v>
      </c>
      <c r="O170" s="56">
        <v>5.936073059</v>
      </c>
      <c r="P170" s="33" t="str">
        <f t="shared" si="22"/>
        <v>NO</v>
      </c>
      <c r="Q170" s="34"/>
      <c r="R170" s="65"/>
      <c r="S170" s="92" t="s">
        <v>31</v>
      </c>
      <c r="T170" s="81">
        <v>52433</v>
      </c>
      <c r="U170" s="69">
        <v>2914</v>
      </c>
      <c r="V170" s="68">
        <v>6015</v>
      </c>
      <c r="W170" s="94">
        <v>3372</v>
      </c>
      <c r="X170" s="60" t="s">
        <v>33</v>
      </c>
      <c r="Y170" s="59" t="s">
        <v>32</v>
      </c>
      <c r="Z170" s="62">
        <f t="shared" si="23"/>
        <v>1</v>
      </c>
      <c r="AA170" s="51">
        <f t="shared" si="24"/>
        <v>0</v>
      </c>
      <c r="AB170" s="51">
        <f t="shared" si="25"/>
        <v>0</v>
      </c>
      <c r="AC170" s="51">
        <f t="shared" si="26"/>
        <v>0</v>
      </c>
      <c r="AD170" s="57" t="str">
        <f t="shared" si="27"/>
        <v>-</v>
      </c>
      <c r="AE170" s="62">
        <f t="shared" si="28"/>
        <v>1</v>
      </c>
      <c r="AF170" s="51">
        <f t="shared" si="29"/>
        <v>0</v>
      </c>
      <c r="AG170" s="51">
        <f t="shared" si="30"/>
        <v>0</v>
      </c>
      <c r="AH170" s="57" t="str">
        <f t="shared" si="31"/>
        <v>-</v>
      </c>
      <c r="AI170" s="62">
        <f t="shared" si="32"/>
        <v>0</v>
      </c>
    </row>
    <row r="171" spans="1:35" ht="12.75">
      <c r="A171" s="49">
        <v>2105730</v>
      </c>
      <c r="B171" s="50">
        <v>114571000</v>
      </c>
      <c r="C171" s="62" t="s">
        <v>524</v>
      </c>
      <c r="D171" s="51" t="s">
        <v>525</v>
      </c>
      <c r="E171" s="51" t="s">
        <v>89</v>
      </c>
      <c r="F171" s="52" t="s">
        <v>27</v>
      </c>
      <c r="G171" s="85">
        <v>42103</v>
      </c>
      <c r="H171" s="53" t="s">
        <v>63</v>
      </c>
      <c r="I171" s="63">
        <v>2707815150</v>
      </c>
      <c r="J171" s="54" t="s">
        <v>259</v>
      </c>
      <c r="K171" s="33" t="s">
        <v>29</v>
      </c>
      <c r="L171" s="32" t="s">
        <v>30</v>
      </c>
      <c r="M171" s="87">
        <v>10964.95</v>
      </c>
      <c r="N171" s="64" t="s">
        <v>30</v>
      </c>
      <c r="O171" s="56">
        <v>16.01232966</v>
      </c>
      <c r="P171" s="33" t="str">
        <f t="shared" si="22"/>
        <v>NO</v>
      </c>
      <c r="Q171" s="34"/>
      <c r="R171" s="65"/>
      <c r="S171" s="92" t="s">
        <v>29</v>
      </c>
      <c r="T171" s="81">
        <v>566106</v>
      </c>
      <c r="U171" s="69">
        <v>39062</v>
      </c>
      <c r="V171" s="68">
        <v>63078</v>
      </c>
      <c r="W171" s="94">
        <v>28347</v>
      </c>
      <c r="X171" s="60" t="s">
        <v>32</v>
      </c>
      <c r="Y171" s="59" t="s">
        <v>32</v>
      </c>
      <c r="Z171" s="62">
        <f t="shared" si="23"/>
        <v>0</v>
      </c>
      <c r="AA171" s="51">
        <f t="shared" si="24"/>
        <v>0</v>
      </c>
      <c r="AB171" s="51">
        <f t="shared" si="25"/>
        <v>0</v>
      </c>
      <c r="AC171" s="51">
        <f t="shared" si="26"/>
        <v>0</v>
      </c>
      <c r="AD171" s="57" t="str">
        <f t="shared" si="27"/>
        <v>-</v>
      </c>
      <c r="AE171" s="62">
        <f t="shared" si="28"/>
        <v>0</v>
      </c>
      <c r="AF171" s="51">
        <f t="shared" si="29"/>
        <v>0</v>
      </c>
      <c r="AG171" s="51">
        <f t="shared" si="30"/>
        <v>0</v>
      </c>
      <c r="AH171" s="57" t="str">
        <f t="shared" si="31"/>
        <v>-</v>
      </c>
      <c r="AI171" s="62">
        <f t="shared" si="32"/>
        <v>0</v>
      </c>
    </row>
    <row r="172" spans="1:35" ht="12.75">
      <c r="A172" s="49">
        <v>2105760</v>
      </c>
      <c r="B172" s="50">
        <v>115575000</v>
      </c>
      <c r="C172" s="62" t="s">
        <v>526</v>
      </c>
      <c r="D172" s="51" t="s">
        <v>527</v>
      </c>
      <c r="E172" s="51" t="s">
        <v>528</v>
      </c>
      <c r="F172" s="52" t="s">
        <v>27</v>
      </c>
      <c r="G172" s="85">
        <v>40069</v>
      </c>
      <c r="H172" s="53">
        <v>192</v>
      </c>
      <c r="I172" s="63">
        <v>8593365470</v>
      </c>
      <c r="J172" s="54">
        <v>7</v>
      </c>
      <c r="K172" s="33" t="s">
        <v>31</v>
      </c>
      <c r="L172" s="32" t="s">
        <v>30</v>
      </c>
      <c r="M172" s="87">
        <v>1712.84</v>
      </c>
      <c r="N172" s="64" t="s">
        <v>30</v>
      </c>
      <c r="O172" s="56">
        <v>17.99591002</v>
      </c>
      <c r="P172" s="33" t="str">
        <f t="shared" si="22"/>
        <v>NO</v>
      </c>
      <c r="Q172" s="34"/>
      <c r="R172" s="65"/>
      <c r="S172" s="92" t="s">
        <v>31</v>
      </c>
      <c r="T172" s="81">
        <v>114023</v>
      </c>
      <c r="U172" s="69">
        <v>7255</v>
      </c>
      <c r="V172" s="68">
        <v>11305</v>
      </c>
      <c r="W172" s="94">
        <v>6441</v>
      </c>
      <c r="X172" s="60" t="s">
        <v>33</v>
      </c>
      <c r="Y172" s="59" t="s">
        <v>32</v>
      </c>
      <c r="Z172" s="62">
        <f t="shared" si="23"/>
        <v>1</v>
      </c>
      <c r="AA172" s="51">
        <f t="shared" si="24"/>
        <v>0</v>
      </c>
      <c r="AB172" s="51">
        <f t="shared" si="25"/>
        <v>0</v>
      </c>
      <c r="AC172" s="51">
        <f t="shared" si="26"/>
        <v>0</v>
      </c>
      <c r="AD172" s="57" t="str">
        <f t="shared" si="27"/>
        <v>-</v>
      </c>
      <c r="AE172" s="62">
        <f t="shared" si="28"/>
        <v>1</v>
      </c>
      <c r="AF172" s="51">
        <f t="shared" si="29"/>
        <v>0</v>
      </c>
      <c r="AG172" s="51">
        <f t="shared" si="30"/>
        <v>0</v>
      </c>
      <c r="AH172" s="57" t="str">
        <f t="shared" si="31"/>
        <v>-</v>
      </c>
      <c r="AI172" s="62">
        <f t="shared" si="32"/>
        <v>0</v>
      </c>
    </row>
    <row r="173" spans="1:35" ht="12.75">
      <c r="A173" s="49">
        <v>2105790</v>
      </c>
      <c r="B173" s="50">
        <v>116581000</v>
      </c>
      <c r="C173" s="62" t="s">
        <v>529</v>
      </c>
      <c r="D173" s="51" t="s">
        <v>530</v>
      </c>
      <c r="E173" s="51" t="s">
        <v>402</v>
      </c>
      <c r="F173" s="52" t="s">
        <v>27</v>
      </c>
      <c r="G173" s="85">
        <v>42633</v>
      </c>
      <c r="H173" s="53">
        <v>437</v>
      </c>
      <c r="I173" s="63">
        <v>6063488484</v>
      </c>
      <c r="J173" s="54">
        <v>6</v>
      </c>
      <c r="K173" s="33" t="s">
        <v>29</v>
      </c>
      <c r="L173" s="32" t="s">
        <v>30</v>
      </c>
      <c r="M173" s="87">
        <v>2338.46</v>
      </c>
      <c r="N173" s="64" t="s">
        <v>30</v>
      </c>
      <c r="O173" s="56">
        <v>28.65051903</v>
      </c>
      <c r="P173" s="33" t="str">
        <f t="shared" si="22"/>
        <v>YES</v>
      </c>
      <c r="Q173" s="34"/>
      <c r="R173" s="65"/>
      <c r="S173" s="92" t="s">
        <v>31</v>
      </c>
      <c r="T173" s="81">
        <v>265488</v>
      </c>
      <c r="U173" s="69">
        <v>22532</v>
      </c>
      <c r="V173" s="68">
        <v>25370</v>
      </c>
      <c r="W173" s="94">
        <v>11717</v>
      </c>
      <c r="X173" s="60" t="s">
        <v>32</v>
      </c>
      <c r="Y173" s="59" t="s">
        <v>32</v>
      </c>
      <c r="Z173" s="62">
        <f t="shared" si="23"/>
        <v>0</v>
      </c>
      <c r="AA173" s="51">
        <f t="shared" si="24"/>
        <v>0</v>
      </c>
      <c r="AB173" s="51">
        <f t="shared" si="25"/>
        <v>0</v>
      </c>
      <c r="AC173" s="51">
        <f t="shared" si="26"/>
        <v>0</v>
      </c>
      <c r="AD173" s="57" t="str">
        <f t="shared" si="27"/>
        <v>-</v>
      </c>
      <c r="AE173" s="62">
        <f t="shared" si="28"/>
        <v>1</v>
      </c>
      <c r="AF173" s="51">
        <f t="shared" si="29"/>
        <v>1</v>
      </c>
      <c r="AG173" s="51" t="str">
        <f t="shared" si="30"/>
        <v>Initial</v>
      </c>
      <c r="AH173" s="57" t="str">
        <f t="shared" si="31"/>
        <v>RLIS</v>
      </c>
      <c r="AI173" s="62">
        <f t="shared" si="32"/>
        <v>0</v>
      </c>
    </row>
    <row r="174" spans="1:35" ht="12.75">
      <c r="A174" s="49">
        <v>2105820</v>
      </c>
      <c r="B174" s="50">
        <v>117585000</v>
      </c>
      <c r="C174" s="62" t="s">
        <v>531</v>
      </c>
      <c r="D174" s="51" t="s">
        <v>496</v>
      </c>
      <c r="E174" s="51" t="s">
        <v>532</v>
      </c>
      <c r="F174" s="52" t="s">
        <v>27</v>
      </c>
      <c r="G174" s="85">
        <v>42409</v>
      </c>
      <c r="H174" s="53">
        <v>420</v>
      </c>
      <c r="I174" s="63">
        <v>2706395083</v>
      </c>
      <c r="J174" s="54">
        <v>8</v>
      </c>
      <c r="K174" s="33" t="s">
        <v>31</v>
      </c>
      <c r="L174" s="32" t="s">
        <v>30</v>
      </c>
      <c r="M174" s="87">
        <v>1741.75</v>
      </c>
      <c r="N174" s="64" t="s">
        <v>30</v>
      </c>
      <c r="O174" s="56">
        <v>15.60920831</v>
      </c>
      <c r="P174" s="33" t="str">
        <f t="shared" si="22"/>
        <v>NO</v>
      </c>
      <c r="Q174" s="34"/>
      <c r="R174" s="65"/>
      <c r="S174" s="92" t="s">
        <v>31</v>
      </c>
      <c r="T174" s="81">
        <v>86160</v>
      </c>
      <c r="U174" s="69">
        <v>5342</v>
      </c>
      <c r="V174" s="68">
        <v>9398</v>
      </c>
      <c r="W174" s="94">
        <v>6119</v>
      </c>
      <c r="X174" s="60" t="s">
        <v>32</v>
      </c>
      <c r="Y174" s="59" t="s">
        <v>32</v>
      </c>
      <c r="Z174" s="62">
        <f t="shared" si="23"/>
        <v>1</v>
      </c>
      <c r="AA174" s="51">
        <f t="shared" si="24"/>
        <v>0</v>
      </c>
      <c r="AB174" s="51">
        <f t="shared" si="25"/>
        <v>0</v>
      </c>
      <c r="AC174" s="51">
        <f t="shared" si="26"/>
        <v>0</v>
      </c>
      <c r="AD174" s="57" t="str">
        <f t="shared" si="27"/>
        <v>-</v>
      </c>
      <c r="AE174" s="62">
        <f t="shared" si="28"/>
        <v>1</v>
      </c>
      <c r="AF174" s="51">
        <f t="shared" si="29"/>
        <v>0</v>
      </c>
      <c r="AG174" s="51">
        <f t="shared" si="30"/>
        <v>0</v>
      </c>
      <c r="AH174" s="57" t="str">
        <f t="shared" si="31"/>
        <v>-</v>
      </c>
      <c r="AI174" s="62">
        <f t="shared" si="32"/>
        <v>0</v>
      </c>
    </row>
    <row r="175" spans="1:35" ht="12.75">
      <c r="A175" s="49">
        <v>2105850</v>
      </c>
      <c r="B175" s="50">
        <v>47586000</v>
      </c>
      <c r="C175" s="62" t="s">
        <v>533</v>
      </c>
      <c r="D175" s="51" t="s">
        <v>534</v>
      </c>
      <c r="E175" s="51" t="s">
        <v>535</v>
      </c>
      <c r="F175" s="52" t="s">
        <v>27</v>
      </c>
      <c r="G175" s="85">
        <v>40177</v>
      </c>
      <c r="H175" s="53">
        <v>367</v>
      </c>
      <c r="I175" s="63">
        <v>5029224797</v>
      </c>
      <c r="J175" s="54">
        <v>4</v>
      </c>
      <c r="K175" s="33" t="s">
        <v>29</v>
      </c>
      <c r="L175" s="32" t="s">
        <v>30</v>
      </c>
      <c r="M175" s="87">
        <v>112.41</v>
      </c>
      <c r="N175" s="64" t="s">
        <v>30</v>
      </c>
      <c r="O175" s="56">
        <v>27.27272727</v>
      </c>
      <c r="P175" s="33" t="str">
        <f t="shared" si="22"/>
        <v>YES</v>
      </c>
      <c r="Q175" s="34"/>
      <c r="R175" s="65"/>
      <c r="S175" s="92" t="s">
        <v>29</v>
      </c>
      <c r="T175" s="81">
        <v>20356</v>
      </c>
      <c r="U175" s="69">
        <v>1864</v>
      </c>
      <c r="V175" s="68">
        <v>1893</v>
      </c>
      <c r="W175" s="94">
        <v>503</v>
      </c>
      <c r="X175" s="60" t="s">
        <v>33</v>
      </c>
      <c r="Y175" s="59" t="s">
        <v>32</v>
      </c>
      <c r="Z175" s="62">
        <f t="shared" si="23"/>
        <v>0</v>
      </c>
      <c r="AA175" s="51">
        <f t="shared" si="24"/>
        <v>1</v>
      </c>
      <c r="AB175" s="51">
        <f t="shared" si="25"/>
        <v>0</v>
      </c>
      <c r="AC175" s="51">
        <f t="shared" si="26"/>
        <v>0</v>
      </c>
      <c r="AD175" s="57" t="str">
        <f t="shared" si="27"/>
        <v>-</v>
      </c>
      <c r="AE175" s="62">
        <f t="shared" si="28"/>
        <v>0</v>
      </c>
      <c r="AF175" s="51">
        <f t="shared" si="29"/>
        <v>1</v>
      </c>
      <c r="AG175" s="51">
        <f t="shared" si="30"/>
        <v>0</v>
      </c>
      <c r="AH175" s="57" t="str">
        <f t="shared" si="31"/>
        <v>-</v>
      </c>
      <c r="AI175" s="62">
        <f t="shared" si="32"/>
        <v>0</v>
      </c>
    </row>
    <row r="176" spans="1:35" ht="12.75">
      <c r="A176" s="49">
        <v>2105880</v>
      </c>
      <c r="B176" s="50">
        <v>118591000</v>
      </c>
      <c r="C176" s="62" t="s">
        <v>536</v>
      </c>
      <c r="D176" s="51" t="s">
        <v>537</v>
      </c>
      <c r="E176" s="51" t="s">
        <v>538</v>
      </c>
      <c r="F176" s="52" t="s">
        <v>27</v>
      </c>
      <c r="G176" s="85">
        <v>40769</v>
      </c>
      <c r="H176" s="53">
        <v>1115</v>
      </c>
      <c r="I176" s="63">
        <v>6065497000</v>
      </c>
      <c r="J176" s="54" t="s">
        <v>28</v>
      </c>
      <c r="K176" s="33" t="s">
        <v>29</v>
      </c>
      <c r="L176" s="32" t="s">
        <v>30</v>
      </c>
      <c r="M176" s="87">
        <v>4267.31</v>
      </c>
      <c r="N176" s="64" t="s">
        <v>30</v>
      </c>
      <c r="O176" s="56">
        <v>35.35002318</v>
      </c>
      <c r="P176" s="33" t="str">
        <f t="shared" si="22"/>
        <v>YES</v>
      </c>
      <c r="Q176" s="34"/>
      <c r="R176" s="65"/>
      <c r="S176" s="92" t="s">
        <v>31</v>
      </c>
      <c r="T176" s="81">
        <v>434878</v>
      </c>
      <c r="U176" s="69">
        <v>39083</v>
      </c>
      <c r="V176" s="68">
        <v>44920</v>
      </c>
      <c r="W176" s="94">
        <v>22264</v>
      </c>
      <c r="X176" s="60" t="s">
        <v>33</v>
      </c>
      <c r="Y176" s="59" t="s">
        <v>32</v>
      </c>
      <c r="Z176" s="62">
        <f t="shared" si="23"/>
        <v>0</v>
      </c>
      <c r="AA176" s="51">
        <f t="shared" si="24"/>
        <v>0</v>
      </c>
      <c r="AB176" s="51">
        <f t="shared" si="25"/>
        <v>0</v>
      </c>
      <c r="AC176" s="51">
        <f t="shared" si="26"/>
        <v>0</v>
      </c>
      <c r="AD176" s="57" t="str">
        <f t="shared" si="27"/>
        <v>-</v>
      </c>
      <c r="AE176" s="62">
        <f t="shared" si="28"/>
        <v>1</v>
      </c>
      <c r="AF176" s="51">
        <f t="shared" si="29"/>
        <v>1</v>
      </c>
      <c r="AG176" s="51" t="str">
        <f t="shared" si="30"/>
        <v>Initial</v>
      </c>
      <c r="AH176" s="57" t="str">
        <f t="shared" si="31"/>
        <v>RLIS</v>
      </c>
      <c r="AI176" s="62">
        <f t="shared" si="32"/>
        <v>0</v>
      </c>
    </row>
    <row r="177" spans="1:35" ht="12.75">
      <c r="A177" s="49">
        <v>2105910</v>
      </c>
      <c r="B177" s="50">
        <v>118592000</v>
      </c>
      <c r="C177" s="62" t="s">
        <v>539</v>
      </c>
      <c r="D177" s="51" t="s">
        <v>540</v>
      </c>
      <c r="E177" s="51" t="s">
        <v>538</v>
      </c>
      <c r="F177" s="52" t="s">
        <v>27</v>
      </c>
      <c r="G177" s="85">
        <v>40769</v>
      </c>
      <c r="H177" s="53">
        <v>1000</v>
      </c>
      <c r="I177" s="63">
        <v>6065496044</v>
      </c>
      <c r="J177" s="54">
        <v>6</v>
      </c>
      <c r="K177" s="33" t="s">
        <v>29</v>
      </c>
      <c r="L177" s="32" t="s">
        <v>30</v>
      </c>
      <c r="M177" s="87">
        <v>695.6</v>
      </c>
      <c r="N177" s="64" t="s">
        <v>30</v>
      </c>
      <c r="O177" s="56">
        <v>40.95238095</v>
      </c>
      <c r="P177" s="33" t="str">
        <f t="shared" si="22"/>
        <v>YES</v>
      </c>
      <c r="Q177" s="34"/>
      <c r="R177" s="65"/>
      <c r="S177" s="92" t="s">
        <v>31</v>
      </c>
      <c r="T177" s="81">
        <v>84824</v>
      </c>
      <c r="U177" s="69">
        <v>8962</v>
      </c>
      <c r="V177" s="68">
        <v>9397</v>
      </c>
      <c r="W177" s="94">
        <v>2650</v>
      </c>
      <c r="X177" s="60" t="s">
        <v>33</v>
      </c>
      <c r="Y177" s="59" t="s">
        <v>32</v>
      </c>
      <c r="Z177" s="62">
        <f t="shared" si="23"/>
        <v>0</v>
      </c>
      <c r="AA177" s="51">
        <f t="shared" si="24"/>
        <v>0</v>
      </c>
      <c r="AB177" s="51">
        <f t="shared" si="25"/>
        <v>0</v>
      </c>
      <c r="AC177" s="51">
        <f t="shared" si="26"/>
        <v>0</v>
      </c>
      <c r="AD177" s="57" t="str">
        <f t="shared" si="27"/>
        <v>-</v>
      </c>
      <c r="AE177" s="62">
        <f t="shared" si="28"/>
        <v>1</v>
      </c>
      <c r="AF177" s="51">
        <f t="shared" si="29"/>
        <v>1</v>
      </c>
      <c r="AG177" s="51" t="str">
        <f t="shared" si="30"/>
        <v>Initial</v>
      </c>
      <c r="AH177" s="57" t="str">
        <f t="shared" si="31"/>
        <v>RLIS</v>
      </c>
      <c r="AI177" s="62">
        <f t="shared" si="32"/>
        <v>0</v>
      </c>
    </row>
    <row r="178" spans="1:35" ht="12.75">
      <c r="A178" s="49">
        <v>2105940</v>
      </c>
      <c r="B178" s="50">
        <v>41593000</v>
      </c>
      <c r="C178" s="62" t="s">
        <v>541</v>
      </c>
      <c r="D178" s="51" t="s">
        <v>542</v>
      </c>
      <c r="E178" s="51" t="s">
        <v>241</v>
      </c>
      <c r="F178" s="52" t="s">
        <v>27</v>
      </c>
      <c r="G178" s="85">
        <v>41097</v>
      </c>
      <c r="H178" s="53">
        <v>9505</v>
      </c>
      <c r="I178" s="63">
        <v>8598247144</v>
      </c>
      <c r="J178" s="54">
        <v>8</v>
      </c>
      <c r="K178" s="33" t="s">
        <v>31</v>
      </c>
      <c r="L178" s="32" t="s">
        <v>30</v>
      </c>
      <c r="M178" s="87">
        <v>839.86</v>
      </c>
      <c r="N178" s="64" t="s">
        <v>30</v>
      </c>
      <c r="O178" s="56">
        <v>16.33393829</v>
      </c>
      <c r="P178" s="33" t="str">
        <f t="shared" si="22"/>
        <v>NO</v>
      </c>
      <c r="Q178" s="34"/>
      <c r="R178" s="65"/>
      <c r="S178" s="92" t="s">
        <v>31</v>
      </c>
      <c r="T178" s="81">
        <v>34797</v>
      </c>
      <c r="U178" s="69">
        <v>2024</v>
      </c>
      <c r="V178" s="68">
        <v>4002</v>
      </c>
      <c r="W178" s="94">
        <v>2146</v>
      </c>
      <c r="X178" s="60" t="s">
        <v>33</v>
      </c>
      <c r="Y178" s="59" t="s">
        <v>32</v>
      </c>
      <c r="Z178" s="62">
        <f t="shared" si="23"/>
        <v>1</v>
      </c>
      <c r="AA178" s="51">
        <f t="shared" si="24"/>
        <v>0</v>
      </c>
      <c r="AB178" s="51">
        <f t="shared" si="25"/>
        <v>0</v>
      </c>
      <c r="AC178" s="51">
        <f t="shared" si="26"/>
        <v>0</v>
      </c>
      <c r="AD178" s="57" t="str">
        <f t="shared" si="27"/>
        <v>-</v>
      </c>
      <c r="AE178" s="62">
        <f t="shared" si="28"/>
        <v>1</v>
      </c>
      <c r="AF178" s="51">
        <f t="shared" si="29"/>
        <v>0</v>
      </c>
      <c r="AG178" s="51">
        <f t="shared" si="30"/>
        <v>0</v>
      </c>
      <c r="AH178" s="57" t="str">
        <f t="shared" si="31"/>
        <v>-</v>
      </c>
      <c r="AI178" s="62">
        <f t="shared" si="32"/>
        <v>0</v>
      </c>
    </row>
    <row r="179" spans="1:35" ht="12.75">
      <c r="A179" s="49">
        <v>2105970</v>
      </c>
      <c r="B179" s="50">
        <v>119595000</v>
      </c>
      <c r="C179" s="62" t="s">
        <v>543</v>
      </c>
      <c r="D179" s="51" t="s">
        <v>496</v>
      </c>
      <c r="E179" s="51" t="s">
        <v>544</v>
      </c>
      <c r="F179" s="52" t="s">
        <v>27</v>
      </c>
      <c r="G179" s="85">
        <v>41301</v>
      </c>
      <c r="H179" s="53">
        <v>160</v>
      </c>
      <c r="I179" s="63">
        <v>6066688002</v>
      </c>
      <c r="J179" s="54">
        <v>7</v>
      </c>
      <c r="K179" s="33" t="s">
        <v>31</v>
      </c>
      <c r="L179" s="32" t="s">
        <v>30</v>
      </c>
      <c r="M179" s="87">
        <v>1195.28</v>
      </c>
      <c r="N179" s="64" t="s">
        <v>30</v>
      </c>
      <c r="O179" s="56">
        <v>44.67382329</v>
      </c>
      <c r="P179" s="33" t="str">
        <f t="shared" si="22"/>
        <v>YES</v>
      </c>
      <c r="Q179" s="34"/>
      <c r="R179" s="65"/>
      <c r="S179" s="92" t="s">
        <v>31</v>
      </c>
      <c r="T179" s="81">
        <v>175622</v>
      </c>
      <c r="U179" s="69">
        <v>18586</v>
      </c>
      <c r="V179" s="68">
        <v>18818</v>
      </c>
      <c r="W179" s="94">
        <v>6039</v>
      </c>
      <c r="X179" s="60" t="s">
        <v>33</v>
      </c>
      <c r="Y179" s="59" t="s">
        <v>32</v>
      </c>
      <c r="Z179" s="62">
        <f t="shared" si="23"/>
        <v>1</v>
      </c>
      <c r="AA179" s="51">
        <f t="shared" si="24"/>
        <v>0</v>
      </c>
      <c r="AB179" s="51">
        <f t="shared" si="25"/>
        <v>0</v>
      </c>
      <c r="AC179" s="51">
        <f t="shared" si="26"/>
        <v>0</v>
      </c>
      <c r="AD179" s="57" t="str">
        <f t="shared" si="27"/>
        <v>-</v>
      </c>
      <c r="AE179" s="62">
        <f t="shared" si="28"/>
        <v>1</v>
      </c>
      <c r="AF179" s="51">
        <f t="shared" si="29"/>
        <v>1</v>
      </c>
      <c r="AG179" s="51" t="str">
        <f t="shared" si="30"/>
        <v>Initial</v>
      </c>
      <c r="AH179" s="57" t="str">
        <f t="shared" si="31"/>
        <v>RLIS</v>
      </c>
      <c r="AI179" s="62">
        <f t="shared" si="32"/>
        <v>0</v>
      </c>
    </row>
    <row r="180" spans="1:35" ht="12.75">
      <c r="A180" s="49">
        <v>2106000</v>
      </c>
      <c r="B180" s="50">
        <v>120601000</v>
      </c>
      <c r="C180" s="62" t="s">
        <v>545</v>
      </c>
      <c r="D180" s="51" t="s">
        <v>546</v>
      </c>
      <c r="E180" s="51" t="s">
        <v>547</v>
      </c>
      <c r="F180" s="52" t="s">
        <v>27</v>
      </c>
      <c r="G180" s="85">
        <v>40383</v>
      </c>
      <c r="H180" s="53">
        <v>9214</v>
      </c>
      <c r="I180" s="63">
        <v>8598734701</v>
      </c>
      <c r="J180" s="54" t="s">
        <v>86</v>
      </c>
      <c r="K180" s="33" t="s">
        <v>29</v>
      </c>
      <c r="L180" s="32" t="s">
        <v>30</v>
      </c>
      <c r="M180" s="87">
        <v>3587.07</v>
      </c>
      <c r="N180" s="64" t="s">
        <v>30</v>
      </c>
      <c r="O180" s="56">
        <v>11.655123</v>
      </c>
      <c r="P180" s="33" t="str">
        <f t="shared" si="22"/>
        <v>NO</v>
      </c>
      <c r="Q180" s="34"/>
      <c r="R180" s="65"/>
      <c r="S180" s="92" t="s">
        <v>29</v>
      </c>
      <c r="T180" s="81">
        <v>155304</v>
      </c>
      <c r="U180" s="69">
        <v>7416</v>
      </c>
      <c r="V180" s="68">
        <v>16662</v>
      </c>
      <c r="W180" s="94">
        <v>9726</v>
      </c>
      <c r="X180" s="60" t="s">
        <v>32</v>
      </c>
      <c r="Y180" s="59" t="s">
        <v>32</v>
      </c>
      <c r="Z180" s="62">
        <f t="shared" si="23"/>
        <v>0</v>
      </c>
      <c r="AA180" s="51">
        <f t="shared" si="24"/>
        <v>0</v>
      </c>
      <c r="AB180" s="51">
        <f t="shared" si="25"/>
        <v>0</v>
      </c>
      <c r="AC180" s="51">
        <f t="shared" si="26"/>
        <v>0</v>
      </c>
      <c r="AD180" s="57" t="str">
        <f t="shared" si="27"/>
        <v>-</v>
      </c>
      <c r="AE180" s="62">
        <f t="shared" si="28"/>
        <v>0</v>
      </c>
      <c r="AF180" s="51">
        <f t="shared" si="29"/>
        <v>0</v>
      </c>
      <c r="AG180" s="51">
        <f t="shared" si="30"/>
        <v>0</v>
      </c>
      <c r="AH180" s="57" t="str">
        <f t="shared" si="31"/>
        <v>-</v>
      </c>
      <c r="AI180" s="62">
        <f t="shared" si="32"/>
        <v>0</v>
      </c>
    </row>
  </sheetData>
  <printOptions horizontalCentered="1"/>
  <pageMargins left="0.25" right="0.25" top="0.5" bottom="0.65" header="0.25" footer="0.25"/>
  <pageSetup fitToHeight="0" fitToWidth="1" horizontalDpi="600" verticalDpi="600" orientation="landscape" r:id="rId1"/>
  <headerFooter alignWithMargins="0">
    <oddHeader>&amp;R&amp;"Arial,Bold"Blue Columns:&amp;"Arial,Regular" Relate to SRSA eligibility
&amp;"Arial,Bold"Orange Columns:&amp;"Arial,Regular" Relate to RLIS eligibility</oddHead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Kentucky FY2006 Eligibility Spreadsheet (MS Excel)</dc:title>
  <dc:subject/>
  <dc:creator>RH</dc:creator>
  <cp:keywords/>
  <dc:description/>
  <cp:lastModifiedBy>alan.smigielski</cp:lastModifiedBy>
  <dcterms:created xsi:type="dcterms:W3CDTF">2006-03-14T14:52:39Z</dcterms:created>
  <dcterms:modified xsi:type="dcterms:W3CDTF">2006-05-16T16:47:45Z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