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<sst xmlns="http://schemas.openxmlformats.org/spreadsheetml/2006/main" count="718" uniqueCount="336">
  <si>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</si>
  <si>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</si>
  <si>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</si>
  <si>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</si>
  <si>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</si>
  <si>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</si>
  <si>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</si>
  <si>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</si>
  <si>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</si>
  <si>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</si>
  <si>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</si>
  <si>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</si>
  <si>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</si>
  <si>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</si>
  <si>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</si>
  <si>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</si>
  <si>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</si>
  <si>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</si>
  <si>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</si>
  <si>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</si>
  <si>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</si>
  <si>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</si>
  <si>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</si>
  <si>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</si>
  <si>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</si>
  <si>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</si>
  <si>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</si>
  <si>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</si>
  <si>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</si>
  <si>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</si>
  <si>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</si>
  <si>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</si>
  <si>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</si>
  <si>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</si>
  <si>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</si>
  <si>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</si>
  <si>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</si>
  <si>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</si>
  <si>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</si>
  <si>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1001530</t>
  </si>
  <si>
    <t>23</t>
  </si>
  <si>
    <t>SEAFORD SCHOOL DISTRICT</t>
  </si>
  <si>
    <t>390 NORTH MARKET STREET EXTEND</t>
  </si>
  <si>
    <t>SEAFORD</t>
  </si>
  <si>
    <t>DE</t>
  </si>
  <si>
    <t>19973</t>
  </si>
  <si>
    <t>2612</t>
  </si>
  <si>
    <t>3026294587</t>
  </si>
  <si>
    <t>6,7</t>
  </si>
  <si>
    <t>NO</t>
  </si>
  <si>
    <t>NA</t>
  </si>
  <si>
    <t>YES</t>
  </si>
  <si>
    <t>1001850</t>
  </si>
  <si>
    <t>35</t>
  </si>
  <si>
    <t>WOODBRIDGE SCHOOL DISTRICT</t>
  </si>
  <si>
    <t>16359 SUSSEX HIGHWAY</t>
  </si>
  <si>
    <t>BRIDGEVILLE</t>
  </si>
  <si>
    <t>19933</t>
  </si>
  <si>
    <t/>
  </si>
  <si>
    <t>3023377990</t>
  </si>
  <si>
    <t>7</t>
  </si>
  <si>
    <t>1000017</t>
  </si>
  <si>
    <t>85</t>
  </si>
  <si>
    <t>ACADEMY OF DOVER CHARTER SCHOOL</t>
  </si>
  <si>
    <t>104 SAULSBURY ROAD</t>
  </si>
  <si>
    <t>DOVER</t>
  </si>
  <si>
    <t>19904</t>
  </si>
  <si>
    <t>3026740684</t>
  </si>
  <si>
    <t>2</t>
  </si>
  <si>
    <t>M</t>
  </si>
  <si>
    <t>1000080</t>
  </si>
  <si>
    <t>29</t>
  </si>
  <si>
    <t>APPOQUINIMINK SCHOOL DISTRICT</t>
  </si>
  <si>
    <t>ODESSA PARK BUILDING</t>
  </si>
  <si>
    <t>ODESSA</t>
  </si>
  <si>
    <t>19730</t>
  </si>
  <si>
    <t>4010</t>
  </si>
  <si>
    <t>3023764128</t>
  </si>
  <si>
    <t>3,8</t>
  </si>
  <si>
    <t>1001240</t>
  </si>
  <si>
    <t>31</t>
  </si>
  <si>
    <t>BRANDYWINE SCHOOL DISTRICT</t>
  </si>
  <si>
    <t>1000 PENNSYLVANIA AVENUE</t>
  </si>
  <si>
    <t>CLAYMONT</t>
  </si>
  <si>
    <t>19703</t>
  </si>
  <si>
    <t>1237</t>
  </si>
  <si>
    <t>3027935000</t>
  </si>
  <si>
    <t>2,3</t>
  </si>
  <si>
    <t>1000180</t>
  </si>
  <si>
    <t>10</t>
  </si>
  <si>
    <t>CAESAR RODNEY SCHOOL DISTRICT</t>
  </si>
  <si>
    <t>PO BOX 188</t>
  </si>
  <si>
    <t>WYOMING</t>
  </si>
  <si>
    <t>19934</t>
  </si>
  <si>
    <t>1252</t>
  </si>
  <si>
    <t>3026972173</t>
  </si>
  <si>
    <t>2,4,8</t>
  </si>
  <si>
    <t>1000007</t>
  </si>
  <si>
    <t>74</t>
  </si>
  <si>
    <t>CAMPUS COMMUNITY CHARTER SCHOOL</t>
  </si>
  <si>
    <t>21 NORTH BRADFORD STREET</t>
  </si>
  <si>
    <t>3027363300</t>
  </si>
  <si>
    <t>1000170</t>
  </si>
  <si>
    <t>17</t>
  </si>
  <si>
    <t>CAPE HENLOPEN SCHOOL DISTRICT</t>
  </si>
  <si>
    <t>1270 KINGS HIGHWAY</t>
  </si>
  <si>
    <t>LEWES</t>
  </si>
  <si>
    <t>19958</t>
  </si>
  <si>
    <t>1798</t>
  </si>
  <si>
    <t>3026456686</t>
  </si>
  <si>
    <t>1000190</t>
  </si>
  <si>
    <t>13</t>
  </si>
  <si>
    <t>CAPITAL SCHOOL DISTRICT</t>
  </si>
  <si>
    <t>945 FOREST STREET</t>
  </si>
  <si>
    <t>3498</t>
  </si>
  <si>
    <t>3026721500</t>
  </si>
  <si>
    <t>2,8</t>
  </si>
  <si>
    <t>1000004</t>
  </si>
  <si>
    <t>70</t>
  </si>
  <si>
    <t>CHARTER SCHOOL OF WILMINGTON</t>
  </si>
  <si>
    <t>100 NORTH DUPONT ROAD</t>
  </si>
  <si>
    <t>WILMINGTON</t>
  </si>
  <si>
    <t>19807</t>
  </si>
  <si>
    <t>3199</t>
  </si>
  <si>
    <t>3026512727</t>
  </si>
  <si>
    <t>1000200</t>
  </si>
  <si>
    <t>33</t>
  </si>
  <si>
    <t>CHRISTINA SCHOOL DISTRICT</t>
  </si>
  <si>
    <t>600 N. LOMBARD STREET</t>
  </si>
  <si>
    <t>19801</t>
  </si>
  <si>
    <t>4499</t>
  </si>
  <si>
    <t>3025522600</t>
  </si>
  <si>
    <t>34</t>
  </si>
  <si>
    <t>COLONIAL SCHOOL DISTRICT</t>
  </si>
  <si>
    <t>318 EAST BASIN ROAD</t>
  </si>
  <si>
    <t>NEW CASTLE</t>
  </si>
  <si>
    <t>19720</t>
  </si>
  <si>
    <t>4214</t>
  </si>
  <si>
    <t>3023232700</t>
  </si>
  <si>
    <t>1000021</t>
  </si>
  <si>
    <t>90</t>
  </si>
  <si>
    <t>CORRECTIONS - DOE</t>
  </si>
  <si>
    <t>245 MCKEE ROAD</t>
  </si>
  <si>
    <t>3027395601</t>
  </si>
  <si>
    <t>7,8</t>
  </si>
  <si>
    <t>1000020</t>
  </si>
  <si>
    <t>19</t>
  </si>
  <si>
    <t>DELAWARE ADOLESCENT PROGRAM INC. (DAPI)</t>
  </si>
  <si>
    <t>1600 JESSUP STREET</t>
  </si>
  <si>
    <t>4210</t>
  </si>
  <si>
    <t>3026523445</t>
  </si>
  <si>
    <t>1000047</t>
  </si>
  <si>
    <t>66</t>
  </si>
  <si>
    <t>DELAWARE COLLEGE PREPARATORY ACADEMY</t>
  </si>
  <si>
    <t>2916 DUNCAN ROAD</t>
  </si>
  <si>
    <t>19908</t>
  </si>
  <si>
    <t>3027627424</t>
  </si>
  <si>
    <t>1000016</t>
  </si>
  <si>
    <t>79</t>
  </si>
  <si>
    <t>DELAWARE MILITARY ACADEMY</t>
  </si>
  <si>
    <t>112 MIDDLEBORO ROAD</t>
  </si>
  <si>
    <t>19804</t>
  </si>
  <si>
    <t>3029980745</t>
  </si>
  <si>
    <t>3</t>
  </si>
  <si>
    <t>1000270</t>
  </si>
  <si>
    <t>37</t>
  </si>
  <si>
    <t>DELMAR SCHOOL DISTRICT</t>
  </si>
  <si>
    <t>200 NORTH EIGHTH STREET</t>
  </si>
  <si>
    <t>DELMAR</t>
  </si>
  <si>
    <t>19940</t>
  </si>
  <si>
    <t>1399</t>
  </si>
  <si>
    <t>3028469544</t>
  </si>
  <si>
    <t>1000022</t>
  </si>
  <si>
    <t>97</t>
  </si>
  <si>
    <t>DEPT. OF SVS. FOR CHILDREN YOUTH &amp; THEIR FAMILIES</t>
  </si>
  <si>
    <t>1825 FAULKLAND ROAD</t>
  </si>
  <si>
    <t>19805</t>
  </si>
  <si>
    <t>1121</t>
  </si>
  <si>
    <t>3026332507</t>
  </si>
  <si>
    <t>1000006</t>
  </si>
  <si>
    <t>72</t>
  </si>
  <si>
    <t>EAST SIDE CHARTER SCHOOL</t>
  </si>
  <si>
    <t>3000 NORTH CLAYMONT STREET</t>
  </si>
  <si>
    <t>19802</t>
  </si>
  <si>
    <t>4539</t>
  </si>
  <si>
    <t>3027625834</t>
  </si>
  <si>
    <t>1000010</t>
  </si>
  <si>
    <t>76</t>
  </si>
  <si>
    <t>EDISON (THOMAS A.) CHARTER SCHOOL</t>
  </si>
  <si>
    <t>2200 NORTH LOCUST STREET</t>
  </si>
  <si>
    <t>3027781101</t>
  </si>
  <si>
    <t>1000024</t>
  </si>
  <si>
    <t>80</t>
  </si>
  <si>
    <t>FAMILY FOUNDATIONS ACADEMY</t>
  </si>
  <si>
    <t>1101 DELAWARE STREET</t>
  </si>
  <si>
    <t>3023248901</t>
  </si>
  <si>
    <t>1000680</t>
  </si>
  <si>
    <t>36</t>
  </si>
  <si>
    <t>INDIAN RIVER SCHOOL DISTRICT</t>
  </si>
  <si>
    <t>31 HOSIER STREET</t>
  </si>
  <si>
    <t>SELBYVILLE</t>
  </si>
  <si>
    <t>19975</t>
  </si>
  <si>
    <t>3024361000</t>
  </si>
  <si>
    <t>1000014</t>
  </si>
  <si>
    <t>82</t>
  </si>
  <si>
    <t>KUUMBA ACADEMY CHARTER SCHOOL</t>
  </si>
  <si>
    <t>519 NORTH MARKET STREET</t>
  </si>
  <si>
    <t>3024726450</t>
  </si>
  <si>
    <t>1000790</t>
  </si>
  <si>
    <t>15</t>
  </si>
  <si>
    <t>LAKE FOREST SCHOOL DISTRICT</t>
  </si>
  <si>
    <t>5423 KILLENS POND ROAD</t>
  </si>
  <si>
    <t>FELTON</t>
  </si>
  <si>
    <t>19943</t>
  </si>
  <si>
    <t>9801</t>
  </si>
  <si>
    <t>3022843020</t>
  </si>
  <si>
    <t>4,8</t>
  </si>
  <si>
    <t>1000810</t>
  </si>
  <si>
    <t>16</t>
  </si>
  <si>
    <t>LAUREL SCHOOL DISTRICT</t>
  </si>
  <si>
    <t>1160 SOUTH CENTRAL AVENUE</t>
  </si>
  <si>
    <t>LAUREL</t>
  </si>
  <si>
    <t>19956</t>
  </si>
  <si>
    <t>1413</t>
  </si>
  <si>
    <t>3028756100</t>
  </si>
  <si>
    <t>6</t>
  </si>
  <si>
    <t>1001080</t>
  </si>
  <si>
    <t>18</t>
  </si>
  <si>
    <t>MILFORD SCHOOL DISTRICT</t>
  </si>
  <si>
    <t>906 LAKEVIEW AVENUE</t>
  </si>
  <si>
    <t>MILFORD</t>
  </si>
  <si>
    <t>19963</t>
  </si>
  <si>
    <t>1799</t>
  </si>
  <si>
    <t>3024221600</t>
  </si>
  <si>
    <t>1000019</t>
  </si>
  <si>
    <t>88</t>
  </si>
  <si>
    <t>MOT CHARTER SCHOOL</t>
  </si>
  <si>
    <t>1156 LEVELS ROAD</t>
  </si>
  <si>
    <t>MIDDLETOWN</t>
  </si>
  <si>
    <t>19709</t>
  </si>
  <si>
    <t>3023765125</t>
  </si>
  <si>
    <t>8</t>
  </si>
  <si>
    <t>1000023</t>
  </si>
  <si>
    <t>75</t>
  </si>
  <si>
    <t>MOYER (MAURICE J.) ACADEMY</t>
  </si>
  <si>
    <t>610 EAST 17TH STREET</t>
  </si>
  <si>
    <t>3024289500</t>
  </si>
  <si>
    <t>1001280</t>
  </si>
  <si>
    <t>38</t>
  </si>
  <si>
    <t>NEW CASTLE COUNTY VOTECH SCHOOL DISTRICT</t>
  </si>
  <si>
    <t>1417 NEWPORT ROAD</t>
  </si>
  <si>
    <t>3499</t>
  </si>
  <si>
    <t>3029958000</t>
  </si>
  <si>
    <t>2,3,8</t>
  </si>
  <si>
    <t>1000015</t>
  </si>
  <si>
    <t>89</t>
  </si>
  <si>
    <t>NEWARK CHARTER SCHOOL</t>
  </si>
  <si>
    <t>2001 PATRIOT WAY</t>
  </si>
  <si>
    <t>NEWARK</t>
  </si>
  <si>
    <t>19711</t>
  </si>
  <si>
    <t>3023692001</t>
  </si>
  <si>
    <t>1000026</t>
  </si>
  <si>
    <t>86</t>
  </si>
  <si>
    <t>ODYSSEY CHARTER SCHOOL</t>
  </si>
  <si>
    <t>3821 LANCASTER AVENUE</t>
  </si>
  <si>
    <t>1512</t>
  </si>
  <si>
    <t>3029946490</t>
  </si>
  <si>
    <t>1000025</t>
  </si>
  <si>
    <t>83</t>
  </si>
  <si>
    <t>PENCADER BUSINESS AND FINANCE CHARTER HIGH SCHOOL</t>
  </si>
  <si>
    <t>170 LUKENS DRIVE</t>
  </si>
  <si>
    <t>3024720794</t>
  </si>
  <si>
    <t>1000750</t>
  </si>
  <si>
    <t>39</t>
  </si>
  <si>
    <t>POLYTECH SCHOOL DISTRICT</t>
  </si>
  <si>
    <t>PO BOX 22</t>
  </si>
  <si>
    <t>WOODSIDE</t>
  </si>
  <si>
    <t>19980</t>
  </si>
  <si>
    <t>0022</t>
  </si>
  <si>
    <t>3026972170</t>
  </si>
  <si>
    <t>4</t>
  </si>
  <si>
    <t>1000005</t>
  </si>
  <si>
    <t>71</t>
  </si>
  <si>
    <t>POSITIVE OUTCOMES CHARTER SCHOOL</t>
  </si>
  <si>
    <t>3337 SOUTH DUPONT HIGHWAY</t>
  </si>
  <si>
    <t>CAMDEN</t>
  </si>
  <si>
    <t>3026978805</t>
  </si>
  <si>
    <t>1000048</t>
  </si>
  <si>
    <t>67</t>
  </si>
  <si>
    <t>PRESTIGE ACADEMY</t>
  </si>
  <si>
    <t>1121 THATCHER STREET</t>
  </si>
  <si>
    <t>3027623240</t>
  </si>
  <si>
    <t>1000018</t>
  </si>
  <si>
    <t>87</t>
  </si>
  <si>
    <t>PROVIDENCE CREEK ACADEMY CHARTER SCHOOL</t>
  </si>
  <si>
    <t>PO BOX 265</t>
  </si>
  <si>
    <t>CLAYTON</t>
  </si>
  <si>
    <t>19938</t>
  </si>
  <si>
    <t>0265</t>
  </si>
  <si>
    <t>3026536276</t>
  </si>
  <si>
    <t>1000051</t>
  </si>
  <si>
    <t>73</t>
  </si>
  <si>
    <t>REACH ACADEMY FOR GIRLS</t>
  </si>
  <si>
    <t>PO BOX 229</t>
  </si>
  <si>
    <t>19899</t>
  </si>
  <si>
    <t>3027774645</t>
  </si>
  <si>
    <t>1001300</t>
  </si>
  <si>
    <t>32</t>
  </si>
  <si>
    <t>RED CLAY CONSOLIDATED SCHOOL DISTRICT</t>
  </si>
  <si>
    <t>4550 NEW LINDEN HILL ROAD</t>
  </si>
  <si>
    <t>19808</t>
  </si>
  <si>
    <t>3025523700</t>
  </si>
  <si>
    <t>1001620</t>
  </si>
  <si>
    <t>24</t>
  </si>
  <si>
    <t>SMYRNA SCHOOL DISTRICT</t>
  </si>
  <si>
    <t>82 MONROVIA AVENUE</t>
  </si>
  <si>
    <t>SMYRNA</t>
  </si>
  <si>
    <t>19977</t>
  </si>
  <si>
    <t>1493</t>
  </si>
  <si>
    <t>3026538585</t>
  </si>
  <si>
    <t>1000011</t>
  </si>
  <si>
    <t>77</t>
  </si>
  <si>
    <t>SUSSEX ACADEMY OF ARTS AND SCIENCES</t>
  </si>
  <si>
    <t>21777 SUSSEX PINES ROAD</t>
  </si>
  <si>
    <t>GEORGETOWN</t>
  </si>
  <si>
    <t>19947</t>
  </si>
  <si>
    <t>3028563636</t>
  </si>
  <si>
    <t>1001680</t>
  </si>
  <si>
    <t>40</t>
  </si>
  <si>
    <t>SUSSEX TECHNICAL SCHOOL DISTRICT</t>
  </si>
  <si>
    <t>PO BOX 351</t>
  </si>
  <si>
    <t>0351</t>
  </si>
  <si>
    <t>3028562541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</si>
  <si>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</si>
  <si>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</si>
  <si>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Delaware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</si>
</sst>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38" borderId="33" xfId="0" applyNumberFormat="1" applyFont="1" applyFill="1" applyBorder="1" applyAlignment="1" applyProtection="1">
      <alignment/>
      <protection locked="0"/>
    </xf>
    <xf numFmtId="168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7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31.7109375" style="0" bestFit="1" customWidth="1"/>
    <col min="4" max="4" width="35.57421875" style="0" bestFit="1" customWidth="1"/>
    <col min="5" max="5" width="13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5" t="s">
        <v>333</v>
      </c>
      <c r="B1" s="86"/>
      <c r="G1" s="87"/>
      <c r="I1" s="88"/>
      <c r="K1" s="89"/>
      <c r="L1" s="89"/>
      <c r="M1" s="89"/>
      <c r="N1" s="90"/>
      <c r="Q1" s="90"/>
      <c r="R1" s="89"/>
      <c r="S1" s="89"/>
      <c r="T1" s="89"/>
    </row>
    <row r="2" spans="1:251" ht="42" customHeight="1">
      <c r="A2" s="92" t="s">
        <v>334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94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" s="3" customFormat="1" ht="18">
      <c r="A3" s="11" t="s">
        <v>335</v>
      </c>
      <c r="B3" s="2"/>
      <c r="G3" s="91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67" t="s">
        <v>47</v>
      </c>
      <c r="J6" s="70" t="s">
        <v>48</v>
      </c>
      <c r="K6" s="71" t="s">
        <v>49</v>
      </c>
      <c r="L6" s="72"/>
      <c r="M6" s="73">
        <v>3236</v>
      </c>
      <c r="N6" s="74" t="s">
        <v>50</v>
      </c>
      <c r="O6" s="75">
        <v>27.921498661909013</v>
      </c>
      <c r="P6" s="71" t="s">
        <v>51</v>
      </c>
      <c r="Q6" s="76"/>
      <c r="R6" s="74"/>
      <c r="S6" s="77" t="s">
        <v>51</v>
      </c>
      <c r="T6" s="78">
        <v>542850.02</v>
      </c>
      <c r="U6" s="79"/>
      <c r="V6" s="80"/>
      <c r="W6" s="81"/>
      <c r="X6" s="82"/>
      <c r="Y6" s="83"/>
      <c r="Z6" s="66">
        <f>IF(OR(K6="YES",TRIM(L6)="YES"),1,0)</f>
        <v>0</v>
      </c>
      <c r="AA6" s="67">
        <f>IF(OR(AND(ISNUMBER(M6),AND(M6&gt;0,M6&lt;600)),AND(ISNUMBER(M6),AND(M6&gt;0,N6="YES"))),1,0)</f>
        <v>0</v>
      </c>
      <c r="AB6" s="67">
        <f>IF(AND(OR(K6="YES",TRIM(L6)="YES"),(Z6=0)),"Trouble",0)</f>
        <v>0</v>
      </c>
      <c r="AC6" s="67">
        <f>IF(AND(OR(AND(ISNUMBER(M6),AND(M6&gt;0,M6&lt;600)),AND(ISNUMBER(M6),AND(M6&gt;0,N6="YES"))),(AA6=0)),"Trouble",0)</f>
        <v>0</v>
      </c>
      <c r="AD6" s="84" t="str">
        <f>IF(AND(Z6=1,AA6=1),"SRSA","-")</f>
        <v>-</v>
      </c>
      <c r="AE6" s="66">
        <f>IF(S6="YES",1,0)</f>
        <v>1</v>
      </c>
      <c r="AF6" s="67">
        <f>IF(OR(AND(ISNUMBER(Q6),Q6&gt;=20),(AND(ISNUMBER(Q6)=FALSE,AND(ISNUMBER(O6),O6&gt;=20)))),1,0)</f>
        <v>1</v>
      </c>
      <c r="AG6" s="67" t="str">
        <f>IF(AND(AE6=1,AF6=1),"Initial",0)</f>
        <v>Initial</v>
      </c>
      <c r="AH6" s="84" t="str">
        <f>IF(AND(AND(AG6="Initial",AI6=0),AND(ISNUMBER(M6),M6&gt;0)),"RLIS","-")</f>
        <v>RLIS</v>
      </c>
      <c r="AI6" s="66">
        <f>IF(AND(AD6="SRSA",AG6="Initial"),"SRSA",0)</f>
        <v>0</v>
      </c>
    </row>
    <row r="7" spans="1:35" ht="15">
      <c r="A7" s="64" t="s">
        <v>52</v>
      </c>
      <c r="B7" s="65" t="s">
        <v>53</v>
      </c>
      <c r="C7" s="66" t="s">
        <v>54</v>
      </c>
      <c r="D7" s="67" t="s">
        <v>55</v>
      </c>
      <c r="E7" s="67" t="s">
        <v>56</v>
      </c>
      <c r="F7" s="65" t="s">
        <v>44</v>
      </c>
      <c r="G7" s="68" t="s">
        <v>57</v>
      </c>
      <c r="H7" s="69" t="s">
        <v>58</v>
      </c>
      <c r="I7" s="67" t="s">
        <v>59</v>
      </c>
      <c r="J7" s="70" t="s">
        <v>60</v>
      </c>
      <c r="K7" s="71" t="s">
        <v>51</v>
      </c>
      <c r="L7" s="72"/>
      <c r="M7" s="73">
        <v>1930</v>
      </c>
      <c r="N7" s="74" t="s">
        <v>50</v>
      </c>
      <c r="O7" s="75">
        <v>23.894126178390138</v>
      </c>
      <c r="P7" s="71" t="s">
        <v>51</v>
      </c>
      <c r="Q7" s="76"/>
      <c r="R7" s="74"/>
      <c r="S7" s="77" t="s">
        <v>51</v>
      </c>
      <c r="T7" s="78">
        <v>432005.34</v>
      </c>
      <c r="U7" s="79"/>
      <c r="V7" s="80"/>
      <c r="W7" s="81"/>
      <c r="X7" s="82"/>
      <c r="Y7" s="83"/>
      <c r="Z7" s="66">
        <f>IF(OR(K7="YES",TRIM(L7)="YES"),1,0)</f>
        <v>1</v>
      </c>
      <c r="AA7" s="67">
        <f>IF(OR(AND(ISNUMBER(M7),AND(M7&gt;0,M7&lt;600)),AND(ISNUMBER(M7),AND(M7&gt;0,N7="YES"))),1,0)</f>
        <v>0</v>
      </c>
      <c r="AB7" s="67">
        <f>IF(AND(OR(K7="YES",TRIM(L7)="YES"),(Z7=0)),"Trouble",0)</f>
        <v>0</v>
      </c>
      <c r="AC7" s="67">
        <f>IF(AND(OR(AND(ISNUMBER(M7),AND(M7&gt;0,M7&lt;600)),AND(ISNUMBER(M7),AND(M7&gt;0,N7="YES"))),(AA7=0)),"Trouble",0)</f>
        <v>0</v>
      </c>
      <c r="AD7" s="84" t="str">
        <f>IF(AND(Z7=1,AA7=1),"SRSA","-")</f>
        <v>-</v>
      </c>
      <c r="AE7" s="66">
        <f>IF(S7="YES",1,0)</f>
        <v>1</v>
      </c>
      <c r="AF7" s="67">
        <f>IF(OR(AND(ISNUMBER(Q7),Q7&gt;=20),(AND(ISNUMBER(Q7)=FALSE,AND(ISNUMBER(O7),O7&gt;=20)))),1,0)</f>
        <v>1</v>
      </c>
      <c r="AG7" s="67" t="str">
        <f>IF(AND(AE7=1,AF7=1),"Initial",0)</f>
        <v>Initial</v>
      </c>
      <c r="AH7" s="84" t="str">
        <f>IF(AND(AND(AG7="Initial",AI7=0),AND(ISNUMBER(M7),M7&gt;0)),"RLIS","-")</f>
        <v>RLIS</v>
      </c>
      <c r="AI7" s="66">
        <f>IF(AND(AD7="SRSA",AG7="Initial"),"SRSA",0)</f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58.8515625" style="0" bestFit="1" customWidth="1"/>
    <col min="4" max="4" width="35.57421875" style="0" bestFit="1" customWidth="1"/>
    <col min="5" max="5" width="15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6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335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61</v>
      </c>
      <c r="B5" s="65" t="s">
        <v>62</v>
      </c>
      <c r="C5" s="66" t="s">
        <v>63</v>
      </c>
      <c r="D5" s="67" t="s">
        <v>64</v>
      </c>
      <c r="E5" s="67" t="s">
        <v>65</v>
      </c>
      <c r="F5" s="65" t="s">
        <v>44</v>
      </c>
      <c r="G5" s="68" t="s">
        <v>66</v>
      </c>
      <c r="H5" s="69" t="s">
        <v>58</v>
      </c>
      <c r="I5" s="67" t="s">
        <v>67</v>
      </c>
      <c r="J5" s="70" t="s">
        <v>68</v>
      </c>
      <c r="K5" s="71" t="s">
        <v>49</v>
      </c>
      <c r="L5" s="72"/>
      <c r="M5" s="73">
        <v>231</v>
      </c>
      <c r="N5" s="74" t="s">
        <v>50</v>
      </c>
      <c r="O5" s="75" t="s">
        <v>69</v>
      </c>
      <c r="P5" s="71" t="s">
        <v>49</v>
      </c>
      <c r="Q5" s="76"/>
      <c r="R5" s="74"/>
      <c r="S5" s="77" t="s">
        <v>49</v>
      </c>
      <c r="T5" s="78">
        <v>18209.72</v>
      </c>
      <c r="U5" s="79"/>
      <c r="V5" s="80"/>
      <c r="W5" s="81"/>
      <c r="X5" s="82"/>
      <c r="Y5" s="83"/>
      <c r="Z5" s="66">
        <f aca="true" t="shared" si="0" ref="Z5:Z45">IF(OR(K5="YES",TRIM(L5)="YES"),1,0)</f>
        <v>0</v>
      </c>
      <c r="AA5" s="67">
        <f aca="true" t="shared" si="1" ref="AA5:AA45">IF(OR(AND(ISNUMBER(M5),AND(M5&gt;0,M5&lt;600)),AND(ISNUMBER(M5),AND(M5&gt;0,N5="YES"))),1,0)</f>
        <v>1</v>
      </c>
      <c r="AB5" s="67">
        <f aca="true" t="shared" si="2" ref="AB5:AB45">IF(AND(OR(K5="YES",TRIM(L5)="YES"),(Z5=0)),"Trouble",0)</f>
        <v>0</v>
      </c>
      <c r="AC5" s="67">
        <f aca="true" t="shared" si="3" ref="AC5:AC45">IF(AND(OR(AND(ISNUMBER(M5),AND(M5&gt;0,M5&lt;600)),AND(ISNUMBER(M5),AND(M5&gt;0,N5="YES"))),(AA5=0)),"Trouble",0)</f>
        <v>0</v>
      </c>
      <c r="AD5" s="84" t="str">
        <f aca="true" t="shared" si="4" ref="AD5:AD45">IF(AND(Z5=1,AA5=1),"SRSA","-")</f>
        <v>-</v>
      </c>
      <c r="AE5" s="66">
        <f aca="true" t="shared" si="5" ref="AE5:AE45">IF(S5="YES",1,0)</f>
        <v>0</v>
      </c>
      <c r="AF5" s="67">
        <f aca="true" t="shared" si="6" ref="AF5:AF45">IF(OR(AND(ISNUMBER(Q5),Q5&gt;=20),(AND(ISNUMBER(Q5)=FALSE,AND(ISNUMBER(O5),O5&gt;=20)))),1,0)</f>
        <v>0</v>
      </c>
      <c r="AG5" s="67">
        <f aca="true" t="shared" si="7" ref="AG5:AG45">IF(AND(AE5=1,AF5=1),"Initial",0)</f>
        <v>0</v>
      </c>
      <c r="AH5" s="84" t="str">
        <f aca="true" t="shared" si="8" ref="AH5:AH45">IF(AND(AND(AG5="Initial",AI5=0),AND(ISNUMBER(M5),M5&gt;0)),"RLIS","-")</f>
        <v>-</v>
      </c>
      <c r="AI5" s="66">
        <f aca="true" t="shared" si="9" ref="AI5:AI45">IF(AND(AD5="SRSA",AG5="Initial"),"SRSA",0)</f>
        <v>0</v>
      </c>
    </row>
    <row r="6" spans="1:35" ht="15">
      <c r="A6" s="64" t="s">
        <v>70</v>
      </c>
      <c r="B6" s="65" t="s">
        <v>71</v>
      </c>
      <c r="C6" s="66" t="s">
        <v>72</v>
      </c>
      <c r="D6" s="67" t="s">
        <v>73</v>
      </c>
      <c r="E6" s="67" t="s">
        <v>74</v>
      </c>
      <c r="F6" s="65" t="s">
        <v>44</v>
      </c>
      <c r="G6" s="68" t="s">
        <v>75</v>
      </c>
      <c r="H6" s="69" t="s">
        <v>76</v>
      </c>
      <c r="I6" s="67" t="s">
        <v>77</v>
      </c>
      <c r="J6" s="70" t="s">
        <v>78</v>
      </c>
      <c r="K6" s="71" t="s">
        <v>49</v>
      </c>
      <c r="L6" s="72"/>
      <c r="M6" s="73">
        <v>8665</v>
      </c>
      <c r="N6" s="74" t="s">
        <v>50</v>
      </c>
      <c r="O6" s="75">
        <v>5.125408942202835</v>
      </c>
      <c r="P6" s="71" t="s">
        <v>49</v>
      </c>
      <c r="Q6" s="76"/>
      <c r="R6" s="74"/>
      <c r="S6" s="77" t="s">
        <v>49</v>
      </c>
      <c r="T6" s="78">
        <v>279420.05</v>
      </c>
      <c r="U6" s="79"/>
      <c r="V6" s="80"/>
      <c r="W6" s="81"/>
      <c r="X6" s="82"/>
      <c r="Y6" s="83"/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4" t="str">
        <f t="shared" si="4"/>
        <v>-</v>
      </c>
      <c r="AE6" s="66">
        <f t="shared" si="5"/>
        <v>0</v>
      </c>
      <c r="AF6" s="67">
        <f t="shared" si="6"/>
        <v>0</v>
      </c>
      <c r="AG6" s="67">
        <f t="shared" si="7"/>
        <v>0</v>
      </c>
      <c r="AH6" s="84" t="str">
        <f t="shared" si="8"/>
        <v>-</v>
      </c>
      <c r="AI6" s="66">
        <f t="shared" si="9"/>
        <v>0</v>
      </c>
    </row>
    <row r="7" spans="1:35" ht="15">
      <c r="A7" s="64" t="s">
        <v>79</v>
      </c>
      <c r="B7" s="65" t="s">
        <v>80</v>
      </c>
      <c r="C7" s="66" t="s">
        <v>81</v>
      </c>
      <c r="D7" s="67" t="s">
        <v>82</v>
      </c>
      <c r="E7" s="67" t="s">
        <v>83</v>
      </c>
      <c r="F7" s="65" t="s">
        <v>44</v>
      </c>
      <c r="G7" s="68" t="s">
        <v>84</v>
      </c>
      <c r="H7" s="69" t="s">
        <v>85</v>
      </c>
      <c r="I7" s="67" t="s">
        <v>86</v>
      </c>
      <c r="J7" s="70" t="s">
        <v>87</v>
      </c>
      <c r="K7" s="71" t="s">
        <v>49</v>
      </c>
      <c r="L7" s="72"/>
      <c r="M7" s="73">
        <v>9799</v>
      </c>
      <c r="N7" s="74" t="s">
        <v>50</v>
      </c>
      <c r="O7" s="75">
        <v>11.618548799182422</v>
      </c>
      <c r="P7" s="71" t="s">
        <v>49</v>
      </c>
      <c r="Q7" s="76"/>
      <c r="R7" s="74"/>
      <c r="S7" s="77" t="s">
        <v>49</v>
      </c>
      <c r="T7" s="78">
        <v>1107796.21</v>
      </c>
      <c r="U7" s="79"/>
      <c r="V7" s="80"/>
      <c r="W7" s="81"/>
      <c r="X7" s="82"/>
      <c r="Y7" s="83"/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4" t="str">
        <f t="shared" si="4"/>
        <v>-</v>
      </c>
      <c r="AE7" s="66">
        <f t="shared" si="5"/>
        <v>0</v>
      </c>
      <c r="AF7" s="67">
        <f t="shared" si="6"/>
        <v>0</v>
      </c>
      <c r="AG7" s="67">
        <f t="shared" si="7"/>
        <v>0</v>
      </c>
      <c r="AH7" s="84" t="str">
        <f t="shared" si="8"/>
        <v>-</v>
      </c>
      <c r="AI7" s="66">
        <f t="shared" si="9"/>
        <v>0</v>
      </c>
    </row>
    <row r="8" spans="1:35" ht="15">
      <c r="A8" s="64" t="s">
        <v>88</v>
      </c>
      <c r="B8" s="65" t="s">
        <v>89</v>
      </c>
      <c r="C8" s="66" t="s">
        <v>90</v>
      </c>
      <c r="D8" s="67" t="s">
        <v>91</v>
      </c>
      <c r="E8" s="67" t="s">
        <v>92</v>
      </c>
      <c r="F8" s="65" t="s">
        <v>44</v>
      </c>
      <c r="G8" s="68" t="s">
        <v>93</v>
      </c>
      <c r="H8" s="69" t="s">
        <v>94</v>
      </c>
      <c r="I8" s="67" t="s">
        <v>95</v>
      </c>
      <c r="J8" s="70" t="s">
        <v>96</v>
      </c>
      <c r="K8" s="71" t="s">
        <v>49</v>
      </c>
      <c r="L8" s="72"/>
      <c r="M8" s="73">
        <v>6100</v>
      </c>
      <c r="N8" s="74" t="s">
        <v>50</v>
      </c>
      <c r="O8" s="75">
        <v>15.916913946587538</v>
      </c>
      <c r="P8" s="71" t="s">
        <v>49</v>
      </c>
      <c r="Q8" s="76"/>
      <c r="R8" s="74"/>
      <c r="S8" s="77" t="s">
        <v>49</v>
      </c>
      <c r="T8" s="78">
        <v>708399.83</v>
      </c>
      <c r="U8" s="79"/>
      <c r="V8" s="80"/>
      <c r="W8" s="81"/>
      <c r="X8" s="82"/>
      <c r="Y8" s="83"/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4" t="str">
        <f t="shared" si="8"/>
        <v>-</v>
      </c>
      <c r="AI8" s="66">
        <f t="shared" si="9"/>
        <v>0</v>
      </c>
    </row>
    <row r="9" spans="1:35" ht="15">
      <c r="A9" s="64" t="s">
        <v>97</v>
      </c>
      <c r="B9" s="65" t="s">
        <v>98</v>
      </c>
      <c r="C9" s="66" t="s">
        <v>99</v>
      </c>
      <c r="D9" s="67" t="s">
        <v>100</v>
      </c>
      <c r="E9" s="67" t="s">
        <v>65</v>
      </c>
      <c r="F9" s="65" t="s">
        <v>44</v>
      </c>
      <c r="G9" s="68" t="s">
        <v>66</v>
      </c>
      <c r="H9" s="69" t="s">
        <v>58</v>
      </c>
      <c r="I9" s="67" t="s">
        <v>101</v>
      </c>
      <c r="J9" s="70" t="s">
        <v>68</v>
      </c>
      <c r="K9" s="71" t="s">
        <v>49</v>
      </c>
      <c r="L9" s="72"/>
      <c r="M9" s="73">
        <v>572</v>
      </c>
      <c r="N9" s="74" t="s">
        <v>50</v>
      </c>
      <c r="O9" s="75" t="s">
        <v>69</v>
      </c>
      <c r="P9" s="71" t="s">
        <v>49</v>
      </c>
      <c r="Q9" s="76"/>
      <c r="R9" s="74"/>
      <c r="S9" s="77" t="s">
        <v>49</v>
      </c>
      <c r="T9" s="78">
        <v>24770.36</v>
      </c>
      <c r="U9" s="79"/>
      <c r="V9" s="80"/>
      <c r="W9" s="81"/>
      <c r="X9" s="82"/>
      <c r="Y9" s="83"/>
      <c r="Z9" s="66">
        <f t="shared" si="0"/>
        <v>0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4" t="str">
        <f t="shared" si="4"/>
        <v>-</v>
      </c>
      <c r="AE9" s="66">
        <f t="shared" si="5"/>
        <v>0</v>
      </c>
      <c r="AF9" s="67">
        <f t="shared" si="6"/>
        <v>0</v>
      </c>
      <c r="AG9" s="67">
        <f t="shared" si="7"/>
        <v>0</v>
      </c>
      <c r="AH9" s="84" t="str">
        <f t="shared" si="8"/>
        <v>-</v>
      </c>
      <c r="AI9" s="66">
        <f t="shared" si="9"/>
        <v>0</v>
      </c>
    </row>
    <row r="10" spans="1:35" ht="15">
      <c r="A10" s="64" t="s">
        <v>102</v>
      </c>
      <c r="B10" s="65" t="s">
        <v>103</v>
      </c>
      <c r="C10" s="66" t="s">
        <v>104</v>
      </c>
      <c r="D10" s="67" t="s">
        <v>105</v>
      </c>
      <c r="E10" s="67" t="s">
        <v>106</v>
      </c>
      <c r="F10" s="65" t="s">
        <v>44</v>
      </c>
      <c r="G10" s="68" t="s">
        <v>107</v>
      </c>
      <c r="H10" s="69" t="s">
        <v>108</v>
      </c>
      <c r="I10" s="67" t="s">
        <v>109</v>
      </c>
      <c r="J10" s="70" t="s">
        <v>48</v>
      </c>
      <c r="K10" s="71" t="s">
        <v>49</v>
      </c>
      <c r="L10" s="72"/>
      <c r="M10" s="73">
        <v>4304</v>
      </c>
      <c r="N10" s="74" t="s">
        <v>50</v>
      </c>
      <c r="O10" s="75">
        <v>16.059537798668234</v>
      </c>
      <c r="P10" s="71" t="s">
        <v>49</v>
      </c>
      <c r="Q10" s="76"/>
      <c r="R10" s="74"/>
      <c r="S10" s="77" t="s">
        <v>51</v>
      </c>
      <c r="T10" s="78">
        <v>464792.95</v>
      </c>
      <c r="U10" s="79"/>
      <c r="V10" s="80"/>
      <c r="W10" s="81"/>
      <c r="X10" s="82"/>
      <c r="Y10" s="83"/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4" t="str">
        <f t="shared" si="4"/>
        <v>-</v>
      </c>
      <c r="AE10" s="66">
        <f t="shared" si="5"/>
        <v>1</v>
      </c>
      <c r="AF10" s="67">
        <f t="shared" si="6"/>
        <v>0</v>
      </c>
      <c r="AG10" s="67">
        <f t="shared" si="7"/>
        <v>0</v>
      </c>
      <c r="AH10" s="84" t="str">
        <f t="shared" si="8"/>
        <v>-</v>
      </c>
      <c r="AI10" s="66">
        <f t="shared" si="9"/>
        <v>0</v>
      </c>
    </row>
    <row r="11" spans="1:35" ht="15">
      <c r="A11" s="64" t="s">
        <v>110</v>
      </c>
      <c r="B11" s="65" t="s">
        <v>111</v>
      </c>
      <c r="C11" s="66" t="s">
        <v>112</v>
      </c>
      <c r="D11" s="67" t="s">
        <v>113</v>
      </c>
      <c r="E11" s="67" t="s">
        <v>65</v>
      </c>
      <c r="F11" s="65" t="s">
        <v>44</v>
      </c>
      <c r="G11" s="68" t="s">
        <v>66</v>
      </c>
      <c r="H11" s="69" t="s">
        <v>114</v>
      </c>
      <c r="I11" s="67" t="s">
        <v>115</v>
      </c>
      <c r="J11" s="70" t="s">
        <v>116</v>
      </c>
      <c r="K11" s="71" t="s">
        <v>49</v>
      </c>
      <c r="L11" s="72"/>
      <c r="M11" s="73">
        <v>5811</v>
      </c>
      <c r="N11" s="74" t="s">
        <v>50</v>
      </c>
      <c r="O11" s="75">
        <v>23.986914309835374</v>
      </c>
      <c r="P11" s="71" t="s">
        <v>51</v>
      </c>
      <c r="Q11" s="76"/>
      <c r="R11" s="74"/>
      <c r="S11" s="77" t="s">
        <v>49</v>
      </c>
      <c r="T11" s="78">
        <v>991287.2</v>
      </c>
      <c r="U11" s="79"/>
      <c r="V11" s="80"/>
      <c r="W11" s="81"/>
      <c r="X11" s="82"/>
      <c r="Y11" s="83"/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4" t="str">
        <f t="shared" si="4"/>
        <v>-</v>
      </c>
      <c r="AE11" s="66">
        <f t="shared" si="5"/>
        <v>0</v>
      </c>
      <c r="AF11" s="67">
        <f t="shared" si="6"/>
        <v>1</v>
      </c>
      <c r="AG11" s="67">
        <f t="shared" si="7"/>
        <v>0</v>
      </c>
      <c r="AH11" s="84" t="str">
        <f t="shared" si="8"/>
        <v>-</v>
      </c>
      <c r="AI11" s="66">
        <f t="shared" si="9"/>
        <v>0</v>
      </c>
    </row>
    <row r="12" spans="1:35" ht="15">
      <c r="A12" s="64" t="s">
        <v>117</v>
      </c>
      <c r="B12" s="65" t="s">
        <v>118</v>
      </c>
      <c r="C12" s="66" t="s">
        <v>119</v>
      </c>
      <c r="D12" s="67" t="s">
        <v>120</v>
      </c>
      <c r="E12" s="67" t="s">
        <v>121</v>
      </c>
      <c r="F12" s="65" t="s">
        <v>44</v>
      </c>
      <c r="G12" s="68" t="s">
        <v>122</v>
      </c>
      <c r="H12" s="69" t="s">
        <v>123</v>
      </c>
      <c r="I12" s="67" t="s">
        <v>124</v>
      </c>
      <c r="J12" s="70" t="s">
        <v>68</v>
      </c>
      <c r="K12" s="71" t="s">
        <v>49</v>
      </c>
      <c r="L12" s="72"/>
      <c r="M12" s="73">
        <v>953</v>
      </c>
      <c r="N12" s="74" t="s">
        <v>50</v>
      </c>
      <c r="O12" s="75" t="s">
        <v>69</v>
      </c>
      <c r="P12" s="71" t="s">
        <v>49</v>
      </c>
      <c r="Q12" s="76"/>
      <c r="R12" s="74"/>
      <c r="S12" s="77" t="s">
        <v>49</v>
      </c>
      <c r="T12" s="78">
        <v>27588.43</v>
      </c>
      <c r="U12" s="79"/>
      <c r="V12" s="80"/>
      <c r="W12" s="81"/>
      <c r="X12" s="82"/>
      <c r="Y12" s="83"/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4" t="str">
        <f t="shared" si="4"/>
        <v>-</v>
      </c>
      <c r="AE12" s="66">
        <f t="shared" si="5"/>
        <v>0</v>
      </c>
      <c r="AF12" s="67">
        <f t="shared" si="6"/>
        <v>0</v>
      </c>
      <c r="AG12" s="67">
        <f t="shared" si="7"/>
        <v>0</v>
      </c>
      <c r="AH12" s="84" t="str">
        <f t="shared" si="8"/>
        <v>-</v>
      </c>
      <c r="AI12" s="66">
        <f t="shared" si="9"/>
        <v>0</v>
      </c>
    </row>
    <row r="13" spans="1:35" ht="15">
      <c r="A13" s="64" t="s">
        <v>125</v>
      </c>
      <c r="B13" s="65" t="s">
        <v>126</v>
      </c>
      <c r="C13" s="66" t="s">
        <v>127</v>
      </c>
      <c r="D13" s="67" t="s">
        <v>128</v>
      </c>
      <c r="E13" s="67" t="s">
        <v>121</v>
      </c>
      <c r="F13" s="65" t="s">
        <v>44</v>
      </c>
      <c r="G13" s="68" t="s">
        <v>129</v>
      </c>
      <c r="H13" s="69" t="s">
        <v>130</v>
      </c>
      <c r="I13" s="67" t="s">
        <v>131</v>
      </c>
      <c r="J13" s="70" t="s">
        <v>87</v>
      </c>
      <c r="K13" s="71" t="s">
        <v>49</v>
      </c>
      <c r="L13" s="72"/>
      <c r="M13" s="73">
        <v>15599</v>
      </c>
      <c r="N13" s="74" t="s">
        <v>50</v>
      </c>
      <c r="O13" s="75">
        <v>12.77380993062912</v>
      </c>
      <c r="P13" s="71" t="s">
        <v>49</v>
      </c>
      <c r="Q13" s="76"/>
      <c r="R13" s="74"/>
      <c r="S13" s="77" t="s">
        <v>49</v>
      </c>
      <c r="T13" s="78">
        <v>2193742.89</v>
      </c>
      <c r="U13" s="79"/>
      <c r="V13" s="80"/>
      <c r="W13" s="81"/>
      <c r="X13" s="82"/>
      <c r="Y13" s="83"/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4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4" t="str">
        <f t="shared" si="8"/>
        <v>-</v>
      </c>
      <c r="AI13" s="66">
        <f t="shared" si="9"/>
        <v>0</v>
      </c>
    </row>
    <row r="14" spans="1:35" ht="15">
      <c r="A14" s="64"/>
      <c r="B14" s="65" t="s">
        <v>132</v>
      </c>
      <c r="C14" s="66" t="s">
        <v>133</v>
      </c>
      <c r="D14" s="67" t="s">
        <v>134</v>
      </c>
      <c r="E14" s="67" t="s">
        <v>135</v>
      </c>
      <c r="F14" s="65" t="s">
        <v>44</v>
      </c>
      <c r="G14" s="68" t="s">
        <v>136</v>
      </c>
      <c r="H14" s="69" t="s">
        <v>137</v>
      </c>
      <c r="I14" s="67" t="s">
        <v>138</v>
      </c>
      <c r="J14" s="70" t="s">
        <v>78</v>
      </c>
      <c r="K14" s="71" t="s">
        <v>49</v>
      </c>
      <c r="L14" s="72"/>
      <c r="M14" s="73">
        <v>9013</v>
      </c>
      <c r="N14" s="74" t="s">
        <v>50</v>
      </c>
      <c r="O14" s="75">
        <v>13.925667047516635</v>
      </c>
      <c r="P14" s="71" t="s">
        <v>49</v>
      </c>
      <c r="Q14" s="76"/>
      <c r="R14" s="74"/>
      <c r="S14" s="77" t="s">
        <v>49</v>
      </c>
      <c r="T14" s="78">
        <v>1166467.29</v>
      </c>
      <c r="U14" s="79"/>
      <c r="V14" s="80"/>
      <c r="W14" s="81"/>
      <c r="X14" s="82"/>
      <c r="Y14" s="83"/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4" t="str">
        <f t="shared" si="4"/>
        <v>-</v>
      </c>
      <c r="AE14" s="66">
        <f t="shared" si="5"/>
        <v>0</v>
      </c>
      <c r="AF14" s="67">
        <f t="shared" si="6"/>
        <v>0</v>
      </c>
      <c r="AG14" s="67">
        <f t="shared" si="7"/>
        <v>0</v>
      </c>
      <c r="AH14" s="84" t="str">
        <f t="shared" si="8"/>
        <v>-</v>
      </c>
      <c r="AI14" s="66">
        <f t="shared" si="9"/>
        <v>0</v>
      </c>
    </row>
    <row r="15" spans="1:35" ht="15">
      <c r="A15" s="64" t="s">
        <v>139</v>
      </c>
      <c r="B15" s="65" t="s">
        <v>140</v>
      </c>
      <c r="C15" s="66" t="s">
        <v>141</v>
      </c>
      <c r="D15" s="67" t="s">
        <v>142</v>
      </c>
      <c r="E15" s="67" t="s">
        <v>65</v>
      </c>
      <c r="F15" s="65" t="s">
        <v>44</v>
      </c>
      <c r="G15" s="68" t="s">
        <v>66</v>
      </c>
      <c r="H15" s="69" t="s">
        <v>58</v>
      </c>
      <c r="I15" s="67" t="s">
        <v>143</v>
      </c>
      <c r="J15" s="70" t="s">
        <v>144</v>
      </c>
      <c r="K15" s="71" t="s">
        <v>51</v>
      </c>
      <c r="L15" s="72"/>
      <c r="M15" s="73"/>
      <c r="N15" s="74" t="s">
        <v>50</v>
      </c>
      <c r="O15" s="75" t="s">
        <v>69</v>
      </c>
      <c r="P15" s="71" t="s">
        <v>49</v>
      </c>
      <c r="Q15" s="76"/>
      <c r="R15" s="74"/>
      <c r="S15" s="77" t="s">
        <v>51</v>
      </c>
      <c r="T15" s="78"/>
      <c r="U15" s="79"/>
      <c r="V15" s="80"/>
      <c r="W15" s="81"/>
      <c r="X15" s="82"/>
      <c r="Y15" s="83"/>
      <c r="Z15" s="66">
        <f t="shared" si="0"/>
        <v>1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4" t="str">
        <f t="shared" si="4"/>
        <v>-</v>
      </c>
      <c r="AE15" s="66">
        <f t="shared" si="5"/>
        <v>1</v>
      </c>
      <c r="AF15" s="67">
        <f t="shared" si="6"/>
        <v>0</v>
      </c>
      <c r="AG15" s="67">
        <f t="shared" si="7"/>
        <v>0</v>
      </c>
      <c r="AH15" s="84" t="str">
        <f t="shared" si="8"/>
        <v>-</v>
      </c>
      <c r="AI15" s="66">
        <f t="shared" si="9"/>
        <v>0</v>
      </c>
    </row>
    <row r="16" spans="1:35" ht="15">
      <c r="A16" s="64" t="s">
        <v>145</v>
      </c>
      <c r="B16" s="65" t="s">
        <v>146</v>
      </c>
      <c r="C16" s="66" t="s">
        <v>147</v>
      </c>
      <c r="D16" s="67" t="s">
        <v>148</v>
      </c>
      <c r="E16" s="67" t="s">
        <v>121</v>
      </c>
      <c r="F16" s="65" t="s">
        <v>44</v>
      </c>
      <c r="G16" s="68" t="s">
        <v>129</v>
      </c>
      <c r="H16" s="69" t="s">
        <v>149</v>
      </c>
      <c r="I16" s="67" t="s">
        <v>150</v>
      </c>
      <c r="J16" s="70" t="s">
        <v>60</v>
      </c>
      <c r="K16" s="71" t="s">
        <v>51</v>
      </c>
      <c r="L16" s="72"/>
      <c r="M16" s="73"/>
      <c r="N16" s="74" t="s">
        <v>50</v>
      </c>
      <c r="O16" s="75" t="s">
        <v>69</v>
      </c>
      <c r="P16" s="71" t="s">
        <v>49</v>
      </c>
      <c r="Q16" s="76"/>
      <c r="R16" s="74"/>
      <c r="S16" s="77" t="s">
        <v>51</v>
      </c>
      <c r="T16" s="78"/>
      <c r="U16" s="79"/>
      <c r="V16" s="80"/>
      <c r="W16" s="81"/>
      <c r="X16" s="82"/>
      <c r="Y16" s="83"/>
      <c r="Z16" s="66">
        <f t="shared" si="0"/>
        <v>1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1</v>
      </c>
      <c r="AF16" s="67">
        <f t="shared" si="6"/>
        <v>0</v>
      </c>
      <c r="AG16" s="67">
        <f t="shared" si="7"/>
        <v>0</v>
      </c>
      <c r="AH16" s="84" t="str">
        <f t="shared" si="8"/>
        <v>-</v>
      </c>
      <c r="AI16" s="66">
        <f t="shared" si="9"/>
        <v>0</v>
      </c>
    </row>
    <row r="17" spans="1:35" ht="15">
      <c r="A17" s="64" t="s">
        <v>151</v>
      </c>
      <c r="B17" s="65" t="s">
        <v>152</v>
      </c>
      <c r="C17" s="66" t="s">
        <v>153</v>
      </c>
      <c r="D17" s="67" t="s">
        <v>154</v>
      </c>
      <c r="E17" s="67" t="s">
        <v>121</v>
      </c>
      <c r="F17" s="65" t="s">
        <v>44</v>
      </c>
      <c r="G17" s="68" t="s">
        <v>155</v>
      </c>
      <c r="H17" s="69" t="s">
        <v>58</v>
      </c>
      <c r="I17" s="67" t="s">
        <v>156</v>
      </c>
      <c r="J17" s="70" t="s">
        <v>68</v>
      </c>
      <c r="K17" s="71" t="s">
        <v>49</v>
      </c>
      <c r="L17" s="72"/>
      <c r="M17" s="73">
        <v>170</v>
      </c>
      <c r="N17" s="74" t="s">
        <v>50</v>
      </c>
      <c r="O17" s="75" t="s">
        <v>69</v>
      </c>
      <c r="P17" s="71" t="s">
        <v>49</v>
      </c>
      <c r="Q17" s="76"/>
      <c r="R17" s="74"/>
      <c r="S17" s="77" t="s">
        <v>49</v>
      </c>
      <c r="T17" s="78">
        <v>8443.44</v>
      </c>
      <c r="U17" s="79"/>
      <c r="V17" s="80"/>
      <c r="W17" s="81"/>
      <c r="X17" s="82"/>
      <c r="Y17" s="83"/>
      <c r="Z17" s="66">
        <f t="shared" si="0"/>
        <v>0</v>
      </c>
      <c r="AA17" s="67">
        <f t="shared" si="1"/>
        <v>1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0</v>
      </c>
      <c r="AF17" s="67">
        <f t="shared" si="6"/>
        <v>0</v>
      </c>
      <c r="AG17" s="67">
        <f t="shared" si="7"/>
        <v>0</v>
      </c>
      <c r="AH17" s="84" t="str">
        <f t="shared" si="8"/>
        <v>-</v>
      </c>
      <c r="AI17" s="66">
        <f t="shared" si="9"/>
        <v>0</v>
      </c>
    </row>
    <row r="18" spans="1:35" ht="15">
      <c r="A18" s="64" t="s">
        <v>157</v>
      </c>
      <c r="B18" s="65" t="s">
        <v>158</v>
      </c>
      <c r="C18" s="66" t="s">
        <v>159</v>
      </c>
      <c r="D18" s="67" t="s">
        <v>160</v>
      </c>
      <c r="E18" s="67" t="s">
        <v>121</v>
      </c>
      <c r="F18" s="65" t="s">
        <v>44</v>
      </c>
      <c r="G18" s="68" t="s">
        <v>161</v>
      </c>
      <c r="H18" s="69" t="s">
        <v>58</v>
      </c>
      <c r="I18" s="67" t="s">
        <v>162</v>
      </c>
      <c r="J18" s="70" t="s">
        <v>163</v>
      </c>
      <c r="K18" s="71" t="s">
        <v>49</v>
      </c>
      <c r="L18" s="72"/>
      <c r="M18" s="73">
        <v>506</v>
      </c>
      <c r="N18" s="74" t="s">
        <v>50</v>
      </c>
      <c r="O18" s="75" t="s">
        <v>69</v>
      </c>
      <c r="P18" s="71" t="s">
        <v>49</v>
      </c>
      <c r="Q18" s="76"/>
      <c r="R18" s="74"/>
      <c r="S18" s="77" t="s">
        <v>49</v>
      </c>
      <c r="T18" s="78">
        <v>13594.44</v>
      </c>
      <c r="U18" s="79"/>
      <c r="V18" s="80"/>
      <c r="W18" s="81"/>
      <c r="X18" s="82"/>
      <c r="Y18" s="83"/>
      <c r="Z18" s="66">
        <f t="shared" si="0"/>
        <v>0</v>
      </c>
      <c r="AA18" s="67">
        <f t="shared" si="1"/>
        <v>1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0</v>
      </c>
      <c r="AF18" s="67">
        <f t="shared" si="6"/>
        <v>0</v>
      </c>
      <c r="AG18" s="67">
        <f t="shared" si="7"/>
        <v>0</v>
      </c>
      <c r="AH18" s="84" t="str">
        <f t="shared" si="8"/>
        <v>-</v>
      </c>
      <c r="AI18" s="66">
        <f t="shared" si="9"/>
        <v>0</v>
      </c>
    </row>
    <row r="19" spans="1:35" ht="15">
      <c r="A19" s="64" t="s">
        <v>164</v>
      </c>
      <c r="B19" s="65" t="s">
        <v>165</v>
      </c>
      <c r="C19" s="66" t="s">
        <v>166</v>
      </c>
      <c r="D19" s="67" t="s">
        <v>167</v>
      </c>
      <c r="E19" s="67" t="s">
        <v>168</v>
      </c>
      <c r="F19" s="65" t="s">
        <v>44</v>
      </c>
      <c r="G19" s="68" t="s">
        <v>169</v>
      </c>
      <c r="H19" s="69" t="s">
        <v>170</v>
      </c>
      <c r="I19" s="67" t="s">
        <v>171</v>
      </c>
      <c r="J19" s="70" t="s">
        <v>60</v>
      </c>
      <c r="K19" s="71" t="s">
        <v>51</v>
      </c>
      <c r="L19" s="72"/>
      <c r="M19" s="73">
        <v>1114</v>
      </c>
      <c r="N19" s="74" t="s">
        <v>50</v>
      </c>
      <c r="O19" s="75">
        <v>15.196506550218341</v>
      </c>
      <c r="P19" s="71" t="s">
        <v>49</v>
      </c>
      <c r="Q19" s="76"/>
      <c r="R19" s="74"/>
      <c r="S19" s="77" t="s">
        <v>51</v>
      </c>
      <c r="T19" s="78">
        <v>94451.13</v>
      </c>
      <c r="U19" s="79"/>
      <c r="V19" s="80"/>
      <c r="W19" s="81"/>
      <c r="X19" s="82"/>
      <c r="Y19" s="83"/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4" t="str">
        <f t="shared" si="4"/>
        <v>-</v>
      </c>
      <c r="AE19" s="66">
        <f t="shared" si="5"/>
        <v>1</v>
      </c>
      <c r="AF19" s="67">
        <f t="shared" si="6"/>
        <v>0</v>
      </c>
      <c r="AG19" s="67">
        <f t="shared" si="7"/>
        <v>0</v>
      </c>
      <c r="AH19" s="84" t="str">
        <f t="shared" si="8"/>
        <v>-</v>
      </c>
      <c r="AI19" s="66">
        <f t="shared" si="9"/>
        <v>0</v>
      </c>
    </row>
    <row r="20" spans="1:35" ht="15">
      <c r="A20" s="64" t="s">
        <v>172</v>
      </c>
      <c r="B20" s="65" t="s">
        <v>173</v>
      </c>
      <c r="C20" s="66" t="s">
        <v>174</v>
      </c>
      <c r="D20" s="67" t="s">
        <v>175</v>
      </c>
      <c r="E20" s="67" t="s">
        <v>121</v>
      </c>
      <c r="F20" s="65" t="s">
        <v>44</v>
      </c>
      <c r="G20" s="68" t="s">
        <v>176</v>
      </c>
      <c r="H20" s="69" t="s">
        <v>177</v>
      </c>
      <c r="I20" s="67" t="s">
        <v>178</v>
      </c>
      <c r="J20" s="70" t="s">
        <v>48</v>
      </c>
      <c r="K20" s="71" t="s">
        <v>49</v>
      </c>
      <c r="L20" s="72"/>
      <c r="M20" s="73"/>
      <c r="N20" s="74" t="s">
        <v>50</v>
      </c>
      <c r="O20" s="75" t="s">
        <v>69</v>
      </c>
      <c r="P20" s="71" t="s">
        <v>49</v>
      </c>
      <c r="Q20" s="76"/>
      <c r="R20" s="74"/>
      <c r="S20" s="77" t="s">
        <v>51</v>
      </c>
      <c r="T20" s="78"/>
      <c r="U20" s="79"/>
      <c r="V20" s="80"/>
      <c r="W20" s="81"/>
      <c r="X20" s="82"/>
      <c r="Y20" s="83"/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1</v>
      </c>
      <c r="AF20" s="67">
        <f t="shared" si="6"/>
        <v>0</v>
      </c>
      <c r="AG20" s="67">
        <f t="shared" si="7"/>
        <v>0</v>
      </c>
      <c r="AH20" s="84" t="str">
        <f t="shared" si="8"/>
        <v>-</v>
      </c>
      <c r="AI20" s="66">
        <f t="shared" si="9"/>
        <v>0</v>
      </c>
    </row>
    <row r="21" spans="1:35" ht="15">
      <c r="A21" s="64" t="s">
        <v>179</v>
      </c>
      <c r="B21" s="65" t="s">
        <v>180</v>
      </c>
      <c r="C21" s="66" t="s">
        <v>181</v>
      </c>
      <c r="D21" s="67" t="s">
        <v>182</v>
      </c>
      <c r="E21" s="67" t="s">
        <v>121</v>
      </c>
      <c r="F21" s="65" t="s">
        <v>44</v>
      </c>
      <c r="G21" s="68" t="s">
        <v>183</v>
      </c>
      <c r="H21" s="69" t="s">
        <v>184</v>
      </c>
      <c r="I21" s="67" t="s">
        <v>185</v>
      </c>
      <c r="J21" s="70" t="s">
        <v>68</v>
      </c>
      <c r="K21" s="71" t="s">
        <v>49</v>
      </c>
      <c r="L21" s="72"/>
      <c r="M21" s="73">
        <v>376</v>
      </c>
      <c r="N21" s="74" t="s">
        <v>50</v>
      </c>
      <c r="O21" s="75" t="s">
        <v>69</v>
      </c>
      <c r="P21" s="71" t="s">
        <v>49</v>
      </c>
      <c r="Q21" s="76"/>
      <c r="R21" s="74"/>
      <c r="S21" s="77" t="s">
        <v>49</v>
      </c>
      <c r="T21" s="78">
        <v>30886.07</v>
      </c>
      <c r="U21" s="79"/>
      <c r="V21" s="80"/>
      <c r="W21" s="81"/>
      <c r="X21" s="82"/>
      <c r="Y21" s="83"/>
      <c r="Z21" s="66">
        <f t="shared" si="0"/>
        <v>0</v>
      </c>
      <c r="AA21" s="67">
        <f t="shared" si="1"/>
        <v>1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0</v>
      </c>
      <c r="AF21" s="67">
        <f t="shared" si="6"/>
        <v>0</v>
      </c>
      <c r="AG21" s="67">
        <f t="shared" si="7"/>
        <v>0</v>
      </c>
      <c r="AH21" s="84" t="str">
        <f t="shared" si="8"/>
        <v>-</v>
      </c>
      <c r="AI21" s="66">
        <f t="shared" si="9"/>
        <v>0</v>
      </c>
    </row>
    <row r="22" spans="1:35" ht="15">
      <c r="A22" s="64" t="s">
        <v>186</v>
      </c>
      <c r="B22" s="65" t="s">
        <v>187</v>
      </c>
      <c r="C22" s="66" t="s">
        <v>188</v>
      </c>
      <c r="D22" s="67" t="s">
        <v>189</v>
      </c>
      <c r="E22" s="67" t="s">
        <v>121</v>
      </c>
      <c r="F22" s="65" t="s">
        <v>44</v>
      </c>
      <c r="G22" s="68" t="s">
        <v>183</v>
      </c>
      <c r="H22" s="69" t="s">
        <v>58</v>
      </c>
      <c r="I22" s="67" t="s">
        <v>190</v>
      </c>
      <c r="J22" s="70" t="s">
        <v>68</v>
      </c>
      <c r="K22" s="71" t="s">
        <v>49</v>
      </c>
      <c r="L22" s="72"/>
      <c r="M22" s="73">
        <v>746</v>
      </c>
      <c r="N22" s="74" t="s">
        <v>50</v>
      </c>
      <c r="O22" s="75" t="s">
        <v>69</v>
      </c>
      <c r="P22" s="71" t="s">
        <v>49</v>
      </c>
      <c r="Q22" s="76"/>
      <c r="R22" s="74"/>
      <c r="S22" s="77" t="s">
        <v>49</v>
      </c>
      <c r="T22" s="78">
        <v>142229.92</v>
      </c>
      <c r="U22" s="79"/>
      <c r="V22" s="80"/>
      <c r="W22" s="81"/>
      <c r="X22" s="82"/>
      <c r="Y22" s="83"/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4" t="str">
        <f t="shared" si="4"/>
        <v>-</v>
      </c>
      <c r="AE22" s="66">
        <f t="shared" si="5"/>
        <v>0</v>
      </c>
      <c r="AF22" s="67">
        <f t="shared" si="6"/>
        <v>0</v>
      </c>
      <c r="AG22" s="67">
        <f t="shared" si="7"/>
        <v>0</v>
      </c>
      <c r="AH22" s="84" t="str">
        <f t="shared" si="8"/>
        <v>-</v>
      </c>
      <c r="AI22" s="66">
        <f t="shared" si="9"/>
        <v>0</v>
      </c>
    </row>
    <row r="23" spans="1:35" ht="15">
      <c r="A23" s="64" t="s">
        <v>191</v>
      </c>
      <c r="B23" s="65" t="s">
        <v>192</v>
      </c>
      <c r="C23" s="66" t="s">
        <v>193</v>
      </c>
      <c r="D23" s="67" t="s">
        <v>194</v>
      </c>
      <c r="E23" s="67" t="s">
        <v>135</v>
      </c>
      <c r="F23" s="65" t="s">
        <v>44</v>
      </c>
      <c r="G23" s="68" t="s">
        <v>136</v>
      </c>
      <c r="H23" s="69" t="s">
        <v>58</v>
      </c>
      <c r="I23" s="67" t="s">
        <v>195</v>
      </c>
      <c r="J23" s="70" t="s">
        <v>163</v>
      </c>
      <c r="K23" s="71" t="s">
        <v>49</v>
      </c>
      <c r="L23" s="72"/>
      <c r="M23" s="73">
        <v>422</v>
      </c>
      <c r="N23" s="74" t="s">
        <v>50</v>
      </c>
      <c r="O23" s="75" t="s">
        <v>69</v>
      </c>
      <c r="P23" s="71" t="s">
        <v>49</v>
      </c>
      <c r="Q23" s="76"/>
      <c r="R23" s="74"/>
      <c r="S23" s="77" t="s">
        <v>49</v>
      </c>
      <c r="T23" s="78">
        <v>27451.13</v>
      </c>
      <c r="U23" s="79"/>
      <c r="V23" s="80"/>
      <c r="W23" s="81"/>
      <c r="X23" s="82"/>
      <c r="Y23" s="83"/>
      <c r="Z23" s="66">
        <f t="shared" si="0"/>
        <v>0</v>
      </c>
      <c r="AA23" s="67">
        <f t="shared" si="1"/>
        <v>1</v>
      </c>
      <c r="AB23" s="67">
        <f t="shared" si="2"/>
        <v>0</v>
      </c>
      <c r="AC23" s="67">
        <f t="shared" si="3"/>
        <v>0</v>
      </c>
      <c r="AD23" s="84" t="str">
        <f t="shared" si="4"/>
        <v>-</v>
      </c>
      <c r="AE23" s="66">
        <f t="shared" si="5"/>
        <v>0</v>
      </c>
      <c r="AF23" s="67">
        <f t="shared" si="6"/>
        <v>0</v>
      </c>
      <c r="AG23" s="67">
        <f t="shared" si="7"/>
        <v>0</v>
      </c>
      <c r="AH23" s="84" t="str">
        <f t="shared" si="8"/>
        <v>-</v>
      </c>
      <c r="AI23" s="66">
        <f t="shared" si="9"/>
        <v>0</v>
      </c>
    </row>
    <row r="24" spans="1:35" ht="15">
      <c r="A24" s="64" t="s">
        <v>196</v>
      </c>
      <c r="B24" s="65" t="s">
        <v>197</v>
      </c>
      <c r="C24" s="66" t="s">
        <v>198</v>
      </c>
      <c r="D24" s="67" t="s">
        <v>199</v>
      </c>
      <c r="E24" s="67" t="s">
        <v>200</v>
      </c>
      <c r="F24" s="65" t="s">
        <v>44</v>
      </c>
      <c r="G24" s="68" t="s">
        <v>201</v>
      </c>
      <c r="H24" s="69" t="s">
        <v>58</v>
      </c>
      <c r="I24" s="67" t="s">
        <v>202</v>
      </c>
      <c r="J24" s="70" t="s">
        <v>48</v>
      </c>
      <c r="K24" s="71" t="s">
        <v>49</v>
      </c>
      <c r="L24" s="72"/>
      <c r="M24" s="73">
        <v>8049</v>
      </c>
      <c r="N24" s="74" t="s">
        <v>50</v>
      </c>
      <c r="O24" s="75">
        <v>15.241470979175897</v>
      </c>
      <c r="P24" s="71" t="s">
        <v>49</v>
      </c>
      <c r="Q24" s="76"/>
      <c r="R24" s="74"/>
      <c r="S24" s="77" t="s">
        <v>51</v>
      </c>
      <c r="T24" s="78">
        <v>911050.3</v>
      </c>
      <c r="U24" s="79"/>
      <c r="V24" s="80"/>
      <c r="W24" s="81"/>
      <c r="X24" s="82"/>
      <c r="Y24" s="83"/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1</v>
      </c>
      <c r="AF24" s="67">
        <f t="shared" si="6"/>
        <v>0</v>
      </c>
      <c r="AG24" s="67">
        <f t="shared" si="7"/>
        <v>0</v>
      </c>
      <c r="AH24" s="84" t="str">
        <f t="shared" si="8"/>
        <v>-</v>
      </c>
      <c r="AI24" s="66">
        <f t="shared" si="9"/>
        <v>0</v>
      </c>
    </row>
    <row r="25" spans="1:35" ht="15">
      <c r="A25" s="64" t="s">
        <v>203</v>
      </c>
      <c r="B25" s="65" t="s">
        <v>204</v>
      </c>
      <c r="C25" s="66" t="s">
        <v>205</v>
      </c>
      <c r="D25" s="67" t="s">
        <v>206</v>
      </c>
      <c r="E25" s="67" t="s">
        <v>121</v>
      </c>
      <c r="F25" s="65" t="s">
        <v>44</v>
      </c>
      <c r="G25" s="68" t="s">
        <v>129</v>
      </c>
      <c r="H25" s="69" t="s">
        <v>58</v>
      </c>
      <c r="I25" s="67" t="s">
        <v>207</v>
      </c>
      <c r="J25" s="70" t="s">
        <v>68</v>
      </c>
      <c r="K25" s="71" t="s">
        <v>49</v>
      </c>
      <c r="L25" s="72"/>
      <c r="M25" s="73">
        <v>244</v>
      </c>
      <c r="N25" s="74" t="s">
        <v>50</v>
      </c>
      <c r="O25" s="75" t="s">
        <v>69</v>
      </c>
      <c r="P25" s="71" t="s">
        <v>49</v>
      </c>
      <c r="Q25" s="76"/>
      <c r="R25" s="74"/>
      <c r="S25" s="77" t="s">
        <v>49</v>
      </c>
      <c r="T25" s="78">
        <v>15858.1</v>
      </c>
      <c r="U25" s="79"/>
      <c r="V25" s="80"/>
      <c r="W25" s="81"/>
      <c r="X25" s="82"/>
      <c r="Y25" s="83"/>
      <c r="Z25" s="66">
        <f t="shared" si="0"/>
        <v>0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84" t="str">
        <f t="shared" si="4"/>
        <v>-</v>
      </c>
      <c r="AE25" s="66">
        <f t="shared" si="5"/>
        <v>0</v>
      </c>
      <c r="AF25" s="67">
        <f t="shared" si="6"/>
        <v>0</v>
      </c>
      <c r="AG25" s="67">
        <f t="shared" si="7"/>
        <v>0</v>
      </c>
      <c r="AH25" s="84" t="str">
        <f t="shared" si="8"/>
        <v>-</v>
      </c>
      <c r="AI25" s="66">
        <f t="shared" si="9"/>
        <v>0</v>
      </c>
    </row>
    <row r="26" spans="1:35" ht="15">
      <c r="A26" s="64" t="s">
        <v>208</v>
      </c>
      <c r="B26" s="65" t="s">
        <v>209</v>
      </c>
      <c r="C26" s="66" t="s">
        <v>210</v>
      </c>
      <c r="D26" s="67" t="s">
        <v>211</v>
      </c>
      <c r="E26" s="67" t="s">
        <v>212</v>
      </c>
      <c r="F26" s="65" t="s">
        <v>44</v>
      </c>
      <c r="G26" s="68" t="s">
        <v>213</v>
      </c>
      <c r="H26" s="69" t="s">
        <v>214</v>
      </c>
      <c r="I26" s="67" t="s">
        <v>215</v>
      </c>
      <c r="J26" s="70" t="s">
        <v>216</v>
      </c>
      <c r="K26" s="71" t="s">
        <v>49</v>
      </c>
      <c r="L26" s="72"/>
      <c r="M26" s="73">
        <v>3773</v>
      </c>
      <c r="N26" s="74" t="s">
        <v>50</v>
      </c>
      <c r="O26" s="75">
        <v>16.124131944444446</v>
      </c>
      <c r="P26" s="71" t="s">
        <v>49</v>
      </c>
      <c r="Q26" s="76"/>
      <c r="R26" s="74"/>
      <c r="S26" s="77" t="s">
        <v>49</v>
      </c>
      <c r="T26" s="78">
        <v>435053.78</v>
      </c>
      <c r="U26" s="79"/>
      <c r="V26" s="80"/>
      <c r="W26" s="81"/>
      <c r="X26" s="82"/>
      <c r="Y26" s="83"/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4" t="str">
        <f t="shared" si="4"/>
        <v>-</v>
      </c>
      <c r="AE26" s="66">
        <f t="shared" si="5"/>
        <v>0</v>
      </c>
      <c r="AF26" s="67">
        <f t="shared" si="6"/>
        <v>0</v>
      </c>
      <c r="AG26" s="67">
        <f t="shared" si="7"/>
        <v>0</v>
      </c>
      <c r="AH26" s="84" t="str">
        <f t="shared" si="8"/>
        <v>-</v>
      </c>
      <c r="AI26" s="66">
        <f t="shared" si="9"/>
        <v>0</v>
      </c>
    </row>
    <row r="27" spans="1:35" ht="15">
      <c r="A27" s="64" t="s">
        <v>217</v>
      </c>
      <c r="B27" s="65" t="s">
        <v>218</v>
      </c>
      <c r="C27" s="66" t="s">
        <v>219</v>
      </c>
      <c r="D27" s="67" t="s">
        <v>220</v>
      </c>
      <c r="E27" s="67" t="s">
        <v>221</v>
      </c>
      <c r="F27" s="65" t="s">
        <v>44</v>
      </c>
      <c r="G27" s="68" t="s">
        <v>222</v>
      </c>
      <c r="H27" s="69" t="s">
        <v>223</v>
      </c>
      <c r="I27" s="67" t="s">
        <v>224</v>
      </c>
      <c r="J27" s="70" t="s">
        <v>225</v>
      </c>
      <c r="K27" s="71" t="s">
        <v>49</v>
      </c>
      <c r="L27" s="72"/>
      <c r="M27" s="73">
        <v>2012</v>
      </c>
      <c r="N27" s="74" t="s">
        <v>50</v>
      </c>
      <c r="O27" s="75">
        <v>17.642857142857142</v>
      </c>
      <c r="P27" s="71" t="s">
        <v>49</v>
      </c>
      <c r="Q27" s="76"/>
      <c r="R27" s="74"/>
      <c r="S27" s="77" t="s">
        <v>51</v>
      </c>
      <c r="T27" s="78">
        <v>340464.69</v>
      </c>
      <c r="U27" s="79"/>
      <c r="V27" s="80"/>
      <c r="W27" s="81"/>
      <c r="X27" s="82"/>
      <c r="Y27" s="83"/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4" t="str">
        <f t="shared" si="4"/>
        <v>-</v>
      </c>
      <c r="AE27" s="66">
        <f t="shared" si="5"/>
        <v>1</v>
      </c>
      <c r="AF27" s="67">
        <f t="shared" si="6"/>
        <v>0</v>
      </c>
      <c r="AG27" s="67">
        <f t="shared" si="7"/>
        <v>0</v>
      </c>
      <c r="AH27" s="84" t="str">
        <f t="shared" si="8"/>
        <v>-</v>
      </c>
      <c r="AI27" s="66">
        <f t="shared" si="9"/>
        <v>0</v>
      </c>
    </row>
    <row r="28" spans="1:35" ht="15">
      <c r="A28" s="64" t="s">
        <v>226</v>
      </c>
      <c r="B28" s="65" t="s">
        <v>227</v>
      </c>
      <c r="C28" s="66" t="s">
        <v>228</v>
      </c>
      <c r="D28" s="67" t="s">
        <v>229</v>
      </c>
      <c r="E28" s="67" t="s">
        <v>230</v>
      </c>
      <c r="F28" s="65" t="s">
        <v>44</v>
      </c>
      <c r="G28" s="68" t="s">
        <v>231</v>
      </c>
      <c r="H28" s="69" t="s">
        <v>232</v>
      </c>
      <c r="I28" s="67" t="s">
        <v>233</v>
      </c>
      <c r="J28" s="70" t="s">
        <v>48</v>
      </c>
      <c r="K28" s="71" t="s">
        <v>49</v>
      </c>
      <c r="L28" s="72"/>
      <c r="M28" s="73">
        <v>3950</v>
      </c>
      <c r="N28" s="74" t="s">
        <v>50</v>
      </c>
      <c r="O28" s="75">
        <v>16.233354470513632</v>
      </c>
      <c r="P28" s="71" t="s">
        <v>49</v>
      </c>
      <c r="Q28" s="76"/>
      <c r="R28" s="74"/>
      <c r="S28" s="77" t="s">
        <v>51</v>
      </c>
      <c r="T28" s="78">
        <v>421781.77</v>
      </c>
      <c r="U28" s="79"/>
      <c r="V28" s="80"/>
      <c r="W28" s="81"/>
      <c r="X28" s="82"/>
      <c r="Y28" s="83"/>
      <c r="Z28" s="66">
        <f t="shared" si="0"/>
        <v>0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4" t="str">
        <f t="shared" si="4"/>
        <v>-</v>
      </c>
      <c r="AE28" s="66">
        <f t="shared" si="5"/>
        <v>1</v>
      </c>
      <c r="AF28" s="67">
        <f t="shared" si="6"/>
        <v>0</v>
      </c>
      <c r="AG28" s="67">
        <f t="shared" si="7"/>
        <v>0</v>
      </c>
      <c r="AH28" s="84" t="str">
        <f t="shared" si="8"/>
        <v>-</v>
      </c>
      <c r="AI28" s="66">
        <f t="shared" si="9"/>
        <v>0</v>
      </c>
    </row>
    <row r="29" spans="1:35" ht="15">
      <c r="A29" s="64" t="s">
        <v>234</v>
      </c>
      <c r="B29" s="65" t="s">
        <v>235</v>
      </c>
      <c r="C29" s="66" t="s">
        <v>236</v>
      </c>
      <c r="D29" s="67" t="s">
        <v>237</v>
      </c>
      <c r="E29" s="67" t="s">
        <v>238</v>
      </c>
      <c r="F29" s="65" t="s">
        <v>44</v>
      </c>
      <c r="G29" s="68" t="s">
        <v>239</v>
      </c>
      <c r="H29" s="69" t="s">
        <v>58</v>
      </c>
      <c r="I29" s="67" t="s">
        <v>240</v>
      </c>
      <c r="J29" s="70" t="s">
        <v>241</v>
      </c>
      <c r="K29" s="71" t="s">
        <v>51</v>
      </c>
      <c r="L29" s="72"/>
      <c r="M29" s="73">
        <v>650</v>
      </c>
      <c r="N29" s="74" t="s">
        <v>50</v>
      </c>
      <c r="O29" s="75" t="s">
        <v>69</v>
      </c>
      <c r="P29" s="71" t="s">
        <v>49</v>
      </c>
      <c r="Q29" s="76"/>
      <c r="R29" s="74"/>
      <c r="S29" s="77" t="s">
        <v>51</v>
      </c>
      <c r="T29" s="78">
        <v>21954.69</v>
      </c>
      <c r="U29" s="79"/>
      <c r="V29" s="80"/>
      <c r="W29" s="81"/>
      <c r="X29" s="82"/>
      <c r="Y29" s="83"/>
      <c r="Z29" s="66">
        <f t="shared" si="0"/>
        <v>1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4" t="str">
        <f t="shared" si="4"/>
        <v>-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4" t="str">
        <f t="shared" si="8"/>
        <v>-</v>
      </c>
      <c r="AI29" s="66">
        <f t="shared" si="9"/>
        <v>0</v>
      </c>
    </row>
    <row r="30" spans="1:35" ht="15">
      <c r="A30" s="64" t="s">
        <v>242</v>
      </c>
      <c r="B30" s="65" t="s">
        <v>243</v>
      </c>
      <c r="C30" s="66" t="s">
        <v>244</v>
      </c>
      <c r="D30" s="67" t="s">
        <v>245</v>
      </c>
      <c r="E30" s="67" t="s">
        <v>121</v>
      </c>
      <c r="F30" s="65" t="s">
        <v>44</v>
      </c>
      <c r="G30" s="68" t="s">
        <v>183</v>
      </c>
      <c r="H30" s="69" t="s">
        <v>58</v>
      </c>
      <c r="I30" s="67" t="s">
        <v>246</v>
      </c>
      <c r="J30" s="70" t="s">
        <v>68</v>
      </c>
      <c r="K30" s="71" t="s">
        <v>49</v>
      </c>
      <c r="L30" s="72"/>
      <c r="M30" s="73">
        <v>460</v>
      </c>
      <c r="N30" s="74" t="s">
        <v>50</v>
      </c>
      <c r="O30" s="75" t="s">
        <v>69</v>
      </c>
      <c r="P30" s="71" t="s">
        <v>49</v>
      </c>
      <c r="Q30" s="76"/>
      <c r="R30" s="74"/>
      <c r="S30" s="77" t="s">
        <v>49</v>
      </c>
      <c r="T30" s="78">
        <v>40935.05</v>
      </c>
      <c r="U30" s="79"/>
      <c r="V30" s="80"/>
      <c r="W30" s="81"/>
      <c r="X30" s="82"/>
      <c r="Y30" s="83"/>
      <c r="Z30" s="66">
        <f t="shared" si="0"/>
        <v>0</v>
      </c>
      <c r="AA30" s="67">
        <f t="shared" si="1"/>
        <v>1</v>
      </c>
      <c r="AB30" s="67">
        <f t="shared" si="2"/>
        <v>0</v>
      </c>
      <c r="AC30" s="67">
        <f t="shared" si="3"/>
        <v>0</v>
      </c>
      <c r="AD30" s="84" t="str">
        <f t="shared" si="4"/>
        <v>-</v>
      </c>
      <c r="AE30" s="66">
        <f t="shared" si="5"/>
        <v>0</v>
      </c>
      <c r="AF30" s="67">
        <f t="shared" si="6"/>
        <v>0</v>
      </c>
      <c r="AG30" s="67">
        <f t="shared" si="7"/>
        <v>0</v>
      </c>
      <c r="AH30" s="84" t="str">
        <f t="shared" si="8"/>
        <v>-</v>
      </c>
      <c r="AI30" s="66">
        <f t="shared" si="9"/>
        <v>0</v>
      </c>
    </row>
    <row r="31" spans="1:35" ht="15">
      <c r="A31" s="64" t="s">
        <v>247</v>
      </c>
      <c r="B31" s="65" t="s">
        <v>248</v>
      </c>
      <c r="C31" s="66" t="s">
        <v>249</v>
      </c>
      <c r="D31" s="67" t="s">
        <v>250</v>
      </c>
      <c r="E31" s="67" t="s">
        <v>121</v>
      </c>
      <c r="F31" s="65" t="s">
        <v>44</v>
      </c>
      <c r="G31" s="68" t="s">
        <v>161</v>
      </c>
      <c r="H31" s="69" t="s">
        <v>251</v>
      </c>
      <c r="I31" s="67" t="s">
        <v>252</v>
      </c>
      <c r="J31" s="70" t="s">
        <v>253</v>
      </c>
      <c r="K31" s="71" t="s">
        <v>49</v>
      </c>
      <c r="L31" s="72"/>
      <c r="M31" s="73">
        <v>4151</v>
      </c>
      <c r="N31" s="74" t="s">
        <v>50</v>
      </c>
      <c r="O31" s="75" t="s">
        <v>69</v>
      </c>
      <c r="P31" s="71" t="s">
        <v>49</v>
      </c>
      <c r="Q31" s="76"/>
      <c r="R31" s="74"/>
      <c r="S31" s="77" t="s">
        <v>49</v>
      </c>
      <c r="T31" s="78">
        <v>271274.3</v>
      </c>
      <c r="U31" s="79"/>
      <c r="V31" s="80"/>
      <c r="W31" s="81"/>
      <c r="X31" s="82"/>
      <c r="Y31" s="83"/>
      <c r="Z31" s="66">
        <f t="shared" si="0"/>
        <v>0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4" t="str">
        <f t="shared" si="4"/>
        <v>-</v>
      </c>
      <c r="AE31" s="66">
        <f t="shared" si="5"/>
        <v>0</v>
      </c>
      <c r="AF31" s="67">
        <f t="shared" si="6"/>
        <v>0</v>
      </c>
      <c r="AG31" s="67">
        <f t="shared" si="7"/>
        <v>0</v>
      </c>
      <c r="AH31" s="84" t="str">
        <f t="shared" si="8"/>
        <v>-</v>
      </c>
      <c r="AI31" s="66">
        <f t="shared" si="9"/>
        <v>0</v>
      </c>
    </row>
    <row r="32" spans="1:35" ht="15">
      <c r="A32" s="64" t="s">
        <v>254</v>
      </c>
      <c r="B32" s="65" t="s">
        <v>255</v>
      </c>
      <c r="C32" s="66" t="s">
        <v>256</v>
      </c>
      <c r="D32" s="67" t="s">
        <v>257</v>
      </c>
      <c r="E32" s="67" t="s">
        <v>258</v>
      </c>
      <c r="F32" s="65" t="s">
        <v>44</v>
      </c>
      <c r="G32" s="68" t="s">
        <v>259</v>
      </c>
      <c r="H32" s="69" t="s">
        <v>58</v>
      </c>
      <c r="I32" s="67" t="s">
        <v>260</v>
      </c>
      <c r="J32" s="70" t="s">
        <v>163</v>
      </c>
      <c r="K32" s="71" t="s">
        <v>49</v>
      </c>
      <c r="L32" s="72"/>
      <c r="M32" s="73">
        <v>1243</v>
      </c>
      <c r="N32" s="74" t="s">
        <v>50</v>
      </c>
      <c r="O32" s="75" t="s">
        <v>69</v>
      </c>
      <c r="P32" s="71" t="s">
        <v>49</v>
      </c>
      <c r="Q32" s="76"/>
      <c r="R32" s="74"/>
      <c r="S32" s="77" t="s">
        <v>49</v>
      </c>
      <c r="T32" s="78">
        <v>29690.83</v>
      </c>
      <c r="U32" s="79"/>
      <c r="V32" s="80"/>
      <c r="W32" s="81"/>
      <c r="X32" s="82"/>
      <c r="Y32" s="83"/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4" t="str">
        <f t="shared" si="4"/>
        <v>-</v>
      </c>
      <c r="AE32" s="66">
        <f t="shared" si="5"/>
        <v>0</v>
      </c>
      <c r="AF32" s="67">
        <f t="shared" si="6"/>
        <v>0</v>
      </c>
      <c r="AG32" s="67">
        <f t="shared" si="7"/>
        <v>0</v>
      </c>
      <c r="AH32" s="84" t="str">
        <f t="shared" si="8"/>
        <v>-</v>
      </c>
      <c r="AI32" s="66">
        <f t="shared" si="9"/>
        <v>0</v>
      </c>
    </row>
    <row r="33" spans="1:35" ht="15">
      <c r="A33" s="64" t="s">
        <v>261</v>
      </c>
      <c r="B33" s="65" t="s">
        <v>262</v>
      </c>
      <c r="C33" s="66" t="s">
        <v>263</v>
      </c>
      <c r="D33" s="67" t="s">
        <v>264</v>
      </c>
      <c r="E33" s="67" t="s">
        <v>121</v>
      </c>
      <c r="F33" s="65" t="s">
        <v>44</v>
      </c>
      <c r="G33" s="68" t="s">
        <v>176</v>
      </c>
      <c r="H33" s="69" t="s">
        <v>265</v>
      </c>
      <c r="I33" s="67" t="s">
        <v>266</v>
      </c>
      <c r="J33" s="70" t="s">
        <v>163</v>
      </c>
      <c r="K33" s="71" t="s">
        <v>49</v>
      </c>
      <c r="L33" s="72"/>
      <c r="M33" s="73">
        <v>344</v>
      </c>
      <c r="N33" s="74" t="s">
        <v>50</v>
      </c>
      <c r="O33" s="75" t="s">
        <v>69</v>
      </c>
      <c r="P33" s="71" t="s">
        <v>49</v>
      </c>
      <c r="Q33" s="76"/>
      <c r="R33" s="74"/>
      <c r="S33" s="77" t="s">
        <v>49</v>
      </c>
      <c r="T33" s="78">
        <v>14155.8</v>
      </c>
      <c r="U33" s="79"/>
      <c r="V33" s="80"/>
      <c r="W33" s="81"/>
      <c r="X33" s="82"/>
      <c r="Y33" s="83"/>
      <c r="Z33" s="66">
        <f t="shared" si="0"/>
        <v>0</v>
      </c>
      <c r="AA33" s="67">
        <f t="shared" si="1"/>
        <v>1</v>
      </c>
      <c r="AB33" s="67">
        <f t="shared" si="2"/>
        <v>0</v>
      </c>
      <c r="AC33" s="67">
        <f t="shared" si="3"/>
        <v>0</v>
      </c>
      <c r="AD33" s="84" t="str">
        <f t="shared" si="4"/>
        <v>-</v>
      </c>
      <c r="AE33" s="66">
        <f t="shared" si="5"/>
        <v>0</v>
      </c>
      <c r="AF33" s="67">
        <f t="shared" si="6"/>
        <v>0</v>
      </c>
      <c r="AG33" s="67">
        <f t="shared" si="7"/>
        <v>0</v>
      </c>
      <c r="AH33" s="84" t="str">
        <f t="shared" si="8"/>
        <v>-</v>
      </c>
      <c r="AI33" s="66">
        <f t="shared" si="9"/>
        <v>0</v>
      </c>
    </row>
    <row r="34" spans="1:35" ht="15">
      <c r="A34" s="64" t="s">
        <v>267</v>
      </c>
      <c r="B34" s="65" t="s">
        <v>268</v>
      </c>
      <c r="C34" s="66" t="s">
        <v>269</v>
      </c>
      <c r="D34" s="67" t="s">
        <v>270</v>
      </c>
      <c r="E34" s="67" t="s">
        <v>135</v>
      </c>
      <c r="F34" s="65" t="s">
        <v>44</v>
      </c>
      <c r="G34" s="68" t="s">
        <v>136</v>
      </c>
      <c r="H34" s="69" t="s">
        <v>58</v>
      </c>
      <c r="I34" s="67" t="s">
        <v>271</v>
      </c>
      <c r="J34" s="70" t="s">
        <v>163</v>
      </c>
      <c r="K34" s="71" t="s">
        <v>49</v>
      </c>
      <c r="L34" s="72"/>
      <c r="M34" s="73">
        <v>570</v>
      </c>
      <c r="N34" s="74" t="s">
        <v>50</v>
      </c>
      <c r="O34" s="75" t="s">
        <v>69</v>
      </c>
      <c r="P34" s="71" t="s">
        <v>49</v>
      </c>
      <c r="Q34" s="76"/>
      <c r="R34" s="74"/>
      <c r="S34" s="77" t="s">
        <v>49</v>
      </c>
      <c r="T34" s="78">
        <v>29027.43</v>
      </c>
      <c r="U34" s="79"/>
      <c r="V34" s="80"/>
      <c r="W34" s="81"/>
      <c r="X34" s="82"/>
      <c r="Y34" s="83"/>
      <c r="Z34" s="66">
        <f t="shared" si="0"/>
        <v>0</v>
      </c>
      <c r="AA34" s="67">
        <f t="shared" si="1"/>
        <v>1</v>
      </c>
      <c r="AB34" s="67">
        <f t="shared" si="2"/>
        <v>0</v>
      </c>
      <c r="AC34" s="67">
        <f t="shared" si="3"/>
        <v>0</v>
      </c>
      <c r="AD34" s="84" t="str">
        <f t="shared" si="4"/>
        <v>-</v>
      </c>
      <c r="AE34" s="66">
        <f t="shared" si="5"/>
        <v>0</v>
      </c>
      <c r="AF34" s="67">
        <f t="shared" si="6"/>
        <v>0</v>
      </c>
      <c r="AG34" s="67">
        <f t="shared" si="7"/>
        <v>0</v>
      </c>
      <c r="AH34" s="84" t="str">
        <f t="shared" si="8"/>
        <v>-</v>
      </c>
      <c r="AI34" s="66">
        <f t="shared" si="9"/>
        <v>0</v>
      </c>
    </row>
    <row r="35" spans="1:35" ht="15">
      <c r="A35" s="64" t="s">
        <v>272</v>
      </c>
      <c r="B35" s="65" t="s">
        <v>273</v>
      </c>
      <c r="C35" s="66" t="s">
        <v>274</v>
      </c>
      <c r="D35" s="67" t="s">
        <v>275</v>
      </c>
      <c r="E35" s="67" t="s">
        <v>276</v>
      </c>
      <c r="F35" s="65" t="s">
        <v>44</v>
      </c>
      <c r="G35" s="68" t="s">
        <v>277</v>
      </c>
      <c r="H35" s="69" t="s">
        <v>278</v>
      </c>
      <c r="I35" s="67" t="s">
        <v>279</v>
      </c>
      <c r="J35" s="70" t="s">
        <v>280</v>
      </c>
      <c r="K35" s="71" t="s">
        <v>49</v>
      </c>
      <c r="L35" s="72"/>
      <c r="M35" s="73">
        <v>1114</v>
      </c>
      <c r="N35" s="74" t="s">
        <v>50</v>
      </c>
      <c r="O35" s="75" t="s">
        <v>69</v>
      </c>
      <c r="P35" s="71" t="s">
        <v>49</v>
      </c>
      <c r="Q35" s="76"/>
      <c r="R35" s="74"/>
      <c r="S35" s="77" t="s">
        <v>49</v>
      </c>
      <c r="T35" s="78">
        <v>76595.64</v>
      </c>
      <c r="U35" s="79"/>
      <c r="V35" s="80"/>
      <c r="W35" s="81"/>
      <c r="X35" s="82"/>
      <c r="Y35" s="83"/>
      <c r="Z35" s="66">
        <f t="shared" si="0"/>
        <v>0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4" t="str">
        <f t="shared" si="4"/>
        <v>-</v>
      </c>
      <c r="AE35" s="66">
        <f t="shared" si="5"/>
        <v>0</v>
      </c>
      <c r="AF35" s="67">
        <f t="shared" si="6"/>
        <v>0</v>
      </c>
      <c r="AG35" s="67">
        <f t="shared" si="7"/>
        <v>0</v>
      </c>
      <c r="AH35" s="84" t="str">
        <f t="shared" si="8"/>
        <v>-</v>
      </c>
      <c r="AI35" s="66">
        <f t="shared" si="9"/>
        <v>0</v>
      </c>
    </row>
    <row r="36" spans="1:35" ht="15">
      <c r="A36" s="64" t="s">
        <v>281</v>
      </c>
      <c r="B36" s="65" t="s">
        <v>282</v>
      </c>
      <c r="C36" s="66" t="s">
        <v>283</v>
      </c>
      <c r="D36" s="67" t="s">
        <v>284</v>
      </c>
      <c r="E36" s="67" t="s">
        <v>285</v>
      </c>
      <c r="F36" s="65" t="s">
        <v>44</v>
      </c>
      <c r="G36" s="68" t="s">
        <v>93</v>
      </c>
      <c r="H36" s="69" t="s">
        <v>58</v>
      </c>
      <c r="I36" s="67" t="s">
        <v>286</v>
      </c>
      <c r="J36" s="70" t="s">
        <v>280</v>
      </c>
      <c r="K36" s="71" t="s">
        <v>49</v>
      </c>
      <c r="L36" s="72"/>
      <c r="M36" s="73">
        <v>103</v>
      </c>
      <c r="N36" s="74" t="s">
        <v>50</v>
      </c>
      <c r="O36" s="75" t="s">
        <v>69</v>
      </c>
      <c r="P36" s="71" t="s">
        <v>49</v>
      </c>
      <c r="Q36" s="76"/>
      <c r="R36" s="74"/>
      <c r="S36" s="77" t="s">
        <v>49</v>
      </c>
      <c r="T36" s="78">
        <v>8114.93</v>
      </c>
      <c r="U36" s="79"/>
      <c r="V36" s="80"/>
      <c r="W36" s="81"/>
      <c r="X36" s="82"/>
      <c r="Y36" s="83"/>
      <c r="Z36" s="66">
        <f t="shared" si="0"/>
        <v>0</v>
      </c>
      <c r="AA36" s="67">
        <f t="shared" si="1"/>
        <v>1</v>
      </c>
      <c r="AB36" s="67">
        <f t="shared" si="2"/>
        <v>0</v>
      </c>
      <c r="AC36" s="67">
        <f t="shared" si="3"/>
        <v>0</v>
      </c>
      <c r="AD36" s="84" t="str">
        <f t="shared" si="4"/>
        <v>-</v>
      </c>
      <c r="AE36" s="66">
        <f t="shared" si="5"/>
        <v>0</v>
      </c>
      <c r="AF36" s="67">
        <f t="shared" si="6"/>
        <v>0</v>
      </c>
      <c r="AG36" s="67">
        <f t="shared" si="7"/>
        <v>0</v>
      </c>
      <c r="AH36" s="84" t="str">
        <f t="shared" si="8"/>
        <v>-</v>
      </c>
      <c r="AI36" s="66">
        <f t="shared" si="9"/>
        <v>0</v>
      </c>
    </row>
    <row r="37" spans="1:35" ht="15">
      <c r="A37" s="64" t="s">
        <v>287</v>
      </c>
      <c r="B37" s="65" t="s">
        <v>288</v>
      </c>
      <c r="C37" s="66" t="s">
        <v>289</v>
      </c>
      <c r="D37" s="67" t="s">
        <v>290</v>
      </c>
      <c r="E37" s="67" t="s">
        <v>121</v>
      </c>
      <c r="F37" s="65" t="s">
        <v>44</v>
      </c>
      <c r="G37" s="68" t="s">
        <v>183</v>
      </c>
      <c r="H37" s="69" t="s">
        <v>58</v>
      </c>
      <c r="I37" s="67" t="s">
        <v>291</v>
      </c>
      <c r="J37" s="70" t="s">
        <v>68</v>
      </c>
      <c r="K37" s="71" t="s">
        <v>49</v>
      </c>
      <c r="L37" s="72"/>
      <c r="M37" s="73">
        <v>171</v>
      </c>
      <c r="N37" s="74" t="s">
        <v>50</v>
      </c>
      <c r="O37" s="75" t="s">
        <v>69</v>
      </c>
      <c r="P37" s="71" t="s">
        <v>49</v>
      </c>
      <c r="Q37" s="76"/>
      <c r="R37" s="74"/>
      <c r="S37" s="77" t="s">
        <v>49</v>
      </c>
      <c r="T37" s="78">
        <v>8626.03</v>
      </c>
      <c r="U37" s="79"/>
      <c r="V37" s="80"/>
      <c r="W37" s="81"/>
      <c r="X37" s="82"/>
      <c r="Y37" s="83"/>
      <c r="Z37" s="66">
        <f t="shared" si="0"/>
        <v>0</v>
      </c>
      <c r="AA37" s="67">
        <f t="shared" si="1"/>
        <v>1</v>
      </c>
      <c r="AB37" s="67">
        <f t="shared" si="2"/>
        <v>0</v>
      </c>
      <c r="AC37" s="67">
        <f t="shared" si="3"/>
        <v>0</v>
      </c>
      <c r="AD37" s="84" t="str">
        <f t="shared" si="4"/>
        <v>-</v>
      </c>
      <c r="AE37" s="66">
        <f t="shared" si="5"/>
        <v>0</v>
      </c>
      <c r="AF37" s="67">
        <f t="shared" si="6"/>
        <v>0</v>
      </c>
      <c r="AG37" s="67">
        <f t="shared" si="7"/>
        <v>0</v>
      </c>
      <c r="AH37" s="84" t="str">
        <f t="shared" si="8"/>
        <v>-</v>
      </c>
      <c r="AI37" s="66">
        <f t="shared" si="9"/>
        <v>0</v>
      </c>
    </row>
    <row r="38" spans="1:35" ht="15">
      <c r="A38" s="64" t="s">
        <v>292</v>
      </c>
      <c r="B38" s="65" t="s">
        <v>293</v>
      </c>
      <c r="C38" s="66" t="s">
        <v>294</v>
      </c>
      <c r="D38" s="67" t="s">
        <v>295</v>
      </c>
      <c r="E38" s="67" t="s">
        <v>296</v>
      </c>
      <c r="F38" s="65" t="s">
        <v>44</v>
      </c>
      <c r="G38" s="68" t="s">
        <v>297</v>
      </c>
      <c r="H38" s="69" t="s">
        <v>298</v>
      </c>
      <c r="I38" s="67" t="s">
        <v>299</v>
      </c>
      <c r="J38" s="70" t="s">
        <v>241</v>
      </c>
      <c r="K38" s="71" t="s">
        <v>51</v>
      </c>
      <c r="L38" s="72"/>
      <c r="M38" s="73">
        <v>636</v>
      </c>
      <c r="N38" s="74" t="s">
        <v>50</v>
      </c>
      <c r="O38" s="75" t="s">
        <v>69</v>
      </c>
      <c r="P38" s="71" t="s">
        <v>49</v>
      </c>
      <c r="Q38" s="76"/>
      <c r="R38" s="74"/>
      <c r="S38" s="77" t="s">
        <v>51</v>
      </c>
      <c r="T38" s="78">
        <v>32296.5</v>
      </c>
      <c r="U38" s="79"/>
      <c r="V38" s="80"/>
      <c r="W38" s="81"/>
      <c r="X38" s="82"/>
      <c r="Y38" s="83"/>
      <c r="Z38" s="66">
        <f t="shared" si="0"/>
        <v>1</v>
      </c>
      <c r="AA38" s="67">
        <f t="shared" si="1"/>
        <v>0</v>
      </c>
      <c r="AB38" s="67">
        <f t="shared" si="2"/>
        <v>0</v>
      </c>
      <c r="AC38" s="67">
        <f t="shared" si="3"/>
        <v>0</v>
      </c>
      <c r="AD38" s="84" t="str">
        <f t="shared" si="4"/>
        <v>-</v>
      </c>
      <c r="AE38" s="66">
        <f t="shared" si="5"/>
        <v>1</v>
      </c>
      <c r="AF38" s="67">
        <f t="shared" si="6"/>
        <v>0</v>
      </c>
      <c r="AG38" s="67">
        <f t="shared" si="7"/>
        <v>0</v>
      </c>
      <c r="AH38" s="84" t="str">
        <f t="shared" si="8"/>
        <v>-</v>
      </c>
      <c r="AI38" s="66">
        <f t="shared" si="9"/>
        <v>0</v>
      </c>
    </row>
    <row r="39" spans="1:35" ht="15">
      <c r="A39" s="64" t="s">
        <v>300</v>
      </c>
      <c r="B39" s="65" t="s">
        <v>301</v>
      </c>
      <c r="C39" s="66" t="s">
        <v>302</v>
      </c>
      <c r="D39" s="67" t="s">
        <v>303</v>
      </c>
      <c r="E39" s="67" t="s">
        <v>121</v>
      </c>
      <c r="F39" s="65" t="s">
        <v>44</v>
      </c>
      <c r="G39" s="68" t="s">
        <v>304</v>
      </c>
      <c r="H39" s="69" t="s">
        <v>58</v>
      </c>
      <c r="I39" s="67" t="s">
        <v>305</v>
      </c>
      <c r="J39" s="70"/>
      <c r="K39" s="71"/>
      <c r="L39" s="72"/>
      <c r="M39" s="73"/>
      <c r="N39" s="74" t="s">
        <v>50</v>
      </c>
      <c r="O39" s="75" t="s">
        <v>69</v>
      </c>
      <c r="P39" s="71" t="s">
        <v>49</v>
      </c>
      <c r="Q39" s="76"/>
      <c r="R39" s="74"/>
      <c r="S39" s="77"/>
      <c r="T39" s="78">
        <v>5839.5</v>
      </c>
      <c r="U39" s="79"/>
      <c r="V39" s="80"/>
      <c r="W39" s="81"/>
      <c r="X39" s="82"/>
      <c r="Y39" s="83"/>
      <c r="Z39" s="66">
        <f t="shared" si="0"/>
        <v>0</v>
      </c>
      <c r="AA39" s="67">
        <f t="shared" si="1"/>
        <v>0</v>
      </c>
      <c r="AB39" s="67">
        <f t="shared" si="2"/>
        <v>0</v>
      </c>
      <c r="AC39" s="67">
        <f t="shared" si="3"/>
        <v>0</v>
      </c>
      <c r="AD39" s="84" t="str">
        <f t="shared" si="4"/>
        <v>-</v>
      </c>
      <c r="AE39" s="66">
        <f t="shared" si="5"/>
        <v>0</v>
      </c>
      <c r="AF39" s="67">
        <f t="shared" si="6"/>
        <v>0</v>
      </c>
      <c r="AG39" s="67">
        <f t="shared" si="7"/>
        <v>0</v>
      </c>
      <c r="AH39" s="84" t="str">
        <f t="shared" si="8"/>
        <v>-</v>
      </c>
      <c r="AI39" s="66">
        <f t="shared" si="9"/>
        <v>0</v>
      </c>
    </row>
    <row r="40" spans="1:35" ht="15">
      <c r="A40" s="64" t="s">
        <v>306</v>
      </c>
      <c r="B40" s="65" t="s">
        <v>307</v>
      </c>
      <c r="C40" s="66" t="s">
        <v>308</v>
      </c>
      <c r="D40" s="67" t="s">
        <v>309</v>
      </c>
      <c r="E40" s="67" t="s">
        <v>121</v>
      </c>
      <c r="F40" s="65" t="s">
        <v>44</v>
      </c>
      <c r="G40" s="68" t="s">
        <v>310</v>
      </c>
      <c r="H40" s="69" t="s">
        <v>58</v>
      </c>
      <c r="I40" s="67" t="s">
        <v>311</v>
      </c>
      <c r="J40" s="70" t="s">
        <v>87</v>
      </c>
      <c r="K40" s="71" t="s">
        <v>49</v>
      </c>
      <c r="L40" s="72"/>
      <c r="M40" s="73">
        <v>14626</v>
      </c>
      <c r="N40" s="74" t="s">
        <v>50</v>
      </c>
      <c r="O40" s="75">
        <v>12.323157110945644</v>
      </c>
      <c r="P40" s="71" t="s">
        <v>49</v>
      </c>
      <c r="Q40" s="76"/>
      <c r="R40" s="74"/>
      <c r="S40" s="77" t="s">
        <v>49</v>
      </c>
      <c r="T40" s="78">
        <v>1832306.07</v>
      </c>
      <c r="U40" s="79"/>
      <c r="V40" s="80"/>
      <c r="W40" s="81"/>
      <c r="X40" s="82"/>
      <c r="Y40" s="83"/>
      <c r="Z40" s="66">
        <f t="shared" si="0"/>
        <v>0</v>
      </c>
      <c r="AA40" s="67">
        <f t="shared" si="1"/>
        <v>0</v>
      </c>
      <c r="AB40" s="67">
        <f t="shared" si="2"/>
        <v>0</v>
      </c>
      <c r="AC40" s="67">
        <f t="shared" si="3"/>
        <v>0</v>
      </c>
      <c r="AD40" s="84" t="str">
        <f t="shared" si="4"/>
        <v>-</v>
      </c>
      <c r="AE40" s="66">
        <f t="shared" si="5"/>
        <v>0</v>
      </c>
      <c r="AF40" s="67">
        <f t="shared" si="6"/>
        <v>0</v>
      </c>
      <c r="AG40" s="67">
        <f t="shared" si="7"/>
        <v>0</v>
      </c>
      <c r="AH40" s="84" t="str">
        <f t="shared" si="8"/>
        <v>-</v>
      </c>
      <c r="AI40" s="66">
        <f t="shared" si="9"/>
        <v>0</v>
      </c>
    </row>
    <row r="41" spans="1:35" ht="15">
      <c r="A41" s="64" t="s">
        <v>39</v>
      </c>
      <c r="B41" s="65" t="s">
        <v>40</v>
      </c>
      <c r="C41" s="66" t="s">
        <v>41</v>
      </c>
      <c r="D41" s="67" t="s">
        <v>42</v>
      </c>
      <c r="E41" s="67" t="s">
        <v>43</v>
      </c>
      <c r="F41" s="65" t="s">
        <v>44</v>
      </c>
      <c r="G41" s="68" t="s">
        <v>45</v>
      </c>
      <c r="H41" s="69" t="s">
        <v>46</v>
      </c>
      <c r="I41" s="67" t="s">
        <v>47</v>
      </c>
      <c r="J41" s="70" t="s">
        <v>48</v>
      </c>
      <c r="K41" s="71" t="s">
        <v>49</v>
      </c>
      <c r="L41" s="72"/>
      <c r="M41" s="73">
        <v>3236</v>
      </c>
      <c r="N41" s="74" t="s">
        <v>50</v>
      </c>
      <c r="O41" s="75">
        <v>27.921498661909013</v>
      </c>
      <c r="P41" s="71" t="s">
        <v>51</v>
      </c>
      <c r="Q41" s="76"/>
      <c r="R41" s="74"/>
      <c r="S41" s="77" t="s">
        <v>51</v>
      </c>
      <c r="T41" s="78">
        <v>542850.02</v>
      </c>
      <c r="U41" s="79"/>
      <c r="V41" s="80"/>
      <c r="W41" s="81"/>
      <c r="X41" s="82"/>
      <c r="Y41" s="83"/>
      <c r="Z41" s="66">
        <f t="shared" si="0"/>
        <v>0</v>
      </c>
      <c r="AA41" s="67">
        <f t="shared" si="1"/>
        <v>0</v>
      </c>
      <c r="AB41" s="67">
        <f t="shared" si="2"/>
        <v>0</v>
      </c>
      <c r="AC41" s="67">
        <f t="shared" si="3"/>
        <v>0</v>
      </c>
      <c r="AD41" s="84" t="str">
        <f t="shared" si="4"/>
        <v>-</v>
      </c>
      <c r="AE41" s="66">
        <f t="shared" si="5"/>
        <v>1</v>
      </c>
      <c r="AF41" s="67">
        <f t="shared" si="6"/>
        <v>1</v>
      </c>
      <c r="AG41" s="67" t="str">
        <f t="shared" si="7"/>
        <v>Initial</v>
      </c>
      <c r="AH41" s="84" t="str">
        <f t="shared" si="8"/>
        <v>RLIS</v>
      </c>
      <c r="AI41" s="66">
        <f t="shared" si="9"/>
        <v>0</v>
      </c>
    </row>
    <row r="42" spans="1:35" ht="15">
      <c r="A42" s="64" t="s">
        <v>312</v>
      </c>
      <c r="B42" s="65" t="s">
        <v>313</v>
      </c>
      <c r="C42" s="66" t="s">
        <v>314</v>
      </c>
      <c r="D42" s="67" t="s">
        <v>315</v>
      </c>
      <c r="E42" s="67" t="s">
        <v>316</v>
      </c>
      <c r="F42" s="65" t="s">
        <v>44</v>
      </c>
      <c r="G42" s="68" t="s">
        <v>317</v>
      </c>
      <c r="H42" s="69" t="s">
        <v>318</v>
      </c>
      <c r="I42" s="67" t="s">
        <v>319</v>
      </c>
      <c r="J42" s="70" t="s">
        <v>216</v>
      </c>
      <c r="K42" s="71" t="s">
        <v>49</v>
      </c>
      <c r="L42" s="72"/>
      <c r="M42" s="73">
        <v>4584</v>
      </c>
      <c r="N42" s="74" t="s">
        <v>50</v>
      </c>
      <c r="O42" s="75">
        <v>12.630359212050985</v>
      </c>
      <c r="P42" s="71" t="s">
        <v>49</v>
      </c>
      <c r="Q42" s="76"/>
      <c r="R42" s="74"/>
      <c r="S42" s="77" t="s">
        <v>49</v>
      </c>
      <c r="T42" s="78">
        <v>325534.02</v>
      </c>
      <c r="U42" s="79"/>
      <c r="V42" s="80"/>
      <c r="W42" s="81"/>
      <c r="X42" s="82"/>
      <c r="Y42" s="83"/>
      <c r="Z42" s="66">
        <f t="shared" si="0"/>
        <v>0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4" t="str">
        <f t="shared" si="4"/>
        <v>-</v>
      </c>
      <c r="AE42" s="66">
        <f t="shared" si="5"/>
        <v>0</v>
      </c>
      <c r="AF42" s="67">
        <f t="shared" si="6"/>
        <v>0</v>
      </c>
      <c r="AG42" s="67">
        <f t="shared" si="7"/>
        <v>0</v>
      </c>
      <c r="AH42" s="84" t="str">
        <f t="shared" si="8"/>
        <v>-</v>
      </c>
      <c r="AI42" s="66">
        <f t="shared" si="9"/>
        <v>0</v>
      </c>
    </row>
    <row r="43" spans="1:35" ht="15">
      <c r="A43" s="64" t="s">
        <v>320</v>
      </c>
      <c r="B43" s="65" t="s">
        <v>321</v>
      </c>
      <c r="C43" s="66" t="s">
        <v>322</v>
      </c>
      <c r="D43" s="67" t="s">
        <v>323</v>
      </c>
      <c r="E43" s="67" t="s">
        <v>324</v>
      </c>
      <c r="F43" s="65" t="s">
        <v>44</v>
      </c>
      <c r="G43" s="68" t="s">
        <v>325</v>
      </c>
      <c r="H43" s="69" t="s">
        <v>58</v>
      </c>
      <c r="I43" s="67" t="s">
        <v>326</v>
      </c>
      <c r="J43" s="70" t="s">
        <v>225</v>
      </c>
      <c r="K43" s="71" t="s">
        <v>49</v>
      </c>
      <c r="L43" s="72"/>
      <c r="M43" s="73">
        <v>309</v>
      </c>
      <c r="N43" s="74" t="s">
        <v>50</v>
      </c>
      <c r="O43" s="75" t="s">
        <v>69</v>
      </c>
      <c r="P43" s="71" t="s">
        <v>49</v>
      </c>
      <c r="Q43" s="76"/>
      <c r="R43" s="74"/>
      <c r="S43" s="77" t="s">
        <v>51</v>
      </c>
      <c r="T43" s="78">
        <v>11291.69</v>
      </c>
      <c r="U43" s="79"/>
      <c r="V43" s="80"/>
      <c r="W43" s="81"/>
      <c r="X43" s="82"/>
      <c r="Y43" s="83"/>
      <c r="Z43" s="66">
        <f t="shared" si="0"/>
        <v>0</v>
      </c>
      <c r="AA43" s="67">
        <f t="shared" si="1"/>
        <v>1</v>
      </c>
      <c r="AB43" s="67">
        <f t="shared" si="2"/>
        <v>0</v>
      </c>
      <c r="AC43" s="67">
        <f t="shared" si="3"/>
        <v>0</v>
      </c>
      <c r="AD43" s="84" t="str">
        <f t="shared" si="4"/>
        <v>-</v>
      </c>
      <c r="AE43" s="66">
        <f t="shared" si="5"/>
        <v>1</v>
      </c>
      <c r="AF43" s="67">
        <f t="shared" si="6"/>
        <v>0</v>
      </c>
      <c r="AG43" s="67">
        <f t="shared" si="7"/>
        <v>0</v>
      </c>
      <c r="AH43" s="84" t="str">
        <f t="shared" si="8"/>
        <v>-</v>
      </c>
      <c r="AI43" s="66">
        <f t="shared" si="9"/>
        <v>0</v>
      </c>
    </row>
    <row r="44" spans="1:35" ht="15">
      <c r="A44" s="64" t="s">
        <v>327</v>
      </c>
      <c r="B44" s="65" t="s">
        <v>328</v>
      </c>
      <c r="C44" s="66" t="s">
        <v>329</v>
      </c>
      <c r="D44" s="67" t="s">
        <v>330</v>
      </c>
      <c r="E44" s="67" t="s">
        <v>324</v>
      </c>
      <c r="F44" s="65" t="s">
        <v>44</v>
      </c>
      <c r="G44" s="68" t="s">
        <v>325</v>
      </c>
      <c r="H44" s="69" t="s">
        <v>331</v>
      </c>
      <c r="I44" s="67" t="s">
        <v>332</v>
      </c>
      <c r="J44" s="70" t="s">
        <v>60</v>
      </c>
      <c r="K44" s="71" t="s">
        <v>51</v>
      </c>
      <c r="L44" s="72"/>
      <c r="M44" s="73">
        <v>1229</v>
      </c>
      <c r="N44" s="74" t="s">
        <v>50</v>
      </c>
      <c r="O44" s="75" t="s">
        <v>69</v>
      </c>
      <c r="P44" s="71" t="s">
        <v>49</v>
      </c>
      <c r="Q44" s="76"/>
      <c r="R44" s="74"/>
      <c r="S44" s="77" t="s">
        <v>51</v>
      </c>
      <c r="T44" s="78">
        <v>81783.42</v>
      </c>
      <c r="U44" s="79"/>
      <c r="V44" s="80"/>
      <c r="W44" s="81"/>
      <c r="X44" s="82"/>
      <c r="Y44" s="83"/>
      <c r="Z44" s="66">
        <f t="shared" si="0"/>
        <v>1</v>
      </c>
      <c r="AA44" s="67">
        <f t="shared" si="1"/>
        <v>0</v>
      </c>
      <c r="AB44" s="67">
        <f t="shared" si="2"/>
        <v>0</v>
      </c>
      <c r="AC44" s="67">
        <f t="shared" si="3"/>
        <v>0</v>
      </c>
      <c r="AD44" s="84" t="str">
        <f t="shared" si="4"/>
        <v>-</v>
      </c>
      <c r="AE44" s="66">
        <f t="shared" si="5"/>
        <v>1</v>
      </c>
      <c r="AF44" s="67">
        <f t="shared" si="6"/>
        <v>0</v>
      </c>
      <c r="AG44" s="67">
        <f t="shared" si="7"/>
        <v>0</v>
      </c>
      <c r="AH44" s="84" t="str">
        <f t="shared" si="8"/>
        <v>-</v>
      </c>
      <c r="AI44" s="66">
        <f t="shared" si="9"/>
        <v>0</v>
      </c>
    </row>
    <row r="45" spans="1:35" ht="15">
      <c r="A45" s="64" t="s">
        <v>52</v>
      </c>
      <c r="B45" s="65" t="s">
        <v>53</v>
      </c>
      <c r="C45" s="66" t="s">
        <v>54</v>
      </c>
      <c r="D45" s="67" t="s">
        <v>55</v>
      </c>
      <c r="E45" s="67" t="s">
        <v>56</v>
      </c>
      <c r="F45" s="65" t="s">
        <v>44</v>
      </c>
      <c r="G45" s="68" t="s">
        <v>57</v>
      </c>
      <c r="H45" s="69" t="s">
        <v>58</v>
      </c>
      <c r="I45" s="67" t="s">
        <v>59</v>
      </c>
      <c r="J45" s="70" t="s">
        <v>60</v>
      </c>
      <c r="K45" s="71" t="s">
        <v>51</v>
      </c>
      <c r="L45" s="72"/>
      <c r="M45" s="73">
        <v>1930</v>
      </c>
      <c r="N45" s="74" t="s">
        <v>50</v>
      </c>
      <c r="O45" s="75">
        <v>23.894126178390138</v>
      </c>
      <c r="P45" s="71" t="s">
        <v>51</v>
      </c>
      <c r="Q45" s="76"/>
      <c r="R45" s="74"/>
      <c r="S45" s="77" t="s">
        <v>51</v>
      </c>
      <c r="T45" s="78">
        <v>432005.34</v>
      </c>
      <c r="U45" s="79"/>
      <c r="V45" s="80"/>
      <c r="W45" s="81"/>
      <c r="X45" s="82"/>
      <c r="Y45" s="83"/>
      <c r="Z45" s="66">
        <f t="shared" si="0"/>
        <v>1</v>
      </c>
      <c r="AA45" s="67">
        <f t="shared" si="1"/>
        <v>0</v>
      </c>
      <c r="AB45" s="67">
        <f t="shared" si="2"/>
        <v>0</v>
      </c>
      <c r="AC45" s="67">
        <f t="shared" si="3"/>
        <v>0</v>
      </c>
      <c r="AD45" s="84" t="str">
        <f t="shared" si="4"/>
        <v>-</v>
      </c>
      <c r="AE45" s="66">
        <f t="shared" si="5"/>
        <v>1</v>
      </c>
      <c r="AF45" s="67">
        <f t="shared" si="6"/>
        <v>1</v>
      </c>
      <c r="AG45" s="67" t="str">
        <f t="shared" si="7"/>
        <v>Initial</v>
      </c>
      <c r="AH45" s="84" t="str">
        <f t="shared" si="8"/>
        <v>RLIS</v>
      </c>
      <c r="AI45" s="66">
        <f t="shared" si="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Delaware School Districts</dc:title>
  <dc:subject/>
  <dc:creator>U.S. Department of Education</dc:creator>
  <cp:keywords/>
  <dc:description/>
  <cp:lastModifiedBy>Authorised User</cp:lastModifiedBy>
  <dcterms:created xsi:type="dcterms:W3CDTF">2011-06-23T18:40:55Z</dcterms:created>
  <dcterms:modified xsi:type="dcterms:W3CDTF">2011-07-01T14:53:29Z</dcterms:modified>
  <cp:category/>
  <cp:version/>
  <cp:contentType/>
  <cp:contentStatus/>
</cp:coreProperties>
</file>