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020" windowHeight="790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<sst xmlns="http://schemas.openxmlformats.org/spreadsheetml/2006/main" count="1696" uniqueCount="778">
  <si>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</si>
  <si>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Utah School Districts</t>
  </si>
  <si>
    <t>SUCCESS SCHOOL</t>
  </si>
  <si>
    <t>4122 S 1785 W SUITE 2B</t>
  </si>
  <si>
    <t>TAYLORSVILLE</t>
  </si>
  <si>
    <t>8019644258</t>
  </si>
  <si>
    <t>4900066</t>
  </si>
  <si>
    <t>A4</t>
  </si>
  <si>
    <t>SUMMIT ACADEMY</t>
  </si>
  <si>
    <t>1285 E 13200 S</t>
  </si>
  <si>
    <t>8012312523</t>
  </si>
  <si>
    <t>4900044</t>
  </si>
  <si>
    <t>4D</t>
  </si>
  <si>
    <t>SYRACUSE ARTS ACADEMY</t>
  </si>
  <si>
    <t>2893 W 1700 S</t>
  </si>
  <si>
    <t>SYRACUSE</t>
  </si>
  <si>
    <t>84075</t>
  </si>
  <si>
    <t>8017792066</t>
  </si>
  <si>
    <t>4900015</t>
  </si>
  <si>
    <t>6B</t>
  </si>
  <si>
    <t>THOMAS EDISON - NORTH and SOUTH</t>
  </si>
  <si>
    <t>180 E 2600 N</t>
  </si>
  <si>
    <t>4357872820</t>
  </si>
  <si>
    <t>4900016</t>
  </si>
  <si>
    <t>95</t>
  </si>
  <si>
    <t>TIMPANOGOS ACADEMY</t>
  </si>
  <si>
    <t>55 S TITAN TRAIL (100 E)</t>
  </si>
  <si>
    <t>8017854979</t>
  </si>
  <si>
    <t>4901020</t>
  </si>
  <si>
    <t>29</t>
  </si>
  <si>
    <t>TINTIC DISTRICT</t>
  </si>
  <si>
    <t>PO BOX 210</t>
  </si>
  <si>
    <t>EUREKA</t>
  </si>
  <si>
    <t>84628</t>
  </si>
  <si>
    <t>0210</t>
  </si>
  <si>
    <t>4354336363</t>
  </si>
  <si>
    <t>4,7,8</t>
  </si>
  <si>
    <t>4901050</t>
  </si>
  <si>
    <t>30</t>
  </si>
  <si>
    <t>TOOELE DISTRICT</t>
  </si>
  <si>
    <t>92 S LODESTONE WAY</t>
  </si>
  <si>
    <t>TOOELE</t>
  </si>
  <si>
    <t>84074</t>
  </si>
  <si>
    <t>2035</t>
  </si>
  <si>
    <t>4358331900</t>
  </si>
  <si>
    <t>4900012</t>
  </si>
  <si>
    <t>90</t>
  </si>
  <si>
    <t>TUACAHN HIGH SCHOOL FOR THE PERFORMING ARTS</t>
  </si>
  <si>
    <t>1100 TUACAHN DR</t>
  </si>
  <si>
    <t>IVINS</t>
  </si>
  <si>
    <t>84738</t>
  </si>
  <si>
    <t>4356523201</t>
  </si>
  <si>
    <t>4901080</t>
  </si>
  <si>
    <t>31</t>
  </si>
  <si>
    <t>UINTAH DISTRICT</t>
  </si>
  <si>
    <t>635 W 200 S</t>
  </si>
  <si>
    <t>VERNAL</t>
  </si>
  <si>
    <t>84078</t>
  </si>
  <si>
    <t>3099</t>
  </si>
  <si>
    <t>4357813100</t>
  </si>
  <si>
    <t>4900013</t>
  </si>
  <si>
    <t>92</t>
  </si>
  <si>
    <t>UINTAH RIVER HIGH</t>
  </si>
  <si>
    <t>PO BOX 235</t>
  </si>
  <si>
    <t>FORT DUCHESNE</t>
  </si>
  <si>
    <t>84026</t>
  </si>
  <si>
    <t>4357264088</t>
  </si>
  <si>
    <t>4900020</t>
  </si>
  <si>
    <t>1B</t>
  </si>
  <si>
    <t>UTAH COUNTY ACADEMY OF SCIENCE (UCAS)</t>
  </si>
  <si>
    <t>940 W 800 S</t>
  </si>
  <si>
    <t>8012258227</t>
  </si>
  <si>
    <t>4900130</t>
  </si>
  <si>
    <t>5F</t>
  </si>
  <si>
    <t>UTAH VIRTUAL ACADEMY</t>
  </si>
  <si>
    <t>PO BOX 543</t>
  </si>
  <si>
    <t>8667880364</t>
  </si>
  <si>
    <t>4900133</t>
  </si>
  <si>
    <t>3F</t>
  </si>
  <si>
    <t>VENTURE ACADEMY</t>
  </si>
  <si>
    <t>2590 WASHINGTON BLVD</t>
  </si>
  <si>
    <t>8013917426</t>
  </si>
  <si>
    <t>4900061</t>
  </si>
  <si>
    <t>81</t>
  </si>
  <si>
    <t>WALDEN SCHOOL OF LIBERAL ARTS</t>
  </si>
  <si>
    <t>4230 NORTH UNIVERSITY AVENUE</t>
  </si>
  <si>
    <t>8016231388</t>
  </si>
  <si>
    <t>4901110</t>
  </si>
  <si>
    <t>32</t>
  </si>
  <si>
    <t>WASATCH DISTRICT</t>
  </si>
  <si>
    <t>101 E 200 N</t>
  </si>
  <si>
    <t>HEBER CITY</t>
  </si>
  <si>
    <t>84032</t>
  </si>
  <si>
    <t>1708</t>
  </si>
  <si>
    <t>4356540280</t>
  </si>
  <si>
    <t>4900024</t>
  </si>
  <si>
    <t>4B</t>
  </si>
  <si>
    <t>WASATCH PEAK ACADEMY</t>
  </si>
  <si>
    <t>414 N CUTLER DRIVE</t>
  </si>
  <si>
    <t>8019363066</t>
  </si>
  <si>
    <t>4901140</t>
  </si>
  <si>
    <t>33</t>
  </si>
  <si>
    <t>WASHINGTON DISTRICT</t>
  </si>
  <si>
    <t>121 W TABERNACLE</t>
  </si>
  <si>
    <t>84770</t>
  </si>
  <si>
    <t>3390</t>
  </si>
  <si>
    <t>4356733553</t>
  </si>
  <si>
    <t>4901170</t>
  </si>
  <si>
    <t>34</t>
  </si>
  <si>
    <t>WAYNE DISTRICT</t>
  </si>
  <si>
    <t>P O BOX 127</t>
  </si>
  <si>
    <t>BICKNELL</t>
  </si>
  <si>
    <t>84715</t>
  </si>
  <si>
    <t>0127</t>
  </si>
  <si>
    <t>4354253813</t>
  </si>
  <si>
    <t>4901200</t>
  </si>
  <si>
    <t>35</t>
  </si>
  <si>
    <t>WEBER DISTRICT</t>
  </si>
  <si>
    <t>5320 S ADAMS AVE PARKWAY</t>
  </si>
  <si>
    <t>84405</t>
  </si>
  <si>
    <t>6913</t>
  </si>
  <si>
    <t>8014767800</t>
  </si>
  <si>
    <t>No RLIS Eligible Districts</t>
  </si>
  <si>
    <t>FISCAL YEAR 2009 ELIGIBILITY FOR RURAL LOW-INCOME SCHOOL PROGRAM</t>
  </si>
  <si>
    <t>PINNACLE CANYON ACADEMY</t>
  </si>
  <si>
    <t>210 N 600 E</t>
  </si>
  <si>
    <t>4356138102</t>
  </si>
  <si>
    <t>4900780</t>
  </si>
  <si>
    <t>23</t>
  </si>
  <si>
    <t>PIUTE DISTRICT</t>
  </si>
  <si>
    <t>P O BOX 69</t>
  </si>
  <si>
    <t>JUNCTION</t>
  </si>
  <si>
    <t>84740</t>
  </si>
  <si>
    <t>0069</t>
  </si>
  <si>
    <t>4355772912</t>
  </si>
  <si>
    <t>4,7</t>
  </si>
  <si>
    <t>4900124</t>
  </si>
  <si>
    <t>9E</t>
  </si>
  <si>
    <t>PROVIDENCE HALL</t>
  </si>
  <si>
    <t>13609 SOUTH BLUEWING WAY</t>
  </si>
  <si>
    <t>RIVERTON</t>
  </si>
  <si>
    <t>8019102939</t>
  </si>
  <si>
    <t>4900810</t>
  </si>
  <si>
    <t>38</t>
  </si>
  <si>
    <t>PROVO DISTRICT</t>
  </si>
  <si>
    <t>280 W 940 N</t>
  </si>
  <si>
    <t>3394</t>
  </si>
  <si>
    <t>8013744800</t>
  </si>
  <si>
    <t>2,4</t>
  </si>
  <si>
    <t>4900132</t>
  </si>
  <si>
    <t>1F</t>
  </si>
  <si>
    <t>QUEST ACADEMY</t>
  </si>
  <si>
    <t>2563 WEST 2375 NORTH</t>
  </si>
  <si>
    <t>CLINTON</t>
  </si>
  <si>
    <t>84015</t>
  </si>
  <si>
    <t>8017737965</t>
  </si>
  <si>
    <t>4900064</t>
  </si>
  <si>
    <t>A2</t>
  </si>
  <si>
    <t>RANCHES ACADEMY</t>
  </si>
  <si>
    <t>7789 TAWNY OWL CIR</t>
  </si>
  <si>
    <t>EAGLE MOUNTAIN</t>
  </si>
  <si>
    <t>84005</t>
  </si>
  <si>
    <t>8017894000</t>
  </si>
  <si>
    <t>4900032</t>
  </si>
  <si>
    <t>7B</t>
  </si>
  <si>
    <t>REAGAN ACADEMY</t>
  </si>
  <si>
    <t>1143 W CENTER</t>
  </si>
  <si>
    <t>8014897828</t>
  </si>
  <si>
    <t>4900038</t>
  </si>
  <si>
    <t>1D</t>
  </si>
  <si>
    <t>RENAISSANCE ACADEMY</t>
  </si>
  <si>
    <t>3435 N 1120 E</t>
  </si>
  <si>
    <t>LEHI</t>
  </si>
  <si>
    <t>84043</t>
  </si>
  <si>
    <t>8014945650</t>
  </si>
  <si>
    <t>4900840</t>
  </si>
  <si>
    <t>24</t>
  </si>
  <si>
    <t>RICH DISTRICT</t>
  </si>
  <si>
    <t>P O BOX 67</t>
  </si>
  <si>
    <t>RANDOLPH</t>
  </si>
  <si>
    <t>84064</t>
  </si>
  <si>
    <t>0067</t>
  </si>
  <si>
    <t>4357932135</t>
  </si>
  <si>
    <t>4900125</t>
  </si>
  <si>
    <t>2F</t>
  </si>
  <si>
    <t>ROCKWELL CHARTER HIGH SCHOOL</t>
  </si>
  <si>
    <t>903 SOUTH COVE ROAD</t>
  </si>
  <si>
    <t>8017682903</t>
  </si>
  <si>
    <t>4900018</t>
  </si>
  <si>
    <t>97</t>
  </si>
  <si>
    <t>SALT LAKE ARTS ACADEMY</t>
  </si>
  <si>
    <t>844 SOUTH 200 EAST</t>
  </si>
  <si>
    <t>84111</t>
  </si>
  <si>
    <t>8015311173</t>
  </si>
  <si>
    <t>4900123</t>
  </si>
  <si>
    <t>4F</t>
  </si>
  <si>
    <t>SALT LAKE CENTER FOR SCIENCE EDUCATION</t>
  </si>
  <si>
    <t>1400 WEST GOODWIN AVE</t>
  </si>
  <si>
    <t>84116</t>
  </si>
  <si>
    <t>8015788270</t>
  </si>
  <si>
    <t>4900870</t>
  </si>
  <si>
    <t>36</t>
  </si>
  <si>
    <t>SALT LAKE DISTRICT</t>
  </si>
  <si>
    <t>440 E 100 S</t>
  </si>
  <si>
    <t>1898</t>
  </si>
  <si>
    <t>8015788599</t>
  </si>
  <si>
    <t>4900050</t>
  </si>
  <si>
    <t>7D</t>
  </si>
  <si>
    <t>SALT LAKE SCHOOL FOR THE PERFORMING ARTS</t>
  </si>
  <si>
    <t>2166 S 1700 E</t>
  </si>
  <si>
    <t>8014666700</t>
  </si>
  <si>
    <t>4900900</t>
  </si>
  <si>
    <t>25</t>
  </si>
  <si>
    <t>SAN JUAN DISTRICT</t>
  </si>
  <si>
    <t>200 N MAIN STREET</t>
  </si>
  <si>
    <t>BLANDING</t>
  </si>
  <si>
    <t>84511</t>
  </si>
  <si>
    <t>3600</t>
  </si>
  <si>
    <t>4356781200</t>
  </si>
  <si>
    <t>6,7,8</t>
  </si>
  <si>
    <t>4900930</t>
  </si>
  <si>
    <t>26</t>
  </si>
  <si>
    <t>SEVIER DISTRICT</t>
  </si>
  <si>
    <t>180 EAST 600 NORTH</t>
  </si>
  <si>
    <t>RICHFIELD</t>
  </si>
  <si>
    <t>84701</t>
  </si>
  <si>
    <t>1899</t>
  </si>
  <si>
    <t>4358968214</t>
  </si>
  <si>
    <t>4900011</t>
  </si>
  <si>
    <t>89</t>
  </si>
  <si>
    <t>SOLDIER HOLLOW CHARTER SCHOOL</t>
  </si>
  <si>
    <t>PO BOX 779</t>
  </si>
  <si>
    <t>MIDWAY</t>
  </si>
  <si>
    <t>84049</t>
  </si>
  <si>
    <t>4356541347</t>
  </si>
  <si>
    <t>4900960</t>
  </si>
  <si>
    <t>27</t>
  </si>
  <si>
    <t>SOUTH SANPETE DISTRICT</t>
  </si>
  <si>
    <t>39 S MAIN</t>
  </si>
  <si>
    <t>MANTI</t>
  </si>
  <si>
    <t>84642</t>
  </si>
  <si>
    <t>1398</t>
  </si>
  <si>
    <t>4358352261</t>
  </si>
  <si>
    <t>4900990</t>
  </si>
  <si>
    <t>28</t>
  </si>
  <si>
    <t>SOUTH SUMMIT DISTRICT</t>
  </si>
  <si>
    <t>375 E 300 S</t>
  </si>
  <si>
    <t>KAMAS</t>
  </si>
  <si>
    <t>84036</t>
  </si>
  <si>
    <t>9631</t>
  </si>
  <si>
    <t>4357834301</t>
  </si>
  <si>
    <t>4900042</t>
  </si>
  <si>
    <t>3D</t>
  </si>
  <si>
    <t>SPECTRUM ACADEMY</t>
  </si>
  <si>
    <t>PO BOX 540691</t>
  </si>
  <si>
    <t>NORTH SALT LAKE</t>
  </si>
  <si>
    <t>8019650791</t>
  </si>
  <si>
    <t>4900037</t>
  </si>
  <si>
    <t>A9</t>
  </si>
  <si>
    <t>SUCCESS ACADEMY</t>
  </si>
  <si>
    <t>351 W UNIVERSITY BLVD</t>
  </si>
  <si>
    <t>4358658790</t>
  </si>
  <si>
    <t>4900010</t>
  </si>
  <si>
    <t>88</t>
  </si>
  <si>
    <t>MERIT COLLEGE PREPARATORY ACADEMY</t>
  </si>
  <si>
    <t>PO BOX 1059</t>
  </si>
  <si>
    <t>SPRINGVILLE</t>
  </si>
  <si>
    <t>84663</t>
  </si>
  <si>
    <t>8017877669</t>
  </si>
  <si>
    <t>4900540</t>
  </si>
  <si>
    <t>17</t>
  </si>
  <si>
    <t>MILLARD DISTRICT</t>
  </si>
  <si>
    <t>285 E 450 N</t>
  </si>
  <si>
    <t>0666</t>
  </si>
  <si>
    <t>4358641000</t>
  </si>
  <si>
    <t>4900035</t>
  </si>
  <si>
    <t>A7</t>
  </si>
  <si>
    <t>MOAB COMMUNITY SCHOOL</t>
  </si>
  <si>
    <t>358 E 300 S</t>
  </si>
  <si>
    <t>4352592277</t>
  </si>
  <si>
    <t>4900049</t>
  </si>
  <si>
    <t>7C</t>
  </si>
  <si>
    <t>MONTICELLO ACADEMY</t>
  </si>
  <si>
    <t>PO BOX 70806</t>
  </si>
  <si>
    <t>WEST VALLEY CITY</t>
  </si>
  <si>
    <t>84170</t>
  </si>
  <si>
    <t>8019555141</t>
  </si>
  <si>
    <t>4900570</t>
  </si>
  <si>
    <t>18</t>
  </si>
  <si>
    <t>MORGAN DISTRICT</t>
  </si>
  <si>
    <t>P O BOX 530</t>
  </si>
  <si>
    <t>MORGAN</t>
  </si>
  <si>
    <t>84050</t>
  </si>
  <si>
    <t>0530</t>
  </si>
  <si>
    <t>8018293411</t>
  </si>
  <si>
    <t>4900051</t>
  </si>
  <si>
    <t>8C</t>
  </si>
  <si>
    <t>MOUNTAINVILLE ACADEMY</t>
  </si>
  <si>
    <t>195 SOUTH MAIN</t>
  </si>
  <si>
    <t>ALPINE</t>
  </si>
  <si>
    <t>84004</t>
  </si>
  <si>
    <t>8019999999</t>
  </si>
  <si>
    <t>4900600</t>
  </si>
  <si>
    <t>40</t>
  </si>
  <si>
    <t>MURRAY DISTRICT</t>
  </si>
  <si>
    <t>147 E 5065 S</t>
  </si>
  <si>
    <t>MURRAY</t>
  </si>
  <si>
    <t>84107</t>
  </si>
  <si>
    <t>4898</t>
  </si>
  <si>
    <t>8012647400</t>
  </si>
  <si>
    <t>4900034</t>
  </si>
  <si>
    <t>9B</t>
  </si>
  <si>
    <t>NAVIGATOR POINTE ACADEMY</t>
  </si>
  <si>
    <t>6844 S NAVIGATOR RD</t>
  </si>
  <si>
    <t>84084</t>
  </si>
  <si>
    <t>8018401210</t>
  </si>
  <si>
    <t>4900630</t>
  </si>
  <si>
    <t>19</t>
  </si>
  <si>
    <t>NEBO DISTRICT</t>
  </si>
  <si>
    <t>350 S MAIN</t>
  </si>
  <si>
    <t>2499</t>
  </si>
  <si>
    <t>8013547400</t>
  </si>
  <si>
    <t>4900063</t>
  </si>
  <si>
    <t>A1</t>
  </si>
  <si>
    <t>NO UT ACAD FOR MATH ENGINEERING &amp; SCIENCE (NUAMES)</t>
  </si>
  <si>
    <t>2750 N UNIVERSITY PARK BLVD</t>
  </si>
  <si>
    <t>LAYTON</t>
  </si>
  <si>
    <t>84041</t>
  </si>
  <si>
    <t>8014025920</t>
  </si>
  <si>
    <t>4900048</t>
  </si>
  <si>
    <t>6D</t>
  </si>
  <si>
    <t>NOAH WEBSTER ACADEMY</t>
  </si>
  <si>
    <t>205 E 400 S</t>
  </si>
  <si>
    <t>OREM</t>
  </si>
  <si>
    <t>84058</t>
  </si>
  <si>
    <t>6311</t>
  </si>
  <si>
    <t>4900068</t>
  </si>
  <si>
    <t>A6</t>
  </si>
  <si>
    <t>NORTH DAVIS PREPARATORY ACADEMY</t>
  </si>
  <si>
    <t>1765 W HILLFIELD RD</t>
  </si>
  <si>
    <t>8015471809</t>
  </si>
  <si>
    <t>4900660</t>
  </si>
  <si>
    <t>20</t>
  </si>
  <si>
    <t>NORTH SANPETE DISTRICT</t>
  </si>
  <si>
    <t>220 E 700 S</t>
  </si>
  <si>
    <t>MT PLEASANT</t>
  </si>
  <si>
    <t>84647</t>
  </si>
  <si>
    <t>1327</t>
  </si>
  <si>
    <t>4354622485</t>
  </si>
  <si>
    <t>4900025</t>
  </si>
  <si>
    <t>5B</t>
  </si>
  <si>
    <t>NORTH STAR ACADEMY</t>
  </si>
  <si>
    <t>2920 W 14010 S</t>
  </si>
  <si>
    <t>BLUFFDALE</t>
  </si>
  <si>
    <t>84065</t>
  </si>
  <si>
    <t>8013029579</t>
  </si>
  <si>
    <t>4900690</t>
  </si>
  <si>
    <t>21</t>
  </si>
  <si>
    <t>NORTH SUMMIT DISTRICT</t>
  </si>
  <si>
    <t>P O BOX 497</t>
  </si>
  <si>
    <t>COALVILLE</t>
  </si>
  <si>
    <t>84017</t>
  </si>
  <si>
    <t>0497</t>
  </si>
  <si>
    <t>4353365654</t>
  </si>
  <si>
    <t>4900021</t>
  </si>
  <si>
    <t>1C</t>
  </si>
  <si>
    <t>ODYSSEY CHARTER SCHOOL</t>
  </si>
  <si>
    <t>738 E QUALITY DR (700 S0</t>
  </si>
  <si>
    <t>8014928105</t>
  </si>
  <si>
    <t>4900720</t>
  </si>
  <si>
    <t>37</t>
  </si>
  <si>
    <t>OGDEN DISTRICT</t>
  </si>
  <si>
    <t>1950 MONROE BLVD</t>
  </si>
  <si>
    <t>0619</t>
  </si>
  <si>
    <t>8017377300</t>
  </si>
  <si>
    <t>2,7</t>
  </si>
  <si>
    <t>4900058</t>
  </si>
  <si>
    <t>68</t>
  </si>
  <si>
    <t>OGDEN PREPARATORY ACADEMY</t>
  </si>
  <si>
    <t>2221 GRANT AVE</t>
  </si>
  <si>
    <t>8016272066</t>
  </si>
  <si>
    <t>4900118</t>
  </si>
  <si>
    <t>8D</t>
  </si>
  <si>
    <t>OPEN CLASSROOM</t>
  </si>
  <si>
    <t>134 D STREET</t>
  </si>
  <si>
    <t>84103</t>
  </si>
  <si>
    <t>8015788140</t>
  </si>
  <si>
    <t>4900052</t>
  </si>
  <si>
    <t>9C</t>
  </si>
  <si>
    <t>PARADIGM HIGH SCHOOL</t>
  </si>
  <si>
    <t>8683 SOUTH 700 WEST</t>
  </si>
  <si>
    <t>8016461018</t>
  </si>
  <si>
    <t>4900750</t>
  </si>
  <si>
    <t>22</t>
  </si>
  <si>
    <t>PARK CITY DISTRICT</t>
  </si>
  <si>
    <t>2700 KEARNS BLVD</t>
  </si>
  <si>
    <t>PARK CITY</t>
  </si>
  <si>
    <t>84060</t>
  </si>
  <si>
    <t>7476</t>
  </si>
  <si>
    <t>4356455600</t>
  </si>
  <si>
    <t>4900008</t>
  </si>
  <si>
    <t>86</t>
  </si>
  <si>
    <t>PROVO</t>
  </si>
  <si>
    <t>84604</t>
  </si>
  <si>
    <t>8014373100</t>
  </si>
  <si>
    <t>4900300</t>
  </si>
  <si>
    <t>10</t>
  </si>
  <si>
    <t>GARFIELD DISTRICT</t>
  </si>
  <si>
    <t>P O BOX 398</t>
  </si>
  <si>
    <t>PANGUITCH</t>
  </si>
  <si>
    <t>84759</t>
  </si>
  <si>
    <t>0398</t>
  </si>
  <si>
    <t>4356768821</t>
  </si>
  <si>
    <t>4900122</t>
  </si>
  <si>
    <t>7E</t>
  </si>
  <si>
    <t>GATEWAY PREPARATORY ACADEMY</t>
  </si>
  <si>
    <t>97 WEST 400 SOUTH</t>
  </si>
  <si>
    <t>CEDAR CITY</t>
  </si>
  <si>
    <t>84720</t>
  </si>
  <si>
    <t>8664331388</t>
  </si>
  <si>
    <t>5</t>
  </si>
  <si>
    <t>4900046</t>
  </si>
  <si>
    <t>5D</t>
  </si>
  <si>
    <t>GEORGE WASHINGTON ACADEMY</t>
  </si>
  <si>
    <t>2277 SOUTH 3000 EAST</t>
  </si>
  <si>
    <t>ST GEORGE</t>
  </si>
  <si>
    <t>84790</t>
  </si>
  <si>
    <t>4356732232</t>
  </si>
  <si>
    <t>4900330</t>
  </si>
  <si>
    <t>11</t>
  </si>
  <si>
    <t>GRAND DISTRICT</t>
  </si>
  <si>
    <t>264 S 400 E</t>
  </si>
  <si>
    <t>MOAB</t>
  </si>
  <si>
    <t>84532</t>
  </si>
  <si>
    <t>2630</t>
  </si>
  <si>
    <t>4352595317</t>
  </si>
  <si>
    <t>4900360</t>
  </si>
  <si>
    <t>12</t>
  </si>
  <si>
    <t>GRANITE DISTRICT</t>
  </si>
  <si>
    <t>2500 SOUTH STATE STREET</t>
  </si>
  <si>
    <t>SLC</t>
  </si>
  <si>
    <t>84115</t>
  </si>
  <si>
    <t>4697</t>
  </si>
  <si>
    <t>8016465000</t>
  </si>
  <si>
    <t>2,4,8</t>
  </si>
  <si>
    <t>4900072</t>
  </si>
  <si>
    <t>1E</t>
  </si>
  <si>
    <t>GUADALUPE SCHOOL</t>
  </si>
  <si>
    <t>340 SOUTH GOSHEN ST</t>
  </si>
  <si>
    <t>8015316100</t>
  </si>
  <si>
    <t>4900039</t>
  </si>
  <si>
    <t>2C</t>
  </si>
  <si>
    <t>INTECH COLLEGIATE HIGH SCHOOL</t>
  </si>
  <si>
    <t>1787 N RESEARCH PARKWAY</t>
  </si>
  <si>
    <t>NORTH LOGAN</t>
  </si>
  <si>
    <t>4357537377</t>
  </si>
  <si>
    <t>4900390</t>
  </si>
  <si>
    <t>13</t>
  </si>
  <si>
    <t>IRON DISTRICT</t>
  </si>
  <si>
    <t>2077 W ROYAL HUNTE DRIVE</t>
  </si>
  <si>
    <t>4355862804</t>
  </si>
  <si>
    <t>5,6,7</t>
  </si>
  <si>
    <t>4900067</t>
  </si>
  <si>
    <t>A5</t>
  </si>
  <si>
    <t>ITINERIS EARLY COLLEGE HIGH</t>
  </si>
  <si>
    <t>9301 S WIGHTS FORT RD</t>
  </si>
  <si>
    <t>WEST JORDAN</t>
  </si>
  <si>
    <t>84088</t>
  </si>
  <si>
    <t>8012565970</t>
  </si>
  <si>
    <t>4900014</t>
  </si>
  <si>
    <t>93</t>
  </si>
  <si>
    <t>JOHN HANCOCK CHARTER SCHOOL</t>
  </si>
  <si>
    <t>125 N 100 E</t>
  </si>
  <si>
    <t>PLEASANT GROVE</t>
  </si>
  <si>
    <t>84062</t>
  </si>
  <si>
    <t>8017965646</t>
  </si>
  <si>
    <t>4900420</t>
  </si>
  <si>
    <t>14</t>
  </si>
  <si>
    <t>JORDAN DISTRICT</t>
  </si>
  <si>
    <t>9361 S 300 E</t>
  </si>
  <si>
    <t>SANDY</t>
  </si>
  <si>
    <t>84070</t>
  </si>
  <si>
    <t>2998</t>
  </si>
  <si>
    <t>8015678100</t>
  </si>
  <si>
    <t>4900450</t>
  </si>
  <si>
    <t>15</t>
  </si>
  <si>
    <t>JUAB DISTRICT</t>
  </si>
  <si>
    <t>346 E 600 N</t>
  </si>
  <si>
    <t>NEPHI</t>
  </si>
  <si>
    <t>84648</t>
  </si>
  <si>
    <t>1531</t>
  </si>
  <si>
    <t>4356231940</t>
  </si>
  <si>
    <t>4,8</t>
  </si>
  <si>
    <t>4900480</t>
  </si>
  <si>
    <t>16</t>
  </si>
  <si>
    <t>KANE DISTRICT</t>
  </si>
  <si>
    <t>746 S 175 E</t>
  </si>
  <si>
    <t>KANAB</t>
  </si>
  <si>
    <t>84741</t>
  </si>
  <si>
    <t>3946</t>
  </si>
  <si>
    <t>4356442555</t>
  </si>
  <si>
    <t>4900056</t>
  </si>
  <si>
    <t>2E</t>
  </si>
  <si>
    <t>KARL G MAESER PREPARATORY ACADEMY</t>
  </si>
  <si>
    <t>531 N STATE STREET</t>
  </si>
  <si>
    <t>LINDON</t>
  </si>
  <si>
    <t>84042</t>
  </si>
  <si>
    <t>8017854687</t>
  </si>
  <si>
    <t>4900043</t>
  </si>
  <si>
    <t>4C</t>
  </si>
  <si>
    <t>LAKEVIEW ACADEMY</t>
  </si>
  <si>
    <t>527 W 400 N</t>
  </si>
  <si>
    <t>SARATOGA SPRINGS</t>
  </si>
  <si>
    <t>84045</t>
  </si>
  <si>
    <t>8013316788</t>
  </si>
  <si>
    <t>4900045</t>
  </si>
  <si>
    <t>5C</t>
  </si>
  <si>
    <t>LEGACY PREPARATORY ACADEMY</t>
  </si>
  <si>
    <t>1375 WEST CENTER STREET</t>
  </si>
  <si>
    <t>N SALT LAKE</t>
  </si>
  <si>
    <t>84054</t>
  </si>
  <si>
    <t>8018975604</t>
  </si>
  <si>
    <t>4900047</t>
  </si>
  <si>
    <t>6C</t>
  </si>
  <si>
    <t>LIBERTY ACADEMY</t>
  </si>
  <si>
    <t>1195 S ELK RIDGE RD</t>
  </si>
  <si>
    <t>SALEM</t>
  </si>
  <si>
    <t>84653</t>
  </si>
  <si>
    <t>8014654434</t>
  </si>
  <si>
    <t>4900022</t>
  </si>
  <si>
    <t>2B</t>
  </si>
  <si>
    <t>LINCOLN ACADEMY</t>
  </si>
  <si>
    <t>1582 W 3300 N</t>
  </si>
  <si>
    <t>8017562039</t>
  </si>
  <si>
    <t>4900510</t>
  </si>
  <si>
    <t>39</t>
  </si>
  <si>
    <t>LOGAN DISTRICT</t>
  </si>
  <si>
    <t>101 W CENTER</t>
  </si>
  <si>
    <t>4563</t>
  </si>
  <si>
    <t>4357552300</t>
  </si>
  <si>
    <t>4900131</t>
  </si>
  <si>
    <t>8E</t>
  </si>
  <si>
    <t>BEEHIVE SCIENCE &amp; TECHNOLOGY ACADEMY (BSTA)</t>
  </si>
  <si>
    <t>3098 S HIGHLAND DR SUITE 100</t>
  </si>
  <si>
    <t>84106</t>
  </si>
  <si>
    <t>8013222782</t>
  </si>
  <si>
    <t>4900090</t>
  </si>
  <si>
    <t>03</t>
  </si>
  <si>
    <t>BOX ELDER DISTRICT</t>
  </si>
  <si>
    <t>960 S MAIN</t>
  </si>
  <si>
    <t>BRIGHAM CITY</t>
  </si>
  <si>
    <t>84302</t>
  </si>
  <si>
    <t>3162</t>
  </si>
  <si>
    <t>4357344800</t>
  </si>
  <si>
    <t>4900120</t>
  </si>
  <si>
    <t>04</t>
  </si>
  <si>
    <t>CACHE DISTRICT</t>
  </si>
  <si>
    <t>2063 N 1200 E</t>
  </si>
  <si>
    <t>LOGAN</t>
  </si>
  <si>
    <t>84341</t>
  </si>
  <si>
    <t>2099</t>
  </si>
  <si>
    <t>4357523925</t>
  </si>
  <si>
    <t>2,4,6,8</t>
  </si>
  <si>
    <t>4900071</t>
  </si>
  <si>
    <t>9D</t>
  </si>
  <si>
    <t>CANYON RIM ACADEMY</t>
  </si>
  <si>
    <t>3005 S 2900 E</t>
  </si>
  <si>
    <t>SALT LAKE CITY</t>
  </si>
  <si>
    <t>84119</t>
  </si>
  <si>
    <t>4050</t>
  </si>
  <si>
    <t>8014742066</t>
  </si>
  <si>
    <t>4900150</t>
  </si>
  <si>
    <t>05</t>
  </si>
  <si>
    <t>CARBON DISTRICT</t>
  </si>
  <si>
    <t>251 W 400 N</t>
  </si>
  <si>
    <t>PRICE</t>
  </si>
  <si>
    <t>84501</t>
  </si>
  <si>
    <t>2440</t>
  </si>
  <si>
    <t>4356371732</t>
  </si>
  <si>
    <t>4900006</t>
  </si>
  <si>
    <t>84</t>
  </si>
  <si>
    <t>CBA CENTER</t>
  </si>
  <si>
    <t>305 E 200 N</t>
  </si>
  <si>
    <t>DELTA</t>
  </si>
  <si>
    <t>84624</t>
  </si>
  <si>
    <t>4358645695</t>
  </si>
  <si>
    <t>6</t>
  </si>
  <si>
    <t>4900040</t>
  </si>
  <si>
    <t>2D</t>
  </si>
  <si>
    <t>CHANNING HALL</t>
  </si>
  <si>
    <t>13515 SOUTH 150 EAST</t>
  </si>
  <si>
    <t>8015722709</t>
  </si>
  <si>
    <t>8</t>
  </si>
  <si>
    <t>4900009</t>
  </si>
  <si>
    <t>87</t>
  </si>
  <si>
    <t>CITY ACADEMY</t>
  </si>
  <si>
    <t>555 EAST 200 SOUTH</t>
  </si>
  <si>
    <t>84102</t>
  </si>
  <si>
    <t>8015968489</t>
  </si>
  <si>
    <t>2</t>
  </si>
  <si>
    <t>4900074</t>
  </si>
  <si>
    <t>3E</t>
  </si>
  <si>
    <t>CS LEWIS ACADEMY</t>
  </si>
  <si>
    <t>1032 S 530 W</t>
  </si>
  <si>
    <t>PAYSON</t>
  </si>
  <si>
    <t>84651</t>
  </si>
  <si>
    <t>8014651303</t>
  </si>
  <si>
    <t>4900180</t>
  </si>
  <si>
    <t>06</t>
  </si>
  <si>
    <t>DAGGETT DISTRICT</t>
  </si>
  <si>
    <t>2ND N 2ND W</t>
  </si>
  <si>
    <t>MANILA</t>
  </si>
  <si>
    <t>84046</t>
  </si>
  <si>
    <t>0249</t>
  </si>
  <si>
    <t>4357843174</t>
  </si>
  <si>
    <t>3,7</t>
  </si>
  <si>
    <t>4900065</t>
  </si>
  <si>
    <t>A3</t>
  </si>
  <si>
    <t>DAVINCI ACADEMY</t>
  </si>
  <si>
    <t>2033 GRANT AVE</t>
  </si>
  <si>
    <t>OGDEN</t>
  </si>
  <si>
    <t>84401</t>
  </si>
  <si>
    <t>8014090700</t>
  </si>
  <si>
    <t>4900210</t>
  </si>
  <si>
    <t>07</t>
  </si>
  <si>
    <t>DAVIS DISTRICT</t>
  </si>
  <si>
    <t>P O BOX 588</t>
  </si>
  <si>
    <t>FARMINGTON</t>
  </si>
  <si>
    <t>84025</t>
  </si>
  <si>
    <t>5288</t>
  </si>
  <si>
    <t>8014025261</t>
  </si>
  <si>
    <t>4900073</t>
  </si>
  <si>
    <t>4E</t>
  </si>
  <si>
    <t>DUAL IMMERSION ACADEMY</t>
  </si>
  <si>
    <t>1155 GLENDALE DRIVE</t>
  </si>
  <si>
    <t>84104</t>
  </si>
  <si>
    <t>8013471750</t>
  </si>
  <si>
    <t>4900240</t>
  </si>
  <si>
    <t>08</t>
  </si>
  <si>
    <t>DUCHESNE DISTRICT</t>
  </si>
  <si>
    <t>P O BOX 446</t>
  </si>
  <si>
    <t>DUCHESNE</t>
  </si>
  <si>
    <t>84021</t>
  </si>
  <si>
    <t>0446</t>
  </si>
  <si>
    <t>4357381240</t>
  </si>
  <si>
    <t>4900036</t>
  </si>
  <si>
    <t>A8</t>
  </si>
  <si>
    <t>EAST HOLLYWOOD HIGH</t>
  </si>
  <si>
    <t>2185 S 3600 W</t>
  </si>
  <si>
    <t>WEST VALLEY</t>
  </si>
  <si>
    <t>8018868181</t>
  </si>
  <si>
    <t>4900070</t>
  </si>
  <si>
    <t>5E</t>
  </si>
  <si>
    <t>EDITH BOWEN LABORATORY SCHOOL</t>
  </si>
  <si>
    <t>6700 OLD MAIN HILL</t>
  </si>
  <si>
    <t>84322</t>
  </si>
  <si>
    <t>4357973088</t>
  </si>
  <si>
    <t>4900270</t>
  </si>
  <si>
    <t>09</t>
  </si>
  <si>
    <t>EMERY DISTRICT</t>
  </si>
  <si>
    <t>P.O. BOX 120</t>
  </si>
  <si>
    <t>HUNTINGTON</t>
  </si>
  <si>
    <t>84528</t>
  </si>
  <si>
    <t>0120</t>
  </si>
  <si>
    <t>4356879846</t>
  </si>
  <si>
    <t>7</t>
  </si>
  <si>
    <t>4900041</t>
  </si>
  <si>
    <t>3C</t>
  </si>
  <si>
    <t>ENTHEOS ACADEMY</t>
  </si>
  <si>
    <t>4710 W 6200 S</t>
  </si>
  <si>
    <t>KEARNS</t>
  </si>
  <si>
    <t>84118</t>
  </si>
  <si>
    <t>8014175444</t>
  </si>
  <si>
    <t>4999901</t>
  </si>
  <si>
    <t>Excellsior Charter School</t>
  </si>
  <si>
    <t>124 East Erda Way</t>
  </si>
  <si>
    <t>Tootel</t>
  </si>
  <si>
    <t>435 843 1079</t>
  </si>
  <si>
    <t>4900019</t>
  </si>
  <si>
    <t>98</t>
  </si>
  <si>
    <t>FAST FORWARD HIGH</t>
  </si>
  <si>
    <t>875 W 1400 N</t>
  </si>
  <si>
    <t>84321</t>
  </si>
  <si>
    <t>4357134255</t>
  </si>
  <si>
    <t>4900062</t>
  </si>
  <si>
    <t>82</t>
  </si>
  <si>
    <t>FREEDOM ACADEMY</t>
  </si>
  <si>
    <t>1190 WEST 900 NORTH</t>
  </si>
  <si>
    <t>FISCAL YEAR 2009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</si>
  <si>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</si>
  <si>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</si>
  <si>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</si>
  <si>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</si>
  <si>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</si>
  <si>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</si>
  <si>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</si>
  <si>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</si>
  <si>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</si>
  <si>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</si>
  <si>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</si>
  <si>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</si>
  <si>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</si>
  <si>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</si>
  <si>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</si>
  <si>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</si>
  <si>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</si>
  <si>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</si>
  <si>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</si>
  <si>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2008 Title II, Part A allocation amount</t>
  </si>
  <si>
    <t>FY 2008 Title II, Part D formula allocation amount</t>
  </si>
  <si>
    <t>FY 2008 Title IV, Part A allocation amount</t>
  </si>
  <si>
    <t>FY 2008 Title V allocation amount</t>
  </si>
  <si>
    <t>Made AYP - School Year 07-08 (Yes, No)</t>
  </si>
  <si>
    <t>Used the Reap-Flex authority School Year 07-08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</si>
  <si>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</si>
  <si>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</si>
  <si>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</si>
  <si>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</si>
  <si>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</si>
  <si>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</si>
  <si>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</si>
  <si>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</si>
  <si>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</si>
  <si>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</si>
  <si>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</si>
  <si>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</si>
  <si>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</si>
  <si>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4900017</t>
  </si>
  <si>
    <t>83</t>
  </si>
  <si>
    <t>ACADEMY FOR MATH ENGINEERING &amp; SCIENCE (AMES)</t>
  </si>
  <si>
    <t>5715 S 1300 E</t>
  </si>
  <si>
    <t>S L C</t>
  </si>
  <si>
    <t>UT</t>
  </si>
  <si>
    <t>84121</t>
  </si>
  <si>
    <t>1099</t>
  </si>
  <si>
    <t>8012789460</t>
  </si>
  <si>
    <t>4</t>
  </si>
  <si>
    <t>NO</t>
  </si>
  <si>
    <t>M</t>
  </si>
  <si>
    <t>Yes</t>
  </si>
  <si>
    <t>4900030</t>
  </si>
  <si>
    <t>01</t>
  </si>
  <si>
    <t>ALPINE DISTRICT</t>
  </si>
  <si>
    <t>575 N 100 E</t>
  </si>
  <si>
    <t>AMERICAN FORK</t>
  </si>
  <si>
    <t>84003</t>
  </si>
  <si>
    <t>3716</t>
  </si>
  <si>
    <t>8017568400</t>
  </si>
  <si>
    <t>2,4,7,8</t>
  </si>
  <si>
    <t>4900033</t>
  </si>
  <si>
    <t>8B</t>
  </si>
  <si>
    <t>AMERICAN LEADERSHIP ACADEMY</t>
  </si>
  <si>
    <t>898 WEST 1100 SOUTH</t>
  </si>
  <si>
    <t>SPANISH FORK</t>
  </si>
  <si>
    <t>84660</t>
  </si>
  <si>
    <t/>
  </si>
  <si>
    <t>8017942226</t>
  </si>
  <si>
    <t>4900005</t>
  </si>
  <si>
    <t>74</t>
  </si>
  <si>
    <t>AMERICAN PREPARATORY ACADEMY</t>
  </si>
  <si>
    <t>12892 S PONY EXPRESS RD</t>
  </si>
  <si>
    <t>DRAPER</t>
  </si>
  <si>
    <t>84020</t>
  </si>
  <si>
    <t>9273</t>
  </si>
  <si>
    <t>8015538500</t>
  </si>
  <si>
    <t>4900060</t>
  </si>
  <si>
    <t>02</t>
  </si>
  <si>
    <t>BEAVER DISTRICT</t>
  </si>
  <si>
    <t>290 NORTH MAIN ST</t>
  </si>
  <si>
    <t>BEAVER</t>
  </si>
  <si>
    <t>84713</t>
  </si>
  <si>
    <t>0031</t>
  </si>
  <si>
    <t>4354382291</t>
  </si>
  <si>
    <t>6,7</t>
  </si>
  <si>
    <t>YES</t>
  </si>
  <si>
    <t>*M</t>
  </si>
  <si>
    <t>4900023</t>
  </si>
  <si>
    <t>3B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</si>
</sst>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22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0" borderId="0" xfId="0" applyNumberFormat="1" applyFont="1" applyFill="1" applyBorder="1" applyAlignment="1">
      <alignment horizontal="center" wrapText="1"/>
    </xf>
    <xf numFmtId="165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2" fontId="1" fillId="20" borderId="0" xfId="0" applyNumberFormat="1" applyFont="1" applyFill="1" applyBorder="1" applyAlignment="1">
      <alignment horizontal="center" wrapText="1"/>
    </xf>
    <xf numFmtId="166" fontId="1" fillId="20" borderId="0" xfId="0" applyNumberFormat="1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left" textRotation="75" wrapText="1"/>
    </xf>
    <xf numFmtId="0" fontId="1" fillId="24" borderId="11" xfId="0" applyFont="1" applyFill="1" applyBorder="1" applyAlignment="1">
      <alignment horizontal="left" textRotation="75" wrapText="1"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14" fontId="1" fillId="24" borderId="13" xfId="0" applyNumberFormat="1" applyFont="1" applyFill="1" applyBorder="1" applyAlignment="1" applyProtection="1">
      <alignment horizontal="left" textRotation="75" wrapText="1"/>
      <protection/>
    </xf>
    <xf numFmtId="0" fontId="1" fillId="24" borderId="14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11" borderId="11" xfId="0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2" fontId="1" fillId="0" borderId="12" xfId="0" applyNumberFormat="1" applyFont="1" applyFill="1" applyBorder="1" applyAlignment="1">
      <alignment horizontal="left" textRotation="75" wrapText="1"/>
    </xf>
    <xf numFmtId="0" fontId="1" fillId="11" borderId="15" xfId="0" applyFont="1" applyFill="1" applyBorder="1" applyAlignment="1" applyProtection="1">
      <alignment horizontal="left" textRotation="75" wrapText="1"/>
      <protection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/>
    </xf>
    <xf numFmtId="0" fontId="1" fillId="0" borderId="12" xfId="0" applyFont="1" applyFill="1" applyBorder="1" applyAlignment="1" applyProtection="1">
      <alignment horizontal="left" textRotation="75" wrapText="1"/>
      <protection/>
    </xf>
    <xf numFmtId="0" fontId="1" fillId="10" borderId="16" xfId="0" applyFont="1" applyFill="1" applyBorder="1" applyAlignment="1" applyProtection="1">
      <alignment horizontal="left" textRotation="75" wrapText="1"/>
      <protection/>
    </xf>
    <xf numFmtId="0" fontId="1" fillId="10" borderId="17" xfId="0" applyFont="1" applyFill="1" applyBorder="1" applyAlignment="1" applyProtection="1">
      <alignment horizontal="left" textRotation="75" wrapText="1"/>
      <protection/>
    </xf>
    <xf numFmtId="0" fontId="1" fillId="0" borderId="13" xfId="0" applyFont="1" applyFill="1" applyBorder="1" applyAlignment="1" applyProtection="1">
      <alignment horizontal="left" textRotation="75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4" xfId="0" applyFont="1" applyFill="1" applyBorder="1" applyAlignment="1" applyProtection="1">
      <alignment horizontal="left" textRotation="75" wrapText="1"/>
      <protection locked="0"/>
    </xf>
    <xf numFmtId="0" fontId="1" fillId="24" borderId="18" xfId="0" applyFont="1" applyFill="1" applyBorder="1" applyAlignment="1" applyProtection="1">
      <alignment horizontal="left" textRotation="75" wrapText="1"/>
      <protection locked="0"/>
    </xf>
    <xf numFmtId="0" fontId="1" fillId="11" borderId="18" xfId="0" applyFont="1" applyFill="1" applyBorder="1" applyAlignment="1" applyProtection="1">
      <alignment horizontal="left" textRotation="75" wrapText="1"/>
      <protection locked="0"/>
    </xf>
    <xf numFmtId="0" fontId="1" fillId="11" borderId="13" xfId="0" applyFont="1" applyFill="1" applyBorder="1" applyAlignment="1" applyProtection="1">
      <alignment horizontal="left" textRotation="75" wrapText="1"/>
      <protection locked="0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2" fontId="1" fillId="0" borderId="21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3" fillId="20" borderId="28" xfId="0" applyNumberFormat="1" applyFont="1" applyFill="1" applyBorder="1" applyAlignment="1">
      <alignment/>
    </xf>
    <xf numFmtId="0" fontId="3" fillId="20" borderId="28" xfId="0" applyFont="1" applyFill="1" applyBorder="1" applyAlignment="1">
      <alignment/>
    </xf>
    <xf numFmtId="0" fontId="3" fillId="20" borderId="29" xfId="0" applyFont="1" applyFill="1" applyBorder="1" applyAlignment="1">
      <alignment/>
    </xf>
    <xf numFmtId="0" fontId="3" fillId="20" borderId="30" xfId="0" applyFont="1" applyFill="1" applyBorder="1" applyAlignment="1">
      <alignment/>
    </xf>
    <xf numFmtId="2" fontId="3" fillId="20" borderId="28" xfId="0" applyNumberFormat="1" applyFont="1" applyFill="1" applyBorder="1" applyAlignment="1">
      <alignment horizontal="center"/>
    </xf>
    <xf numFmtId="166" fontId="3" fillId="20" borderId="29" xfId="0" applyNumberFormat="1" applyFont="1" applyFill="1" applyBorder="1" applyAlignment="1">
      <alignment/>
    </xf>
    <xf numFmtId="167" fontId="3" fillId="20" borderId="30" xfId="0" applyNumberFormat="1" applyFont="1" applyFill="1" applyBorder="1" applyAlignment="1">
      <alignment/>
    </xf>
    <xf numFmtId="168" fontId="3" fillId="20" borderId="30" xfId="0" applyNumberFormat="1" applyFont="1" applyFill="1" applyBorder="1" applyAlignment="1">
      <alignment/>
    </xf>
    <xf numFmtId="0" fontId="3" fillId="20" borderId="31" xfId="0" applyNumberFormat="1" applyFont="1" applyFill="1" applyBorder="1" applyAlignment="1">
      <alignment/>
    </xf>
    <xf numFmtId="0" fontId="3" fillId="20" borderId="30" xfId="0" applyNumberFormat="1" applyFont="1" applyFill="1" applyBorder="1" applyAlignment="1">
      <alignment horizontal="center"/>
    </xf>
    <xf numFmtId="0" fontId="3" fillId="0" borderId="32" xfId="0" applyFont="1" applyFill="1" applyBorder="1" applyAlignment="1" applyProtection="1">
      <alignment horizontal="center"/>
      <protection locked="0"/>
    </xf>
    <xf numFmtId="4" fontId="3" fillId="0" borderId="29" xfId="55" applyNumberFormat="1" applyFont="1" applyFill="1" applyBorder="1" applyAlignment="1" applyProtection="1">
      <alignment horizontal="right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2" fontId="3" fillId="20" borderId="31" xfId="0" applyNumberFormat="1" applyFont="1" applyFill="1" applyBorder="1" applyAlignment="1">
      <alignment horizontal="right"/>
    </xf>
    <xf numFmtId="0" fontId="3" fillId="20" borderId="30" xfId="0" applyFont="1" applyFill="1" applyBorder="1" applyAlignment="1">
      <alignment horizontal="center"/>
    </xf>
    <xf numFmtId="2" fontId="3" fillId="0" borderId="30" xfId="0" applyNumberFormat="1" applyFont="1" applyFill="1" applyBorder="1" applyAlignment="1" applyProtection="1">
      <alignment/>
      <protection locked="0"/>
    </xf>
    <xf numFmtId="2" fontId="3" fillId="0" borderId="30" xfId="0" applyNumberFormat="1" applyFont="1" applyFill="1" applyBorder="1" applyAlignment="1" applyProtection="1">
      <alignment horizontal="center"/>
      <protection locked="0"/>
    </xf>
    <xf numFmtId="0" fontId="3" fillId="20" borderId="32" xfId="0" applyFont="1" applyFill="1" applyBorder="1" applyAlignment="1">
      <alignment horizontal="center"/>
    </xf>
    <xf numFmtId="169" fontId="3" fillId="0" borderId="31" xfId="55" applyNumberFormat="1" applyFont="1" applyFill="1" applyBorder="1" applyAlignment="1" applyProtection="1">
      <alignment horizontal="right"/>
      <protection locked="0"/>
    </xf>
    <xf numFmtId="169" fontId="3" fillId="0" borderId="30" xfId="55" applyNumberFormat="1" applyFont="1" applyFill="1" applyBorder="1" applyAlignment="1" applyProtection="1">
      <alignment/>
      <protection locked="0"/>
    </xf>
    <xf numFmtId="169" fontId="3" fillId="0" borderId="32" xfId="55" applyNumberFormat="1" applyFont="1" applyFill="1" applyBorder="1" applyAlignment="1" applyProtection="1">
      <alignment horizontal="right"/>
      <protection locked="0"/>
    </xf>
    <xf numFmtId="0" fontId="3" fillId="0" borderId="31" xfId="55" applyFont="1" applyFill="1" applyBorder="1" applyAlignment="1" applyProtection="1">
      <alignment/>
      <protection locked="0"/>
    </xf>
    <xf numFmtId="0" fontId="3" fillId="0" borderId="32" xfId="55" applyFont="1" applyFill="1" applyBorder="1" applyAlignment="1" applyProtection="1">
      <alignment horizontal="right"/>
      <protection locked="0"/>
    </xf>
    <xf numFmtId="0" fontId="3" fillId="20" borderId="28" xfId="0" applyFont="1" applyFill="1" applyBorder="1" applyAlignment="1">
      <alignment horizontal="center"/>
    </xf>
    <xf numFmtId="49" fontId="3" fillId="20" borderId="31" xfId="0" applyNumberFormat="1" applyFont="1" applyFill="1" applyBorder="1" applyAlignment="1">
      <alignment/>
    </xf>
    <xf numFmtId="4" fontId="3" fillId="0" borderId="29" xfId="0" applyNumberFormat="1" applyFont="1" applyFill="1" applyBorder="1" applyAlignment="1" applyProtection="1">
      <alignment/>
      <protection locked="0"/>
    </xf>
    <xf numFmtId="0" fontId="3" fillId="20" borderId="31" xfId="0" applyFont="1" applyFill="1" applyBorder="1" applyAlignment="1">
      <alignment/>
    </xf>
    <xf numFmtId="169" fontId="3" fillId="0" borderId="31" xfId="0" applyNumberFormat="1" applyFont="1" applyFill="1" applyBorder="1" applyAlignment="1" applyProtection="1">
      <alignment/>
      <protection locked="0"/>
    </xf>
    <xf numFmtId="169" fontId="3" fillId="0" borderId="30" xfId="0" applyNumberFormat="1" applyFont="1" applyFill="1" applyBorder="1" applyAlignment="1" applyProtection="1">
      <alignment/>
      <protection locked="0"/>
    </xf>
    <xf numFmtId="169" fontId="3" fillId="0" borderId="32" xfId="0" applyNumberFormat="1" applyFont="1" applyFill="1" applyBorder="1" applyAlignment="1" applyProtection="1">
      <alignment/>
      <protection locked="0"/>
    </xf>
    <xf numFmtId="3" fontId="3" fillId="0" borderId="31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"/>
  <sheetViews>
    <sheetView tabSelected="1" zoomScale="75" zoomScaleNormal="75" zoomScalePageLayoutView="0" workbookViewId="0" topLeftCell="A1">
      <selection activeCell="A6" sqref="A6"/>
    </sheetView>
  </sheetViews>
  <sheetFormatPr defaultColWidth="11.421875" defaultRowHeight="15"/>
  <cols>
    <col min="1" max="1" width="8.8515625" style="0" customWidth="1"/>
    <col min="2" max="2" width="9.421875" style="0" bestFit="1" customWidth="1"/>
    <col min="3" max="3" width="53.00390625" style="0" bestFit="1" customWidth="1"/>
    <col min="4" max="4" width="9.7109375" style="0" bestFit="1" customWidth="1"/>
    <col min="5" max="5" width="5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421875" style="0" bestFit="1" customWidth="1"/>
    <col min="11" max="12" width="6.421875" style="0" hidden="1" customWidth="1"/>
    <col min="13" max="13" width="4.00390625" style="0" bestFit="1" customWidth="1"/>
    <col min="14" max="14" width="0" style="0" hidden="1" customWidth="1"/>
    <col min="15" max="16" width="6.421875" style="0" bestFit="1" customWidth="1"/>
    <col min="17" max="17" width="6.421875" style="0" customWidth="1"/>
    <col min="18" max="18" width="9.140625" style="0" customWidth="1"/>
    <col min="19" max="19" width="8.8515625" style="0" customWidth="1"/>
    <col min="20" max="23" width="6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3" width="4.003906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96" t="s">
        <v>123</v>
      </c>
      <c r="B1" s="97"/>
      <c r="G1" s="98"/>
      <c r="I1" s="99"/>
      <c r="K1" s="100"/>
      <c r="L1" s="100"/>
      <c r="M1" s="100"/>
      <c r="N1" s="101"/>
      <c r="Q1" s="101"/>
      <c r="R1" s="100"/>
      <c r="S1" s="100"/>
      <c r="T1" s="100"/>
    </row>
    <row r="2" spans="1:251" ht="42" customHeight="1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  <c r="S2" s="10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</row>
    <row r="3" spans="1:25" s="3" customFormat="1" ht="18.75">
      <c r="A3" s="12" t="s">
        <v>1</v>
      </c>
      <c r="B3" s="2"/>
      <c r="G3" s="102"/>
      <c r="I3" s="103"/>
      <c r="M3" s="8"/>
      <c r="U3" s="10"/>
      <c r="V3" s="10"/>
      <c r="W3" s="10"/>
      <c r="X3" s="10"/>
      <c r="Y3" s="10"/>
    </row>
    <row r="4" spans="1:35" ht="150" customHeight="1" thickBot="1">
      <c r="A4" s="16" t="s">
        <v>689</v>
      </c>
      <c r="B4" s="17" t="s">
        <v>690</v>
      </c>
      <c r="C4" s="18" t="s">
        <v>691</v>
      </c>
      <c r="D4" s="18" t="s">
        <v>692</v>
      </c>
      <c r="E4" s="18" t="s">
        <v>693</v>
      </c>
      <c r="F4" s="19" t="s">
        <v>694</v>
      </c>
      <c r="G4" s="20" t="s">
        <v>695</v>
      </c>
      <c r="H4" s="19" t="s">
        <v>696</v>
      </c>
      <c r="I4" s="18" t="s">
        <v>697</v>
      </c>
      <c r="J4" s="21" t="s">
        <v>698</v>
      </c>
      <c r="K4" s="22" t="s">
        <v>699</v>
      </c>
      <c r="L4" s="23" t="s">
        <v>700</v>
      </c>
      <c r="M4" s="24" t="s">
        <v>701</v>
      </c>
      <c r="N4" s="25" t="s">
        <v>702</v>
      </c>
      <c r="O4" s="26" t="s">
        <v>703</v>
      </c>
      <c r="P4" s="27" t="s">
        <v>704</v>
      </c>
      <c r="Q4" s="28" t="s">
        <v>705</v>
      </c>
      <c r="R4" s="29" t="s">
        <v>706</v>
      </c>
      <c r="S4" s="30" t="s">
        <v>707</v>
      </c>
      <c r="T4" s="31" t="s">
        <v>708</v>
      </c>
      <c r="U4" s="32" t="s">
        <v>709</v>
      </c>
      <c r="V4" s="32" t="s">
        <v>710</v>
      </c>
      <c r="W4" s="33" t="s">
        <v>711</v>
      </c>
      <c r="X4" s="34" t="s">
        <v>712</v>
      </c>
      <c r="Y4" s="35" t="s">
        <v>713</v>
      </c>
      <c r="Z4" s="36" t="s">
        <v>714</v>
      </c>
      <c r="AA4" s="37" t="s">
        <v>715</v>
      </c>
      <c r="AB4" s="37" t="s">
        <v>716</v>
      </c>
      <c r="AC4" s="38" t="s">
        <v>717</v>
      </c>
      <c r="AD4" s="39" t="s">
        <v>718</v>
      </c>
      <c r="AE4" s="36" t="s">
        <v>719</v>
      </c>
      <c r="AF4" s="37" t="s">
        <v>720</v>
      </c>
      <c r="AG4" s="38" t="s">
        <v>721</v>
      </c>
      <c r="AH4" s="40" t="s">
        <v>722</v>
      </c>
      <c r="AI4" s="41" t="s">
        <v>723</v>
      </c>
    </row>
    <row r="5" spans="1:35" ht="15.7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724</v>
      </c>
      <c r="R5" s="56" t="s">
        <v>725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726</v>
      </c>
    </row>
    <row r="8" ht="25.5">
      <c r="C8" s="95" t="s">
        <v>122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2009 -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0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5"/>
  <cols>
    <col min="1" max="1" width="8.8515625" style="0" customWidth="1"/>
    <col min="2" max="2" width="9.421875" style="0" bestFit="1" customWidth="1"/>
    <col min="3" max="3" width="58.00390625" style="0" bestFit="1" customWidth="1"/>
    <col min="4" max="4" width="32.421875" style="0" bestFit="1" customWidth="1"/>
    <col min="5" max="5" width="20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2.28125" style="0" bestFit="1" customWidth="1"/>
    <col min="10" max="10" width="6.7109375" style="0" bestFit="1" customWidth="1"/>
    <col min="11" max="12" width="6.421875" style="0" bestFit="1" customWidth="1"/>
    <col min="13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10.140625" style="0" bestFit="1" customWidth="1"/>
    <col min="21" max="22" width="8.421875" style="0" bestFit="1" customWidth="1"/>
    <col min="23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  <col min="36" max="16384" width="8.8515625" style="0" customWidth="1"/>
  </cols>
  <sheetData>
    <row r="1" spans="1:31" ht="15">
      <c r="A1" s="1" t="s">
        <v>688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Q1" s="5"/>
      <c r="R1" s="5"/>
      <c r="S1" s="9"/>
      <c r="T1" s="3"/>
      <c r="U1" s="10"/>
      <c r="V1" s="10"/>
      <c r="W1" s="11"/>
      <c r="X1" s="10"/>
      <c r="Y1" s="11"/>
      <c r="Z1" s="3"/>
      <c r="AA1" s="3"/>
      <c r="AB1" s="3"/>
      <c r="AC1" s="3"/>
      <c r="AD1" s="3"/>
      <c r="AE1" s="3"/>
    </row>
    <row r="2" spans="1:31" ht="18.75">
      <c r="A2" s="12" t="s">
        <v>1</v>
      </c>
      <c r="B2" s="2"/>
      <c r="C2" s="3"/>
      <c r="D2" s="3"/>
      <c r="E2" s="3"/>
      <c r="F2" s="13"/>
      <c r="G2" s="3"/>
      <c r="H2" s="5"/>
      <c r="I2" s="3"/>
      <c r="J2" s="6"/>
      <c r="K2" s="7"/>
      <c r="L2" s="3"/>
      <c r="M2" s="8"/>
      <c r="N2" s="3"/>
      <c r="O2" s="3"/>
      <c r="P2" s="14"/>
      <c r="Q2" s="5"/>
      <c r="R2" s="5"/>
      <c r="S2" s="15"/>
      <c r="T2" s="3"/>
      <c r="U2" s="10"/>
      <c r="V2" s="10"/>
      <c r="W2" s="11"/>
      <c r="X2" s="10"/>
      <c r="Y2" s="11"/>
      <c r="Z2" s="3"/>
      <c r="AA2" s="3"/>
      <c r="AB2" s="3"/>
      <c r="AC2" s="3"/>
      <c r="AD2" s="3"/>
      <c r="AE2" s="3"/>
    </row>
    <row r="3" spans="1:35" ht="150" customHeight="1" thickBot="1">
      <c r="A3" s="16" t="s">
        <v>689</v>
      </c>
      <c r="B3" s="17" t="s">
        <v>690</v>
      </c>
      <c r="C3" s="18" t="s">
        <v>691</v>
      </c>
      <c r="D3" s="18" t="s">
        <v>692</v>
      </c>
      <c r="E3" s="18" t="s">
        <v>693</v>
      </c>
      <c r="F3" s="19" t="s">
        <v>694</v>
      </c>
      <c r="G3" s="20" t="s">
        <v>695</v>
      </c>
      <c r="H3" s="19" t="s">
        <v>696</v>
      </c>
      <c r="I3" s="18" t="s">
        <v>697</v>
      </c>
      <c r="J3" s="21" t="s">
        <v>698</v>
      </c>
      <c r="K3" s="22" t="s">
        <v>699</v>
      </c>
      <c r="L3" s="23" t="s">
        <v>700</v>
      </c>
      <c r="M3" s="24" t="s">
        <v>701</v>
      </c>
      <c r="N3" s="25" t="s">
        <v>702</v>
      </c>
      <c r="O3" s="26" t="s">
        <v>703</v>
      </c>
      <c r="P3" s="27" t="s">
        <v>704</v>
      </c>
      <c r="Q3" s="28" t="s">
        <v>705</v>
      </c>
      <c r="R3" s="29" t="s">
        <v>706</v>
      </c>
      <c r="S3" s="30" t="s">
        <v>707</v>
      </c>
      <c r="T3" s="31" t="s">
        <v>708</v>
      </c>
      <c r="U3" s="32" t="s">
        <v>709</v>
      </c>
      <c r="V3" s="32" t="s">
        <v>710</v>
      </c>
      <c r="W3" s="33" t="s">
        <v>711</v>
      </c>
      <c r="X3" s="34" t="s">
        <v>712</v>
      </c>
      <c r="Y3" s="35" t="s">
        <v>713</v>
      </c>
      <c r="Z3" s="36" t="s">
        <v>714</v>
      </c>
      <c r="AA3" s="37" t="s">
        <v>715</v>
      </c>
      <c r="AB3" s="37" t="s">
        <v>716</v>
      </c>
      <c r="AC3" s="38" t="s">
        <v>717</v>
      </c>
      <c r="AD3" s="39" t="s">
        <v>718</v>
      </c>
      <c r="AE3" s="36" t="s">
        <v>719</v>
      </c>
      <c r="AF3" s="37" t="s">
        <v>720</v>
      </c>
      <c r="AG3" s="38" t="s">
        <v>721</v>
      </c>
      <c r="AH3" s="40" t="s">
        <v>722</v>
      </c>
      <c r="AI3" s="41" t="s">
        <v>723</v>
      </c>
    </row>
    <row r="4" spans="1:35" ht="15.7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724</v>
      </c>
      <c r="R4" s="56" t="s">
        <v>725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726</v>
      </c>
    </row>
    <row r="5" spans="1:35" ht="15">
      <c r="A5" s="64" t="s">
        <v>727</v>
      </c>
      <c r="B5" s="65" t="s">
        <v>728</v>
      </c>
      <c r="C5" s="66" t="s">
        <v>729</v>
      </c>
      <c r="D5" s="67" t="s">
        <v>730</v>
      </c>
      <c r="E5" s="67" t="s">
        <v>731</v>
      </c>
      <c r="F5" s="68" t="s">
        <v>732</v>
      </c>
      <c r="G5" s="69" t="s">
        <v>733</v>
      </c>
      <c r="H5" s="70" t="s">
        <v>734</v>
      </c>
      <c r="I5" s="71" t="s">
        <v>735</v>
      </c>
      <c r="J5" s="72" t="s">
        <v>736</v>
      </c>
      <c r="K5" s="73" t="s">
        <v>737</v>
      </c>
      <c r="L5" s="74"/>
      <c r="M5" s="75">
        <v>439</v>
      </c>
      <c r="N5" s="76"/>
      <c r="O5" s="77" t="s">
        <v>738</v>
      </c>
      <c r="P5" s="78" t="s">
        <v>737</v>
      </c>
      <c r="Q5" s="79"/>
      <c r="R5" s="80"/>
      <c r="S5" s="81" t="s">
        <v>737</v>
      </c>
      <c r="T5" s="82">
        <v>18378</v>
      </c>
      <c r="U5" s="83">
        <v>366</v>
      </c>
      <c r="V5" s="83">
        <v>1012</v>
      </c>
      <c r="W5" s="84"/>
      <c r="X5" s="85" t="s">
        <v>739</v>
      </c>
      <c r="Y5" s="86"/>
      <c r="Z5" s="66">
        <f aca="true" t="shared" si="0" ref="Z5:Z36">IF(OR(K5="YES",TRIM(L5)="YES"),1,0)</f>
        <v>0</v>
      </c>
      <c r="AA5" s="67">
        <f aca="true" t="shared" si="1" ref="AA5:AA36">IF(OR(AND(ISNUMBER(M5),AND(M5&gt;0,M5&lt;600)),AND(ISNUMBER(M5),AND(M5&gt;0,N5="YES"))),1,0)</f>
        <v>1</v>
      </c>
      <c r="AB5" s="67">
        <f aca="true" t="shared" si="2" ref="AB5:AB36">IF(AND(OR(K5="YES",TRIM(L5)="YES"),(Z5=0)),"Trouble",0)</f>
        <v>0</v>
      </c>
      <c r="AC5" s="67">
        <f aca="true" t="shared" si="3" ref="AC5:AC36">IF(AND(OR(AND(ISNUMBER(M5),AND(M5&gt;0,M5&lt;600)),AND(ISNUMBER(M5),AND(M5&gt;0,N5="YES"))),(AA5=0)),"Trouble",0)</f>
        <v>0</v>
      </c>
      <c r="AD5" s="87" t="str">
        <f aca="true" t="shared" si="4" ref="AD5:AD36">IF(AND(Z5=1,AA5=1),"SRSA","-")</f>
        <v>-</v>
      </c>
      <c r="AE5" s="66">
        <f aca="true" t="shared" si="5" ref="AE5:AE36">IF(S5="YES",1,0)</f>
        <v>0</v>
      </c>
      <c r="AF5" s="67">
        <f aca="true" t="shared" si="6" ref="AF5:AF36">IF(OR(AND(ISNUMBER(Q5),Q5&gt;=20),(AND(ISNUMBER(Q5)=FALSE,AND(ISNUMBER(O5),O5&gt;=20)))),1,0)</f>
        <v>0</v>
      </c>
      <c r="AG5" s="67">
        <f aca="true" t="shared" si="7" ref="AG5:AG36">IF(AND(AE5=1,AF5=1),"Initial",0)</f>
        <v>0</v>
      </c>
      <c r="AH5" s="87" t="str">
        <f aca="true" t="shared" si="8" ref="AH5:AH36">IF(AND(AND(AG5="Initial",AI5=0),AND(ISNUMBER(M5),M5&gt;0)),"RLIS","-")</f>
        <v>-</v>
      </c>
      <c r="AI5" s="66">
        <f aca="true" t="shared" si="9" ref="AI5:AI36">IF(AND(AD5="SRSA",AG5="Initial"),"SRSA",0)</f>
        <v>0</v>
      </c>
    </row>
    <row r="6" spans="1:35" ht="15">
      <c r="A6" s="64" t="s">
        <v>740</v>
      </c>
      <c r="B6" s="65" t="s">
        <v>741</v>
      </c>
      <c r="C6" s="66" t="s">
        <v>742</v>
      </c>
      <c r="D6" s="67" t="s">
        <v>743</v>
      </c>
      <c r="E6" s="67" t="s">
        <v>744</v>
      </c>
      <c r="F6" s="68" t="s">
        <v>732</v>
      </c>
      <c r="G6" s="69" t="s">
        <v>745</v>
      </c>
      <c r="H6" s="70" t="s">
        <v>746</v>
      </c>
      <c r="I6" s="71" t="s">
        <v>747</v>
      </c>
      <c r="J6" s="72" t="s">
        <v>748</v>
      </c>
      <c r="K6" s="73" t="s">
        <v>737</v>
      </c>
      <c r="L6" s="74"/>
      <c r="M6" s="75">
        <v>61223</v>
      </c>
      <c r="N6" s="76"/>
      <c r="O6" s="77">
        <v>7.025524387161991</v>
      </c>
      <c r="P6" s="78" t="s">
        <v>737</v>
      </c>
      <c r="Q6" s="79"/>
      <c r="R6" s="80"/>
      <c r="S6" s="81" t="s">
        <v>737</v>
      </c>
      <c r="T6" s="82">
        <v>1323958</v>
      </c>
      <c r="U6" s="83">
        <v>48479</v>
      </c>
      <c r="V6" s="83">
        <v>126449</v>
      </c>
      <c r="W6" s="84"/>
      <c r="X6" s="85"/>
      <c r="Y6" s="86"/>
      <c r="Z6" s="66">
        <f t="shared" si="0"/>
        <v>0</v>
      </c>
      <c r="AA6" s="67">
        <f t="shared" si="1"/>
        <v>0</v>
      </c>
      <c r="AB6" s="67">
        <f t="shared" si="2"/>
        <v>0</v>
      </c>
      <c r="AC6" s="67">
        <f t="shared" si="3"/>
        <v>0</v>
      </c>
      <c r="AD6" s="87" t="str">
        <f t="shared" si="4"/>
        <v>-</v>
      </c>
      <c r="AE6" s="66">
        <f t="shared" si="5"/>
        <v>0</v>
      </c>
      <c r="AF6" s="67">
        <f t="shared" si="6"/>
        <v>0</v>
      </c>
      <c r="AG6" s="67">
        <f t="shared" si="7"/>
        <v>0</v>
      </c>
      <c r="AH6" s="87" t="str">
        <f t="shared" si="8"/>
        <v>-</v>
      </c>
      <c r="AI6" s="66">
        <f t="shared" si="9"/>
        <v>0</v>
      </c>
    </row>
    <row r="7" spans="1:35" ht="15">
      <c r="A7" s="64" t="s">
        <v>749</v>
      </c>
      <c r="B7" s="65" t="s">
        <v>750</v>
      </c>
      <c r="C7" s="66" t="s">
        <v>751</v>
      </c>
      <c r="D7" s="67" t="s">
        <v>752</v>
      </c>
      <c r="E7" s="67" t="s">
        <v>753</v>
      </c>
      <c r="F7" s="68" t="s">
        <v>732</v>
      </c>
      <c r="G7" s="69" t="s">
        <v>754</v>
      </c>
      <c r="H7" s="70" t="s">
        <v>755</v>
      </c>
      <c r="I7" s="71" t="s">
        <v>756</v>
      </c>
      <c r="J7" s="72" t="s">
        <v>736</v>
      </c>
      <c r="K7" s="73" t="s">
        <v>737</v>
      </c>
      <c r="L7" s="74"/>
      <c r="M7" s="75">
        <v>1432</v>
      </c>
      <c r="N7" s="76"/>
      <c r="O7" s="77" t="s">
        <v>738</v>
      </c>
      <c r="P7" s="78" t="s">
        <v>737</v>
      </c>
      <c r="Q7" s="79"/>
      <c r="R7" s="80"/>
      <c r="S7" s="81" t="s">
        <v>737</v>
      </c>
      <c r="T7" s="82">
        <v>32082</v>
      </c>
      <c r="U7" s="83">
        <v>578</v>
      </c>
      <c r="V7" s="83">
        <v>2434</v>
      </c>
      <c r="W7" s="84"/>
      <c r="X7" s="85" t="s">
        <v>739</v>
      </c>
      <c r="Y7" s="86"/>
      <c r="Z7" s="66">
        <f t="shared" si="0"/>
        <v>0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7" t="str">
        <f t="shared" si="4"/>
        <v>-</v>
      </c>
      <c r="AE7" s="66">
        <f t="shared" si="5"/>
        <v>0</v>
      </c>
      <c r="AF7" s="67">
        <f t="shared" si="6"/>
        <v>0</v>
      </c>
      <c r="AG7" s="67">
        <f t="shared" si="7"/>
        <v>0</v>
      </c>
      <c r="AH7" s="87" t="str">
        <f t="shared" si="8"/>
        <v>-</v>
      </c>
      <c r="AI7" s="66">
        <f t="shared" si="9"/>
        <v>0</v>
      </c>
    </row>
    <row r="8" spans="1:35" ht="15">
      <c r="A8" s="64" t="s">
        <v>757</v>
      </c>
      <c r="B8" s="65" t="s">
        <v>758</v>
      </c>
      <c r="C8" s="66" t="s">
        <v>759</v>
      </c>
      <c r="D8" s="67" t="s">
        <v>760</v>
      </c>
      <c r="E8" s="67" t="s">
        <v>761</v>
      </c>
      <c r="F8" s="68" t="s">
        <v>732</v>
      </c>
      <c r="G8" s="69" t="s">
        <v>762</v>
      </c>
      <c r="H8" s="70" t="s">
        <v>763</v>
      </c>
      <c r="I8" s="71" t="s">
        <v>764</v>
      </c>
      <c r="J8" s="72" t="s">
        <v>736</v>
      </c>
      <c r="K8" s="73" t="s">
        <v>737</v>
      </c>
      <c r="L8" s="74"/>
      <c r="M8" s="75">
        <v>563</v>
      </c>
      <c r="N8" s="76"/>
      <c r="O8" s="77" t="s">
        <v>738</v>
      </c>
      <c r="P8" s="78" t="s">
        <v>737</v>
      </c>
      <c r="Q8" s="79"/>
      <c r="R8" s="80"/>
      <c r="S8" s="81" t="s">
        <v>737</v>
      </c>
      <c r="T8" s="82">
        <v>11753</v>
      </c>
      <c r="U8" s="83">
        <v>179</v>
      </c>
      <c r="V8" s="83">
        <v>538</v>
      </c>
      <c r="W8" s="84"/>
      <c r="X8" s="85" t="s">
        <v>739</v>
      </c>
      <c r="Y8" s="86"/>
      <c r="Z8" s="66">
        <f t="shared" si="0"/>
        <v>0</v>
      </c>
      <c r="AA8" s="67">
        <f t="shared" si="1"/>
        <v>1</v>
      </c>
      <c r="AB8" s="67">
        <f t="shared" si="2"/>
        <v>0</v>
      </c>
      <c r="AC8" s="67">
        <f t="shared" si="3"/>
        <v>0</v>
      </c>
      <c r="AD8" s="87" t="str">
        <f t="shared" si="4"/>
        <v>-</v>
      </c>
      <c r="AE8" s="66">
        <f t="shared" si="5"/>
        <v>0</v>
      </c>
      <c r="AF8" s="67">
        <f t="shared" si="6"/>
        <v>0</v>
      </c>
      <c r="AG8" s="67">
        <f t="shared" si="7"/>
        <v>0</v>
      </c>
      <c r="AH8" s="87" t="str">
        <f t="shared" si="8"/>
        <v>-</v>
      </c>
      <c r="AI8" s="66">
        <f t="shared" si="9"/>
        <v>0</v>
      </c>
    </row>
    <row r="9" spans="1:35" ht="15">
      <c r="A9" s="64" t="s">
        <v>765</v>
      </c>
      <c r="B9" s="65" t="s">
        <v>766</v>
      </c>
      <c r="C9" s="66" t="s">
        <v>767</v>
      </c>
      <c r="D9" s="67" t="s">
        <v>768</v>
      </c>
      <c r="E9" s="67" t="s">
        <v>769</v>
      </c>
      <c r="F9" s="68" t="s">
        <v>732</v>
      </c>
      <c r="G9" s="69" t="s">
        <v>770</v>
      </c>
      <c r="H9" s="70" t="s">
        <v>771</v>
      </c>
      <c r="I9" s="71" t="s">
        <v>772</v>
      </c>
      <c r="J9" s="72" t="s">
        <v>773</v>
      </c>
      <c r="K9" s="73" t="s">
        <v>737</v>
      </c>
      <c r="L9" s="74" t="s">
        <v>774</v>
      </c>
      <c r="M9" s="75">
        <v>1577</v>
      </c>
      <c r="N9" s="76" t="s">
        <v>774</v>
      </c>
      <c r="O9" s="77">
        <v>10.087719298245613</v>
      </c>
      <c r="P9" s="78" t="s">
        <v>737</v>
      </c>
      <c r="Q9" s="79"/>
      <c r="R9" s="80"/>
      <c r="S9" s="81" t="s">
        <v>774</v>
      </c>
      <c r="T9" s="82">
        <v>61085</v>
      </c>
      <c r="U9" s="83">
        <v>1375</v>
      </c>
      <c r="V9" s="83">
        <v>3290</v>
      </c>
      <c r="W9" s="84"/>
      <c r="X9" s="85" t="s">
        <v>739</v>
      </c>
      <c r="Y9" s="86" t="s">
        <v>775</v>
      </c>
      <c r="Z9" s="66">
        <f t="shared" si="0"/>
        <v>1</v>
      </c>
      <c r="AA9" s="67">
        <f t="shared" si="1"/>
        <v>1</v>
      </c>
      <c r="AB9" s="67">
        <f t="shared" si="2"/>
        <v>0</v>
      </c>
      <c r="AC9" s="67">
        <f t="shared" si="3"/>
        <v>0</v>
      </c>
      <c r="AD9" s="87" t="str">
        <f t="shared" si="4"/>
        <v>SRSA</v>
      </c>
      <c r="AE9" s="66">
        <f t="shared" si="5"/>
        <v>1</v>
      </c>
      <c r="AF9" s="67">
        <f t="shared" si="6"/>
        <v>0</v>
      </c>
      <c r="AG9" s="67">
        <f t="shared" si="7"/>
        <v>0</v>
      </c>
      <c r="AH9" s="87" t="str">
        <f t="shared" si="8"/>
        <v>-</v>
      </c>
      <c r="AI9" s="66">
        <f t="shared" si="9"/>
        <v>0</v>
      </c>
    </row>
    <row r="10" spans="1:35" ht="15">
      <c r="A10" s="64" t="s">
        <v>776</v>
      </c>
      <c r="B10" s="65" t="s">
        <v>777</v>
      </c>
      <c r="C10" s="66" t="s">
        <v>542</v>
      </c>
      <c r="D10" s="67" t="s">
        <v>543</v>
      </c>
      <c r="E10" s="67" t="s">
        <v>731</v>
      </c>
      <c r="F10" s="68" t="s">
        <v>732</v>
      </c>
      <c r="G10" s="69" t="s">
        <v>544</v>
      </c>
      <c r="H10" s="70" t="s">
        <v>755</v>
      </c>
      <c r="I10" s="71" t="s">
        <v>545</v>
      </c>
      <c r="J10" s="72" t="s">
        <v>736</v>
      </c>
      <c r="K10" s="73" t="s">
        <v>737</v>
      </c>
      <c r="L10" s="74"/>
      <c r="M10" s="75">
        <v>224</v>
      </c>
      <c r="N10" s="76"/>
      <c r="O10" s="77" t="s">
        <v>738</v>
      </c>
      <c r="P10" s="78" t="s">
        <v>737</v>
      </c>
      <c r="Q10" s="79"/>
      <c r="R10" s="80"/>
      <c r="S10" s="81" t="s">
        <v>737</v>
      </c>
      <c r="T10" s="82">
        <v>5448</v>
      </c>
      <c r="U10" s="83">
        <v>92</v>
      </c>
      <c r="V10" s="83">
        <v>214</v>
      </c>
      <c r="W10" s="84"/>
      <c r="X10" s="85" t="s">
        <v>739</v>
      </c>
      <c r="Y10" s="86"/>
      <c r="Z10" s="66">
        <f t="shared" si="0"/>
        <v>0</v>
      </c>
      <c r="AA10" s="67">
        <f t="shared" si="1"/>
        <v>1</v>
      </c>
      <c r="AB10" s="67">
        <f t="shared" si="2"/>
        <v>0</v>
      </c>
      <c r="AC10" s="67">
        <f t="shared" si="3"/>
        <v>0</v>
      </c>
      <c r="AD10" s="87" t="str">
        <f t="shared" si="4"/>
        <v>-</v>
      </c>
      <c r="AE10" s="66">
        <f t="shared" si="5"/>
        <v>0</v>
      </c>
      <c r="AF10" s="67">
        <f t="shared" si="6"/>
        <v>0</v>
      </c>
      <c r="AG10" s="67">
        <f t="shared" si="7"/>
        <v>0</v>
      </c>
      <c r="AH10" s="87" t="str">
        <f t="shared" si="8"/>
        <v>-</v>
      </c>
      <c r="AI10" s="66">
        <f t="shared" si="9"/>
        <v>0</v>
      </c>
    </row>
    <row r="11" spans="1:35" ht="15">
      <c r="A11" s="64" t="s">
        <v>546</v>
      </c>
      <c r="B11" s="65" t="s">
        <v>547</v>
      </c>
      <c r="C11" s="66" t="s">
        <v>548</v>
      </c>
      <c r="D11" s="67" t="s">
        <v>549</v>
      </c>
      <c r="E11" s="67" t="s">
        <v>550</v>
      </c>
      <c r="F11" s="68" t="s">
        <v>732</v>
      </c>
      <c r="G11" s="69" t="s">
        <v>551</v>
      </c>
      <c r="H11" s="70" t="s">
        <v>552</v>
      </c>
      <c r="I11" s="71" t="s">
        <v>553</v>
      </c>
      <c r="J11" s="72" t="s">
        <v>773</v>
      </c>
      <c r="K11" s="73" t="s">
        <v>737</v>
      </c>
      <c r="L11" s="74" t="s">
        <v>774</v>
      </c>
      <c r="M11" s="75">
        <v>11132</v>
      </c>
      <c r="N11" s="76" t="s">
        <v>774</v>
      </c>
      <c r="O11" s="77">
        <v>9.177011494252874</v>
      </c>
      <c r="P11" s="78" t="s">
        <v>737</v>
      </c>
      <c r="Q11" s="79"/>
      <c r="R11" s="80"/>
      <c r="S11" s="81" t="s">
        <v>774</v>
      </c>
      <c r="T11" s="82">
        <v>334785</v>
      </c>
      <c r="U11" s="83">
        <v>8354</v>
      </c>
      <c r="V11" s="83">
        <v>22253</v>
      </c>
      <c r="W11" s="84"/>
      <c r="X11" s="85"/>
      <c r="Y11" s="86"/>
      <c r="Z11" s="66">
        <f t="shared" si="0"/>
        <v>1</v>
      </c>
      <c r="AA11" s="67">
        <f t="shared" si="1"/>
        <v>1</v>
      </c>
      <c r="AB11" s="67">
        <f t="shared" si="2"/>
        <v>0</v>
      </c>
      <c r="AC11" s="67">
        <f t="shared" si="3"/>
        <v>0</v>
      </c>
      <c r="AD11" s="87" t="str">
        <f t="shared" si="4"/>
        <v>SRSA</v>
      </c>
      <c r="AE11" s="66">
        <f t="shared" si="5"/>
        <v>1</v>
      </c>
      <c r="AF11" s="67">
        <f t="shared" si="6"/>
        <v>0</v>
      </c>
      <c r="AG11" s="67">
        <f t="shared" si="7"/>
        <v>0</v>
      </c>
      <c r="AH11" s="87" t="str">
        <f t="shared" si="8"/>
        <v>-</v>
      </c>
      <c r="AI11" s="66">
        <f t="shared" si="9"/>
        <v>0</v>
      </c>
    </row>
    <row r="12" spans="1:35" ht="15">
      <c r="A12" s="64" t="s">
        <v>554</v>
      </c>
      <c r="B12" s="65" t="s">
        <v>555</v>
      </c>
      <c r="C12" s="66" t="s">
        <v>556</v>
      </c>
      <c r="D12" s="67" t="s">
        <v>557</v>
      </c>
      <c r="E12" s="67" t="s">
        <v>558</v>
      </c>
      <c r="F12" s="68" t="s">
        <v>732</v>
      </c>
      <c r="G12" s="69" t="s">
        <v>559</v>
      </c>
      <c r="H12" s="70" t="s">
        <v>560</v>
      </c>
      <c r="I12" s="71" t="s">
        <v>561</v>
      </c>
      <c r="J12" s="72" t="s">
        <v>562</v>
      </c>
      <c r="K12" s="73" t="s">
        <v>737</v>
      </c>
      <c r="L12" s="74"/>
      <c r="M12" s="75">
        <v>14579</v>
      </c>
      <c r="N12" s="76" t="s">
        <v>737</v>
      </c>
      <c r="O12" s="77">
        <v>7.172643869891576</v>
      </c>
      <c r="P12" s="78" t="s">
        <v>737</v>
      </c>
      <c r="Q12" s="79"/>
      <c r="R12" s="80"/>
      <c r="S12" s="81" t="s">
        <v>737</v>
      </c>
      <c r="T12" s="82">
        <v>376521</v>
      </c>
      <c r="U12" s="83">
        <v>10308</v>
      </c>
      <c r="V12" s="83">
        <v>27029</v>
      </c>
      <c r="W12" s="84"/>
      <c r="X12" s="85" t="s">
        <v>739</v>
      </c>
      <c r="Y12" s="86"/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7" t="str">
        <f t="shared" si="4"/>
        <v>-</v>
      </c>
      <c r="AE12" s="66">
        <f t="shared" si="5"/>
        <v>0</v>
      </c>
      <c r="AF12" s="67">
        <f t="shared" si="6"/>
        <v>0</v>
      </c>
      <c r="AG12" s="67">
        <f t="shared" si="7"/>
        <v>0</v>
      </c>
      <c r="AH12" s="87" t="str">
        <f t="shared" si="8"/>
        <v>-</v>
      </c>
      <c r="AI12" s="66">
        <f t="shared" si="9"/>
        <v>0</v>
      </c>
    </row>
    <row r="13" spans="1:35" ht="15">
      <c r="A13" s="64" t="s">
        <v>563</v>
      </c>
      <c r="B13" s="65" t="s">
        <v>564</v>
      </c>
      <c r="C13" s="66" t="s">
        <v>565</v>
      </c>
      <c r="D13" s="67" t="s">
        <v>566</v>
      </c>
      <c r="E13" s="67" t="s">
        <v>567</v>
      </c>
      <c r="F13" s="68" t="s">
        <v>732</v>
      </c>
      <c r="G13" s="69" t="s">
        <v>568</v>
      </c>
      <c r="H13" s="70" t="s">
        <v>569</v>
      </c>
      <c r="I13" s="71" t="s">
        <v>570</v>
      </c>
      <c r="J13" s="72" t="s">
        <v>736</v>
      </c>
      <c r="K13" s="73" t="s">
        <v>737</v>
      </c>
      <c r="L13" s="74"/>
      <c r="M13" s="75">
        <v>500</v>
      </c>
      <c r="N13" s="76"/>
      <c r="O13" s="77" t="s">
        <v>738</v>
      </c>
      <c r="P13" s="78" t="s">
        <v>737</v>
      </c>
      <c r="Q13" s="79"/>
      <c r="R13" s="80"/>
      <c r="S13" s="81" t="s">
        <v>737</v>
      </c>
      <c r="T13" s="82">
        <v>3732</v>
      </c>
      <c r="U13" s="83">
        <v>0</v>
      </c>
      <c r="V13" s="83">
        <v>623</v>
      </c>
      <c r="W13" s="84"/>
      <c r="X13" s="85" t="s">
        <v>739</v>
      </c>
      <c r="Y13" s="86"/>
      <c r="Z13" s="66">
        <f t="shared" si="0"/>
        <v>0</v>
      </c>
      <c r="AA13" s="67">
        <f t="shared" si="1"/>
        <v>1</v>
      </c>
      <c r="AB13" s="67">
        <f t="shared" si="2"/>
        <v>0</v>
      </c>
      <c r="AC13" s="67">
        <f t="shared" si="3"/>
        <v>0</v>
      </c>
      <c r="AD13" s="87" t="str">
        <f t="shared" si="4"/>
        <v>-</v>
      </c>
      <c r="AE13" s="66">
        <f t="shared" si="5"/>
        <v>0</v>
      </c>
      <c r="AF13" s="67">
        <f t="shared" si="6"/>
        <v>0</v>
      </c>
      <c r="AG13" s="67">
        <f t="shared" si="7"/>
        <v>0</v>
      </c>
      <c r="AH13" s="87" t="str">
        <f t="shared" si="8"/>
        <v>-</v>
      </c>
      <c r="AI13" s="66">
        <f t="shared" si="9"/>
        <v>0</v>
      </c>
    </row>
    <row r="14" spans="1:35" ht="15">
      <c r="A14" s="64" t="s">
        <v>571</v>
      </c>
      <c r="B14" s="65" t="s">
        <v>572</v>
      </c>
      <c r="C14" s="66" t="s">
        <v>573</v>
      </c>
      <c r="D14" s="67" t="s">
        <v>574</v>
      </c>
      <c r="E14" s="67" t="s">
        <v>575</v>
      </c>
      <c r="F14" s="68" t="s">
        <v>732</v>
      </c>
      <c r="G14" s="69" t="s">
        <v>576</v>
      </c>
      <c r="H14" s="70" t="s">
        <v>577</v>
      </c>
      <c r="I14" s="71" t="s">
        <v>578</v>
      </c>
      <c r="J14" s="72" t="s">
        <v>773</v>
      </c>
      <c r="K14" s="73" t="s">
        <v>737</v>
      </c>
      <c r="L14" s="74" t="s">
        <v>774</v>
      </c>
      <c r="M14" s="75">
        <v>3502</v>
      </c>
      <c r="N14" s="76" t="s">
        <v>737</v>
      </c>
      <c r="O14" s="77">
        <v>15.566037735849056</v>
      </c>
      <c r="P14" s="78" t="s">
        <v>737</v>
      </c>
      <c r="Q14" s="79"/>
      <c r="R14" s="80"/>
      <c r="S14" s="81" t="s">
        <v>774</v>
      </c>
      <c r="T14" s="82">
        <v>216762</v>
      </c>
      <c r="U14" s="83">
        <v>5789</v>
      </c>
      <c r="V14" s="83">
        <v>10799</v>
      </c>
      <c r="W14" s="84"/>
      <c r="X14" s="85" t="s">
        <v>739</v>
      </c>
      <c r="Y14" s="86"/>
      <c r="Z14" s="66">
        <f t="shared" si="0"/>
        <v>1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7" t="str">
        <f t="shared" si="4"/>
        <v>-</v>
      </c>
      <c r="AE14" s="66">
        <f t="shared" si="5"/>
        <v>1</v>
      </c>
      <c r="AF14" s="67">
        <f t="shared" si="6"/>
        <v>0</v>
      </c>
      <c r="AG14" s="67">
        <f t="shared" si="7"/>
        <v>0</v>
      </c>
      <c r="AH14" s="87" t="str">
        <f t="shared" si="8"/>
        <v>-</v>
      </c>
      <c r="AI14" s="66">
        <f t="shared" si="9"/>
        <v>0</v>
      </c>
    </row>
    <row r="15" spans="1:35" ht="15">
      <c r="A15" s="64" t="s">
        <v>579</v>
      </c>
      <c r="B15" s="65" t="s">
        <v>580</v>
      </c>
      <c r="C15" s="66" t="s">
        <v>581</v>
      </c>
      <c r="D15" s="67" t="s">
        <v>582</v>
      </c>
      <c r="E15" s="67" t="s">
        <v>583</v>
      </c>
      <c r="F15" s="68" t="s">
        <v>732</v>
      </c>
      <c r="G15" s="69" t="s">
        <v>584</v>
      </c>
      <c r="H15" s="70" t="s">
        <v>755</v>
      </c>
      <c r="I15" s="71" t="s">
        <v>585</v>
      </c>
      <c r="J15" s="72" t="s">
        <v>586</v>
      </c>
      <c r="K15" s="73" t="s">
        <v>737</v>
      </c>
      <c r="L15" s="74" t="s">
        <v>774</v>
      </c>
      <c r="M15" s="75">
        <v>35</v>
      </c>
      <c r="N15" s="76" t="s">
        <v>774</v>
      </c>
      <c r="O15" s="77" t="s">
        <v>738</v>
      </c>
      <c r="P15" s="78" t="s">
        <v>737</v>
      </c>
      <c r="Q15" s="79"/>
      <c r="R15" s="80"/>
      <c r="S15" s="81" t="s">
        <v>774</v>
      </c>
      <c r="T15" s="82">
        <v>1771</v>
      </c>
      <c r="U15" s="83">
        <v>0</v>
      </c>
      <c r="V15" s="83">
        <v>33</v>
      </c>
      <c r="W15" s="84"/>
      <c r="X15" s="85" t="s">
        <v>739</v>
      </c>
      <c r="Y15" s="86"/>
      <c r="Z15" s="66">
        <f t="shared" si="0"/>
        <v>1</v>
      </c>
      <c r="AA15" s="67">
        <f t="shared" si="1"/>
        <v>1</v>
      </c>
      <c r="AB15" s="67">
        <f t="shared" si="2"/>
        <v>0</v>
      </c>
      <c r="AC15" s="67">
        <f t="shared" si="3"/>
        <v>0</v>
      </c>
      <c r="AD15" s="87" t="str">
        <f t="shared" si="4"/>
        <v>SRSA</v>
      </c>
      <c r="AE15" s="66">
        <f t="shared" si="5"/>
        <v>1</v>
      </c>
      <c r="AF15" s="67">
        <f t="shared" si="6"/>
        <v>0</v>
      </c>
      <c r="AG15" s="67">
        <f t="shared" si="7"/>
        <v>0</v>
      </c>
      <c r="AH15" s="87" t="str">
        <f t="shared" si="8"/>
        <v>-</v>
      </c>
      <c r="AI15" s="66">
        <f t="shared" si="9"/>
        <v>0</v>
      </c>
    </row>
    <row r="16" spans="1:35" ht="15">
      <c r="A16" s="64" t="s">
        <v>587</v>
      </c>
      <c r="B16" s="65" t="s">
        <v>588</v>
      </c>
      <c r="C16" s="66" t="s">
        <v>589</v>
      </c>
      <c r="D16" s="67" t="s">
        <v>590</v>
      </c>
      <c r="E16" s="67" t="s">
        <v>761</v>
      </c>
      <c r="F16" s="68" t="s">
        <v>732</v>
      </c>
      <c r="G16" s="69" t="s">
        <v>762</v>
      </c>
      <c r="H16" s="70" t="s">
        <v>755</v>
      </c>
      <c r="I16" s="71" t="s">
        <v>591</v>
      </c>
      <c r="J16" s="72" t="s">
        <v>592</v>
      </c>
      <c r="K16" s="73" t="s">
        <v>774</v>
      </c>
      <c r="L16" s="74"/>
      <c r="M16" s="75">
        <v>658</v>
      </c>
      <c r="N16" s="76"/>
      <c r="O16" s="77" t="s">
        <v>738</v>
      </c>
      <c r="P16" s="78" t="s">
        <v>737</v>
      </c>
      <c r="Q16" s="79"/>
      <c r="R16" s="80"/>
      <c r="S16" s="81" t="s">
        <v>774</v>
      </c>
      <c r="T16" s="82">
        <v>10197</v>
      </c>
      <c r="U16" s="83">
        <v>0</v>
      </c>
      <c r="V16" s="83">
        <v>628</v>
      </c>
      <c r="W16" s="84"/>
      <c r="X16" s="85" t="s">
        <v>739</v>
      </c>
      <c r="Y16" s="86"/>
      <c r="Z16" s="66">
        <f t="shared" si="0"/>
        <v>1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7" t="str">
        <f t="shared" si="4"/>
        <v>-</v>
      </c>
      <c r="AE16" s="66">
        <f t="shared" si="5"/>
        <v>1</v>
      </c>
      <c r="AF16" s="67">
        <f t="shared" si="6"/>
        <v>0</v>
      </c>
      <c r="AG16" s="67">
        <f t="shared" si="7"/>
        <v>0</v>
      </c>
      <c r="AH16" s="87" t="str">
        <f t="shared" si="8"/>
        <v>-</v>
      </c>
      <c r="AI16" s="66">
        <f t="shared" si="9"/>
        <v>0</v>
      </c>
    </row>
    <row r="17" spans="1:35" ht="15">
      <c r="A17" s="64" t="s">
        <v>593</v>
      </c>
      <c r="B17" s="65" t="s">
        <v>594</v>
      </c>
      <c r="C17" s="66" t="s">
        <v>595</v>
      </c>
      <c r="D17" s="67" t="s">
        <v>596</v>
      </c>
      <c r="E17" s="67" t="s">
        <v>567</v>
      </c>
      <c r="F17" s="68" t="s">
        <v>732</v>
      </c>
      <c r="G17" s="69" t="s">
        <v>597</v>
      </c>
      <c r="H17" s="70" t="s">
        <v>755</v>
      </c>
      <c r="I17" s="71" t="s">
        <v>598</v>
      </c>
      <c r="J17" s="72" t="s">
        <v>599</v>
      </c>
      <c r="K17" s="73" t="s">
        <v>737</v>
      </c>
      <c r="L17" s="74"/>
      <c r="M17" s="75">
        <v>185</v>
      </c>
      <c r="N17" s="76"/>
      <c r="O17" s="77" t="s">
        <v>738</v>
      </c>
      <c r="P17" s="78" t="s">
        <v>737</v>
      </c>
      <c r="Q17" s="79"/>
      <c r="R17" s="80"/>
      <c r="S17" s="81" t="s">
        <v>737</v>
      </c>
      <c r="T17" s="82">
        <v>6162</v>
      </c>
      <c r="U17" s="83">
        <v>121</v>
      </c>
      <c r="V17" s="83">
        <v>342</v>
      </c>
      <c r="W17" s="84"/>
      <c r="X17" s="85" t="s">
        <v>739</v>
      </c>
      <c r="Y17" s="86"/>
      <c r="Z17" s="66">
        <f t="shared" si="0"/>
        <v>0</v>
      </c>
      <c r="AA17" s="67">
        <f t="shared" si="1"/>
        <v>1</v>
      </c>
      <c r="AB17" s="67">
        <f t="shared" si="2"/>
        <v>0</v>
      </c>
      <c r="AC17" s="67">
        <f t="shared" si="3"/>
        <v>0</v>
      </c>
      <c r="AD17" s="87" t="str">
        <f t="shared" si="4"/>
        <v>-</v>
      </c>
      <c r="AE17" s="66">
        <f t="shared" si="5"/>
        <v>0</v>
      </c>
      <c r="AF17" s="67">
        <f t="shared" si="6"/>
        <v>0</v>
      </c>
      <c r="AG17" s="67">
        <f t="shared" si="7"/>
        <v>0</v>
      </c>
      <c r="AH17" s="87" t="str">
        <f t="shared" si="8"/>
        <v>-</v>
      </c>
      <c r="AI17" s="66">
        <f t="shared" si="9"/>
        <v>0</v>
      </c>
    </row>
    <row r="18" spans="1:35" ht="15">
      <c r="A18" s="64" t="s">
        <v>600</v>
      </c>
      <c r="B18" s="65" t="s">
        <v>601</v>
      </c>
      <c r="C18" s="66" t="s">
        <v>602</v>
      </c>
      <c r="D18" s="67" t="s">
        <v>603</v>
      </c>
      <c r="E18" s="67" t="s">
        <v>604</v>
      </c>
      <c r="F18" s="68" t="s">
        <v>732</v>
      </c>
      <c r="G18" s="69" t="s">
        <v>605</v>
      </c>
      <c r="H18" s="70" t="s">
        <v>755</v>
      </c>
      <c r="I18" s="71" t="s">
        <v>606</v>
      </c>
      <c r="J18" s="72" t="s">
        <v>736</v>
      </c>
      <c r="K18" s="73" t="s">
        <v>737</v>
      </c>
      <c r="L18" s="74"/>
      <c r="M18" s="75">
        <v>274</v>
      </c>
      <c r="N18" s="76"/>
      <c r="O18" s="77" t="s">
        <v>738</v>
      </c>
      <c r="P18" s="78" t="s">
        <v>737</v>
      </c>
      <c r="Q18" s="79"/>
      <c r="R18" s="80"/>
      <c r="S18" s="81" t="s">
        <v>737</v>
      </c>
      <c r="T18" s="82">
        <v>7079</v>
      </c>
      <c r="U18" s="83">
        <v>129</v>
      </c>
      <c r="V18" s="83">
        <v>262</v>
      </c>
      <c r="W18" s="84"/>
      <c r="X18" s="85" t="s">
        <v>739</v>
      </c>
      <c r="Y18" s="86"/>
      <c r="Z18" s="66">
        <f t="shared" si="0"/>
        <v>0</v>
      </c>
      <c r="AA18" s="67">
        <f t="shared" si="1"/>
        <v>1</v>
      </c>
      <c r="AB18" s="67">
        <f t="shared" si="2"/>
        <v>0</v>
      </c>
      <c r="AC18" s="67">
        <f t="shared" si="3"/>
        <v>0</v>
      </c>
      <c r="AD18" s="87" t="str">
        <f t="shared" si="4"/>
        <v>-</v>
      </c>
      <c r="AE18" s="66">
        <f t="shared" si="5"/>
        <v>0</v>
      </c>
      <c r="AF18" s="67">
        <f t="shared" si="6"/>
        <v>0</v>
      </c>
      <c r="AG18" s="67">
        <f t="shared" si="7"/>
        <v>0</v>
      </c>
      <c r="AH18" s="87" t="str">
        <f t="shared" si="8"/>
        <v>-</v>
      </c>
      <c r="AI18" s="66">
        <f t="shared" si="9"/>
        <v>0</v>
      </c>
    </row>
    <row r="19" spans="1:35" ht="15">
      <c r="A19" s="64" t="s">
        <v>607</v>
      </c>
      <c r="B19" s="65" t="s">
        <v>608</v>
      </c>
      <c r="C19" s="66" t="s">
        <v>609</v>
      </c>
      <c r="D19" s="67" t="s">
        <v>610</v>
      </c>
      <c r="E19" s="67" t="s">
        <v>611</v>
      </c>
      <c r="F19" s="68" t="s">
        <v>732</v>
      </c>
      <c r="G19" s="69" t="s">
        <v>612</v>
      </c>
      <c r="H19" s="70" t="s">
        <v>613</v>
      </c>
      <c r="I19" s="71" t="s">
        <v>614</v>
      </c>
      <c r="J19" s="72" t="s">
        <v>615</v>
      </c>
      <c r="K19" s="73" t="s">
        <v>737</v>
      </c>
      <c r="L19" s="74" t="s">
        <v>774</v>
      </c>
      <c r="M19" s="75">
        <v>142</v>
      </c>
      <c r="N19" s="76" t="s">
        <v>774</v>
      </c>
      <c r="O19" s="77">
        <v>6.299212598425196</v>
      </c>
      <c r="P19" s="78" t="s">
        <v>737</v>
      </c>
      <c r="Q19" s="79"/>
      <c r="R19" s="80"/>
      <c r="S19" s="81" t="s">
        <v>737</v>
      </c>
      <c r="T19" s="82">
        <v>7175</v>
      </c>
      <c r="U19" s="83">
        <v>0</v>
      </c>
      <c r="V19" s="83">
        <v>136</v>
      </c>
      <c r="W19" s="84"/>
      <c r="X19" s="85" t="s">
        <v>739</v>
      </c>
      <c r="Y19" s="86" t="s">
        <v>775</v>
      </c>
      <c r="Z19" s="66">
        <f t="shared" si="0"/>
        <v>1</v>
      </c>
      <c r="AA19" s="67">
        <f t="shared" si="1"/>
        <v>1</v>
      </c>
      <c r="AB19" s="67">
        <f t="shared" si="2"/>
        <v>0</v>
      </c>
      <c r="AC19" s="67">
        <f t="shared" si="3"/>
        <v>0</v>
      </c>
      <c r="AD19" s="87" t="str">
        <f t="shared" si="4"/>
        <v>SRSA</v>
      </c>
      <c r="AE19" s="66">
        <f t="shared" si="5"/>
        <v>0</v>
      </c>
      <c r="AF19" s="67">
        <f t="shared" si="6"/>
        <v>0</v>
      </c>
      <c r="AG19" s="67">
        <f t="shared" si="7"/>
        <v>0</v>
      </c>
      <c r="AH19" s="87" t="str">
        <f t="shared" si="8"/>
        <v>-</v>
      </c>
      <c r="AI19" s="66">
        <f t="shared" si="9"/>
        <v>0</v>
      </c>
    </row>
    <row r="20" spans="1:35" ht="15">
      <c r="A20" s="64" t="s">
        <v>616</v>
      </c>
      <c r="B20" s="65" t="s">
        <v>617</v>
      </c>
      <c r="C20" s="66" t="s">
        <v>618</v>
      </c>
      <c r="D20" s="67" t="s">
        <v>619</v>
      </c>
      <c r="E20" s="67" t="s">
        <v>620</v>
      </c>
      <c r="F20" s="68" t="s">
        <v>732</v>
      </c>
      <c r="G20" s="69" t="s">
        <v>621</v>
      </c>
      <c r="H20" s="70" t="s">
        <v>755</v>
      </c>
      <c r="I20" s="71" t="s">
        <v>622</v>
      </c>
      <c r="J20" s="72" t="s">
        <v>599</v>
      </c>
      <c r="K20" s="73" t="s">
        <v>737</v>
      </c>
      <c r="L20" s="74"/>
      <c r="M20" s="75">
        <v>296</v>
      </c>
      <c r="N20" s="76"/>
      <c r="O20" s="77" t="s">
        <v>738</v>
      </c>
      <c r="P20" s="78" t="s">
        <v>737</v>
      </c>
      <c r="Q20" s="79"/>
      <c r="R20" s="80"/>
      <c r="S20" s="81" t="s">
        <v>737</v>
      </c>
      <c r="T20" s="82">
        <v>12025</v>
      </c>
      <c r="U20" s="83">
        <v>234</v>
      </c>
      <c r="V20" s="83">
        <v>577</v>
      </c>
      <c r="W20" s="84"/>
      <c r="X20" s="85" t="s">
        <v>739</v>
      </c>
      <c r="Y20" s="86"/>
      <c r="Z20" s="66">
        <f t="shared" si="0"/>
        <v>0</v>
      </c>
      <c r="AA20" s="67">
        <f t="shared" si="1"/>
        <v>1</v>
      </c>
      <c r="AB20" s="67">
        <f t="shared" si="2"/>
        <v>0</v>
      </c>
      <c r="AC20" s="67">
        <f t="shared" si="3"/>
        <v>0</v>
      </c>
      <c r="AD20" s="87" t="str">
        <f t="shared" si="4"/>
        <v>-</v>
      </c>
      <c r="AE20" s="66">
        <f t="shared" si="5"/>
        <v>0</v>
      </c>
      <c r="AF20" s="67">
        <f t="shared" si="6"/>
        <v>0</v>
      </c>
      <c r="AG20" s="67">
        <f t="shared" si="7"/>
        <v>0</v>
      </c>
      <c r="AH20" s="87" t="str">
        <f t="shared" si="8"/>
        <v>-</v>
      </c>
      <c r="AI20" s="66">
        <f t="shared" si="9"/>
        <v>0</v>
      </c>
    </row>
    <row r="21" spans="1:35" ht="15">
      <c r="A21" s="64" t="s">
        <v>623</v>
      </c>
      <c r="B21" s="65" t="s">
        <v>624</v>
      </c>
      <c r="C21" s="66" t="s">
        <v>625</v>
      </c>
      <c r="D21" s="67" t="s">
        <v>626</v>
      </c>
      <c r="E21" s="67" t="s">
        <v>627</v>
      </c>
      <c r="F21" s="68" t="s">
        <v>732</v>
      </c>
      <c r="G21" s="69" t="s">
        <v>628</v>
      </c>
      <c r="H21" s="70" t="s">
        <v>629</v>
      </c>
      <c r="I21" s="71" t="s">
        <v>630</v>
      </c>
      <c r="J21" s="72" t="s">
        <v>748</v>
      </c>
      <c r="K21" s="73" t="s">
        <v>737</v>
      </c>
      <c r="L21" s="74"/>
      <c r="M21" s="75">
        <v>65014</v>
      </c>
      <c r="N21" s="76" t="s">
        <v>737</v>
      </c>
      <c r="O21" s="77">
        <v>7.046145344017685</v>
      </c>
      <c r="P21" s="78" t="s">
        <v>737</v>
      </c>
      <c r="Q21" s="79"/>
      <c r="R21" s="80"/>
      <c r="S21" s="81" t="s">
        <v>737</v>
      </c>
      <c r="T21" s="82">
        <v>1502493</v>
      </c>
      <c r="U21" s="83">
        <v>43498</v>
      </c>
      <c r="V21" s="83">
        <v>125884</v>
      </c>
      <c r="W21" s="84"/>
      <c r="X21" s="85" t="s">
        <v>739</v>
      </c>
      <c r="Y21" s="86"/>
      <c r="Z21" s="66">
        <f t="shared" si="0"/>
        <v>0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7" t="str">
        <f t="shared" si="4"/>
        <v>-</v>
      </c>
      <c r="AE21" s="66">
        <f t="shared" si="5"/>
        <v>0</v>
      </c>
      <c r="AF21" s="67">
        <f t="shared" si="6"/>
        <v>0</v>
      </c>
      <c r="AG21" s="67">
        <f t="shared" si="7"/>
        <v>0</v>
      </c>
      <c r="AH21" s="87" t="str">
        <f t="shared" si="8"/>
        <v>-</v>
      </c>
      <c r="AI21" s="66">
        <f t="shared" si="9"/>
        <v>0</v>
      </c>
    </row>
    <row r="22" spans="1:35" ht="15">
      <c r="A22" s="64" t="s">
        <v>631</v>
      </c>
      <c r="B22" s="65" t="s">
        <v>632</v>
      </c>
      <c r="C22" s="66" t="s">
        <v>633</v>
      </c>
      <c r="D22" s="67" t="s">
        <v>634</v>
      </c>
      <c r="E22" s="67" t="s">
        <v>567</v>
      </c>
      <c r="F22" s="68" t="s">
        <v>732</v>
      </c>
      <c r="G22" s="69" t="s">
        <v>635</v>
      </c>
      <c r="H22" s="70" t="s">
        <v>755</v>
      </c>
      <c r="I22" s="71" t="s">
        <v>636</v>
      </c>
      <c r="J22" s="72" t="s">
        <v>599</v>
      </c>
      <c r="K22" s="73" t="s">
        <v>737</v>
      </c>
      <c r="L22" s="74"/>
      <c r="M22" s="75">
        <v>352</v>
      </c>
      <c r="N22" s="76"/>
      <c r="O22" s="77" t="s">
        <v>738</v>
      </c>
      <c r="P22" s="78" t="s">
        <v>737</v>
      </c>
      <c r="Q22" s="79"/>
      <c r="R22" s="80"/>
      <c r="S22" s="81" t="s">
        <v>737</v>
      </c>
      <c r="T22" s="82">
        <v>23267</v>
      </c>
      <c r="U22" s="83">
        <v>551</v>
      </c>
      <c r="V22" s="83">
        <v>1186</v>
      </c>
      <c r="W22" s="84"/>
      <c r="X22" s="85" t="s">
        <v>739</v>
      </c>
      <c r="Y22" s="86"/>
      <c r="Z22" s="66">
        <f t="shared" si="0"/>
        <v>0</v>
      </c>
      <c r="AA22" s="67">
        <f t="shared" si="1"/>
        <v>1</v>
      </c>
      <c r="AB22" s="67">
        <f t="shared" si="2"/>
        <v>0</v>
      </c>
      <c r="AC22" s="67">
        <f t="shared" si="3"/>
        <v>0</v>
      </c>
      <c r="AD22" s="87" t="str">
        <f t="shared" si="4"/>
        <v>-</v>
      </c>
      <c r="AE22" s="66">
        <f t="shared" si="5"/>
        <v>0</v>
      </c>
      <c r="AF22" s="67">
        <f t="shared" si="6"/>
        <v>0</v>
      </c>
      <c r="AG22" s="67">
        <f t="shared" si="7"/>
        <v>0</v>
      </c>
      <c r="AH22" s="87" t="str">
        <f t="shared" si="8"/>
        <v>-</v>
      </c>
      <c r="AI22" s="66">
        <f t="shared" si="9"/>
        <v>0</v>
      </c>
    </row>
    <row r="23" spans="1:35" ht="15">
      <c r="A23" s="64" t="s">
        <v>637</v>
      </c>
      <c r="B23" s="65" t="s">
        <v>638</v>
      </c>
      <c r="C23" s="66" t="s">
        <v>639</v>
      </c>
      <c r="D23" s="67" t="s">
        <v>640</v>
      </c>
      <c r="E23" s="67" t="s">
        <v>641</v>
      </c>
      <c r="F23" s="68" t="s">
        <v>732</v>
      </c>
      <c r="G23" s="69" t="s">
        <v>642</v>
      </c>
      <c r="H23" s="70" t="s">
        <v>643</v>
      </c>
      <c r="I23" s="71" t="s">
        <v>644</v>
      </c>
      <c r="J23" s="72" t="s">
        <v>773</v>
      </c>
      <c r="K23" s="73" t="s">
        <v>737</v>
      </c>
      <c r="L23" s="74" t="s">
        <v>774</v>
      </c>
      <c r="M23" s="75">
        <v>4355</v>
      </c>
      <c r="N23" s="76" t="s">
        <v>774</v>
      </c>
      <c r="O23" s="77">
        <v>12.89342904472667</v>
      </c>
      <c r="P23" s="78" t="s">
        <v>737</v>
      </c>
      <c r="Q23" s="79"/>
      <c r="R23" s="80"/>
      <c r="S23" s="81" t="s">
        <v>774</v>
      </c>
      <c r="T23" s="82">
        <v>233524</v>
      </c>
      <c r="U23" s="83">
        <v>6358</v>
      </c>
      <c r="V23" s="83">
        <v>12633</v>
      </c>
      <c r="W23" s="84"/>
      <c r="X23" s="85"/>
      <c r="Y23" s="86" t="s">
        <v>775</v>
      </c>
      <c r="Z23" s="66">
        <f t="shared" si="0"/>
        <v>1</v>
      </c>
      <c r="AA23" s="67">
        <f t="shared" si="1"/>
        <v>1</v>
      </c>
      <c r="AB23" s="67">
        <f t="shared" si="2"/>
        <v>0</v>
      </c>
      <c r="AC23" s="67">
        <f t="shared" si="3"/>
        <v>0</v>
      </c>
      <c r="AD23" s="87" t="str">
        <f t="shared" si="4"/>
        <v>SRSA</v>
      </c>
      <c r="AE23" s="66">
        <f t="shared" si="5"/>
        <v>1</v>
      </c>
      <c r="AF23" s="67">
        <f t="shared" si="6"/>
        <v>0</v>
      </c>
      <c r="AG23" s="67">
        <f t="shared" si="7"/>
        <v>0</v>
      </c>
      <c r="AH23" s="87" t="str">
        <f t="shared" si="8"/>
        <v>-</v>
      </c>
      <c r="AI23" s="66">
        <f t="shared" si="9"/>
        <v>0</v>
      </c>
    </row>
    <row r="24" spans="1:35" ht="15">
      <c r="A24" s="64" t="s">
        <v>645</v>
      </c>
      <c r="B24" s="65" t="s">
        <v>646</v>
      </c>
      <c r="C24" s="66" t="s">
        <v>647</v>
      </c>
      <c r="D24" s="67" t="s">
        <v>648</v>
      </c>
      <c r="E24" s="67" t="s">
        <v>649</v>
      </c>
      <c r="F24" s="68" t="s">
        <v>732</v>
      </c>
      <c r="G24" s="69" t="s">
        <v>568</v>
      </c>
      <c r="H24" s="70" t="s">
        <v>755</v>
      </c>
      <c r="I24" s="71" t="s">
        <v>650</v>
      </c>
      <c r="J24" s="72" t="s">
        <v>736</v>
      </c>
      <c r="K24" s="73" t="s">
        <v>737</v>
      </c>
      <c r="L24" s="74"/>
      <c r="M24" s="75">
        <v>293</v>
      </c>
      <c r="N24" s="76"/>
      <c r="O24" s="77" t="s">
        <v>738</v>
      </c>
      <c r="P24" s="78" t="s">
        <v>737</v>
      </c>
      <c r="Q24" s="79"/>
      <c r="R24" s="80"/>
      <c r="S24" s="81" t="s">
        <v>737</v>
      </c>
      <c r="T24" s="82">
        <v>8228</v>
      </c>
      <c r="U24" s="83">
        <v>145</v>
      </c>
      <c r="V24" s="83">
        <v>508</v>
      </c>
      <c r="W24" s="84"/>
      <c r="X24" s="85" t="s">
        <v>739</v>
      </c>
      <c r="Y24" s="86"/>
      <c r="Z24" s="66">
        <f t="shared" si="0"/>
        <v>0</v>
      </c>
      <c r="AA24" s="67">
        <f t="shared" si="1"/>
        <v>1</v>
      </c>
      <c r="AB24" s="67">
        <f t="shared" si="2"/>
        <v>0</v>
      </c>
      <c r="AC24" s="67">
        <f t="shared" si="3"/>
        <v>0</v>
      </c>
      <c r="AD24" s="87" t="str">
        <f t="shared" si="4"/>
        <v>-</v>
      </c>
      <c r="AE24" s="66">
        <f t="shared" si="5"/>
        <v>0</v>
      </c>
      <c r="AF24" s="67">
        <f t="shared" si="6"/>
        <v>0</v>
      </c>
      <c r="AG24" s="67">
        <f t="shared" si="7"/>
        <v>0</v>
      </c>
      <c r="AH24" s="87" t="str">
        <f t="shared" si="8"/>
        <v>-</v>
      </c>
      <c r="AI24" s="66">
        <f t="shared" si="9"/>
        <v>0</v>
      </c>
    </row>
    <row r="25" spans="1:35" ht="15">
      <c r="A25" s="64" t="s">
        <v>651</v>
      </c>
      <c r="B25" s="65" t="s">
        <v>652</v>
      </c>
      <c r="C25" s="66" t="s">
        <v>653</v>
      </c>
      <c r="D25" s="67" t="s">
        <v>654</v>
      </c>
      <c r="E25" s="67" t="s">
        <v>558</v>
      </c>
      <c r="F25" s="68" t="s">
        <v>732</v>
      </c>
      <c r="G25" s="69" t="s">
        <v>655</v>
      </c>
      <c r="H25" s="70" t="s">
        <v>755</v>
      </c>
      <c r="I25" s="71" t="s">
        <v>656</v>
      </c>
      <c r="J25" s="72" t="s">
        <v>599</v>
      </c>
      <c r="K25" s="73" t="s">
        <v>737</v>
      </c>
      <c r="L25" s="74"/>
      <c r="M25" s="75">
        <v>300</v>
      </c>
      <c r="N25" s="76"/>
      <c r="O25" s="77" t="s">
        <v>738</v>
      </c>
      <c r="P25" s="78" t="s">
        <v>737</v>
      </c>
      <c r="Q25" s="79"/>
      <c r="R25" s="80"/>
      <c r="S25" s="81" t="s">
        <v>737</v>
      </c>
      <c r="T25" s="82">
        <v>2239</v>
      </c>
      <c r="U25" s="83">
        <v>0</v>
      </c>
      <c r="V25" s="83">
        <v>286</v>
      </c>
      <c r="W25" s="84"/>
      <c r="X25" s="85" t="s">
        <v>739</v>
      </c>
      <c r="Y25" s="86"/>
      <c r="Z25" s="66">
        <f t="shared" si="0"/>
        <v>0</v>
      </c>
      <c r="AA25" s="67">
        <f t="shared" si="1"/>
        <v>1</v>
      </c>
      <c r="AB25" s="67">
        <f t="shared" si="2"/>
        <v>0</v>
      </c>
      <c r="AC25" s="67">
        <f t="shared" si="3"/>
        <v>0</v>
      </c>
      <c r="AD25" s="87" t="str">
        <f t="shared" si="4"/>
        <v>-</v>
      </c>
      <c r="AE25" s="66">
        <f t="shared" si="5"/>
        <v>0</v>
      </c>
      <c r="AF25" s="67">
        <f t="shared" si="6"/>
        <v>0</v>
      </c>
      <c r="AG25" s="67">
        <f t="shared" si="7"/>
        <v>0</v>
      </c>
      <c r="AH25" s="87" t="str">
        <f t="shared" si="8"/>
        <v>-</v>
      </c>
      <c r="AI25" s="66">
        <f t="shared" si="9"/>
        <v>0</v>
      </c>
    </row>
    <row r="26" spans="1:35" ht="15">
      <c r="A26" s="64" t="s">
        <v>657</v>
      </c>
      <c r="B26" s="65" t="s">
        <v>658</v>
      </c>
      <c r="C26" s="66" t="s">
        <v>659</v>
      </c>
      <c r="D26" s="67" t="s">
        <v>660</v>
      </c>
      <c r="E26" s="67" t="s">
        <v>661</v>
      </c>
      <c r="F26" s="68" t="s">
        <v>732</v>
      </c>
      <c r="G26" s="69" t="s">
        <v>662</v>
      </c>
      <c r="H26" s="70" t="s">
        <v>663</v>
      </c>
      <c r="I26" s="71" t="s">
        <v>664</v>
      </c>
      <c r="J26" s="72" t="s">
        <v>665</v>
      </c>
      <c r="K26" s="73" t="s">
        <v>774</v>
      </c>
      <c r="L26" s="74" t="s">
        <v>774</v>
      </c>
      <c r="M26" s="75">
        <v>2256</v>
      </c>
      <c r="N26" s="76" t="s">
        <v>774</v>
      </c>
      <c r="O26" s="77">
        <v>12.221717401181282</v>
      </c>
      <c r="P26" s="78" t="s">
        <v>737</v>
      </c>
      <c r="Q26" s="79"/>
      <c r="R26" s="80"/>
      <c r="S26" s="81" t="s">
        <v>774</v>
      </c>
      <c r="T26" s="82">
        <v>121913</v>
      </c>
      <c r="U26" s="83">
        <v>2901</v>
      </c>
      <c r="V26" s="83">
        <v>5985</v>
      </c>
      <c r="W26" s="84"/>
      <c r="X26" s="85" t="s">
        <v>739</v>
      </c>
      <c r="Y26" s="86" t="s">
        <v>775</v>
      </c>
      <c r="Z26" s="66">
        <f t="shared" si="0"/>
        <v>1</v>
      </c>
      <c r="AA26" s="67">
        <f t="shared" si="1"/>
        <v>1</v>
      </c>
      <c r="AB26" s="67">
        <f t="shared" si="2"/>
        <v>0</v>
      </c>
      <c r="AC26" s="67">
        <f t="shared" si="3"/>
        <v>0</v>
      </c>
      <c r="AD26" s="87" t="str">
        <f t="shared" si="4"/>
        <v>SRSA</v>
      </c>
      <c r="AE26" s="66">
        <f t="shared" si="5"/>
        <v>1</v>
      </c>
      <c r="AF26" s="67">
        <f t="shared" si="6"/>
        <v>0</v>
      </c>
      <c r="AG26" s="67">
        <f t="shared" si="7"/>
        <v>0</v>
      </c>
      <c r="AH26" s="87" t="str">
        <f t="shared" si="8"/>
        <v>-</v>
      </c>
      <c r="AI26" s="66">
        <f t="shared" si="9"/>
        <v>0</v>
      </c>
    </row>
    <row r="27" spans="1:35" ht="15">
      <c r="A27" s="64" t="s">
        <v>666</v>
      </c>
      <c r="B27" s="65" t="s">
        <v>667</v>
      </c>
      <c r="C27" s="66" t="s">
        <v>668</v>
      </c>
      <c r="D27" s="67" t="s">
        <v>669</v>
      </c>
      <c r="E27" s="67" t="s">
        <v>670</v>
      </c>
      <c r="F27" s="68" t="s">
        <v>732</v>
      </c>
      <c r="G27" s="69" t="s">
        <v>671</v>
      </c>
      <c r="H27" s="70" t="s">
        <v>755</v>
      </c>
      <c r="I27" s="71" t="s">
        <v>672</v>
      </c>
      <c r="J27" s="72" t="s">
        <v>599</v>
      </c>
      <c r="K27" s="73" t="s">
        <v>737</v>
      </c>
      <c r="L27" s="74"/>
      <c r="M27" s="75">
        <v>502</v>
      </c>
      <c r="N27" s="76"/>
      <c r="O27" s="77" t="s">
        <v>738</v>
      </c>
      <c r="P27" s="78" t="s">
        <v>737</v>
      </c>
      <c r="Q27" s="79"/>
      <c r="R27" s="80"/>
      <c r="S27" s="81" t="s">
        <v>737</v>
      </c>
      <c r="T27" s="82">
        <v>16332</v>
      </c>
      <c r="U27" s="83">
        <v>296</v>
      </c>
      <c r="V27" s="83">
        <v>962</v>
      </c>
      <c r="W27" s="84"/>
      <c r="X27" s="85" t="s">
        <v>739</v>
      </c>
      <c r="Y27" s="86"/>
      <c r="Z27" s="66">
        <f t="shared" si="0"/>
        <v>0</v>
      </c>
      <c r="AA27" s="67">
        <f t="shared" si="1"/>
        <v>1</v>
      </c>
      <c r="AB27" s="67">
        <f t="shared" si="2"/>
        <v>0</v>
      </c>
      <c r="AC27" s="67">
        <f t="shared" si="3"/>
        <v>0</v>
      </c>
      <c r="AD27" s="87" t="str">
        <f t="shared" si="4"/>
        <v>-</v>
      </c>
      <c r="AE27" s="66">
        <f t="shared" si="5"/>
        <v>0</v>
      </c>
      <c r="AF27" s="67">
        <f t="shared" si="6"/>
        <v>0</v>
      </c>
      <c r="AG27" s="67">
        <f t="shared" si="7"/>
        <v>0</v>
      </c>
      <c r="AH27" s="87" t="str">
        <f t="shared" si="8"/>
        <v>-</v>
      </c>
      <c r="AI27" s="66">
        <f t="shared" si="9"/>
        <v>0</v>
      </c>
    </row>
    <row r="28" spans="1:35" ht="15">
      <c r="A28" s="64" t="s">
        <v>673</v>
      </c>
      <c r="B28" s="65"/>
      <c r="C28" s="66" t="s">
        <v>674</v>
      </c>
      <c r="D28" s="67" t="s">
        <v>675</v>
      </c>
      <c r="E28" s="67" t="s">
        <v>676</v>
      </c>
      <c r="F28" s="68" t="s">
        <v>732</v>
      </c>
      <c r="G28" s="69">
        <v>84074</v>
      </c>
      <c r="H28" s="70"/>
      <c r="I28" s="71" t="s">
        <v>677</v>
      </c>
      <c r="J28" s="88"/>
      <c r="K28" s="78"/>
      <c r="L28" s="74" t="s">
        <v>739</v>
      </c>
      <c r="M28" s="89">
        <v>648</v>
      </c>
      <c r="N28" s="76" t="s">
        <v>739</v>
      </c>
      <c r="O28" s="90"/>
      <c r="P28" s="78"/>
      <c r="Q28" s="79"/>
      <c r="R28" s="76"/>
      <c r="S28" s="81"/>
      <c r="T28" s="91"/>
      <c r="U28" s="92"/>
      <c r="V28" s="92"/>
      <c r="W28" s="93"/>
      <c r="X28" s="94"/>
      <c r="Y28" s="86"/>
      <c r="Z28" s="66">
        <f t="shared" si="0"/>
        <v>1</v>
      </c>
      <c r="AA28" s="67">
        <f t="shared" si="1"/>
        <v>1</v>
      </c>
      <c r="AB28" s="67">
        <f t="shared" si="2"/>
        <v>0</v>
      </c>
      <c r="AC28" s="67">
        <f t="shared" si="3"/>
        <v>0</v>
      </c>
      <c r="AD28" s="87" t="str">
        <f t="shared" si="4"/>
        <v>SRSA</v>
      </c>
      <c r="AE28" s="66">
        <f t="shared" si="5"/>
        <v>0</v>
      </c>
      <c r="AF28" s="67">
        <f t="shared" si="6"/>
        <v>0</v>
      </c>
      <c r="AG28" s="67">
        <f t="shared" si="7"/>
        <v>0</v>
      </c>
      <c r="AH28" s="87" t="str">
        <f t="shared" si="8"/>
        <v>-</v>
      </c>
      <c r="AI28" s="66">
        <f t="shared" si="9"/>
        <v>0</v>
      </c>
    </row>
    <row r="29" spans="1:35" ht="15">
      <c r="A29" s="64" t="s">
        <v>678</v>
      </c>
      <c r="B29" s="65" t="s">
        <v>679</v>
      </c>
      <c r="C29" s="66" t="s">
        <v>680</v>
      </c>
      <c r="D29" s="67" t="s">
        <v>681</v>
      </c>
      <c r="E29" s="67" t="s">
        <v>558</v>
      </c>
      <c r="F29" s="68" t="s">
        <v>732</v>
      </c>
      <c r="G29" s="69" t="s">
        <v>682</v>
      </c>
      <c r="H29" s="70" t="s">
        <v>755</v>
      </c>
      <c r="I29" s="71" t="s">
        <v>683</v>
      </c>
      <c r="J29" s="72" t="s">
        <v>592</v>
      </c>
      <c r="K29" s="73" t="s">
        <v>774</v>
      </c>
      <c r="L29" s="74"/>
      <c r="M29" s="75">
        <v>215</v>
      </c>
      <c r="N29" s="76"/>
      <c r="O29" s="77" t="s">
        <v>738</v>
      </c>
      <c r="P29" s="78" t="s">
        <v>737</v>
      </c>
      <c r="Q29" s="79"/>
      <c r="R29" s="80"/>
      <c r="S29" s="81" t="s">
        <v>774</v>
      </c>
      <c r="T29" s="82">
        <v>2360</v>
      </c>
      <c r="U29" s="83">
        <v>0</v>
      </c>
      <c r="V29" s="83">
        <v>205</v>
      </c>
      <c r="W29" s="84"/>
      <c r="X29" s="85"/>
      <c r="Y29" s="86" t="s">
        <v>775</v>
      </c>
      <c r="Z29" s="66">
        <f t="shared" si="0"/>
        <v>1</v>
      </c>
      <c r="AA29" s="67">
        <f t="shared" si="1"/>
        <v>1</v>
      </c>
      <c r="AB29" s="67">
        <f t="shared" si="2"/>
        <v>0</v>
      </c>
      <c r="AC29" s="67">
        <f t="shared" si="3"/>
        <v>0</v>
      </c>
      <c r="AD29" s="87" t="str">
        <f t="shared" si="4"/>
        <v>SRSA</v>
      </c>
      <c r="AE29" s="66">
        <f t="shared" si="5"/>
        <v>1</v>
      </c>
      <c r="AF29" s="67">
        <f t="shared" si="6"/>
        <v>0</v>
      </c>
      <c r="AG29" s="67">
        <f t="shared" si="7"/>
        <v>0</v>
      </c>
      <c r="AH29" s="87" t="str">
        <f t="shared" si="8"/>
        <v>-</v>
      </c>
      <c r="AI29" s="66">
        <f t="shared" si="9"/>
        <v>0</v>
      </c>
    </row>
    <row r="30" spans="1:35" ht="15">
      <c r="A30" s="64" t="s">
        <v>684</v>
      </c>
      <c r="B30" s="65" t="s">
        <v>685</v>
      </c>
      <c r="C30" s="66" t="s">
        <v>686</v>
      </c>
      <c r="D30" s="67" t="s">
        <v>687</v>
      </c>
      <c r="E30" s="67" t="s">
        <v>402</v>
      </c>
      <c r="F30" s="68" t="s">
        <v>732</v>
      </c>
      <c r="G30" s="69" t="s">
        <v>403</v>
      </c>
      <c r="H30" s="70" t="s">
        <v>755</v>
      </c>
      <c r="I30" s="71" t="s">
        <v>404</v>
      </c>
      <c r="J30" s="72" t="s">
        <v>599</v>
      </c>
      <c r="K30" s="73" t="s">
        <v>737</v>
      </c>
      <c r="L30" s="74"/>
      <c r="M30" s="75">
        <v>659</v>
      </c>
      <c r="N30" s="76"/>
      <c r="O30" s="77" t="s">
        <v>738</v>
      </c>
      <c r="P30" s="78" t="s">
        <v>737</v>
      </c>
      <c r="Q30" s="79"/>
      <c r="R30" s="80"/>
      <c r="S30" s="81" t="s">
        <v>737</v>
      </c>
      <c r="T30" s="82">
        <v>32605</v>
      </c>
      <c r="U30" s="83">
        <v>671</v>
      </c>
      <c r="V30" s="83">
        <v>1732</v>
      </c>
      <c r="W30" s="84"/>
      <c r="X30" s="85" t="s">
        <v>739</v>
      </c>
      <c r="Y30" s="86" t="s">
        <v>775</v>
      </c>
      <c r="Z30" s="66">
        <f t="shared" si="0"/>
        <v>0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7" t="str">
        <f t="shared" si="4"/>
        <v>-</v>
      </c>
      <c r="AE30" s="66">
        <f t="shared" si="5"/>
        <v>0</v>
      </c>
      <c r="AF30" s="67">
        <f t="shared" si="6"/>
        <v>0</v>
      </c>
      <c r="AG30" s="67">
        <f t="shared" si="7"/>
        <v>0</v>
      </c>
      <c r="AH30" s="87" t="str">
        <f t="shared" si="8"/>
        <v>-</v>
      </c>
      <c r="AI30" s="66">
        <f t="shared" si="9"/>
        <v>0</v>
      </c>
    </row>
    <row r="31" spans="1:35" ht="15">
      <c r="A31" s="64" t="s">
        <v>405</v>
      </c>
      <c r="B31" s="65" t="s">
        <v>406</v>
      </c>
      <c r="C31" s="66" t="s">
        <v>407</v>
      </c>
      <c r="D31" s="67" t="s">
        <v>408</v>
      </c>
      <c r="E31" s="67" t="s">
        <v>409</v>
      </c>
      <c r="F31" s="68" t="s">
        <v>732</v>
      </c>
      <c r="G31" s="69" t="s">
        <v>410</v>
      </c>
      <c r="H31" s="70" t="s">
        <v>411</v>
      </c>
      <c r="I31" s="71" t="s">
        <v>412</v>
      </c>
      <c r="J31" s="72" t="s">
        <v>665</v>
      </c>
      <c r="K31" s="73" t="s">
        <v>774</v>
      </c>
      <c r="L31" s="74" t="s">
        <v>774</v>
      </c>
      <c r="M31" s="75">
        <v>911</v>
      </c>
      <c r="N31" s="76" t="s">
        <v>774</v>
      </c>
      <c r="O31" s="77">
        <v>13.077790304396844</v>
      </c>
      <c r="P31" s="78" t="s">
        <v>737</v>
      </c>
      <c r="Q31" s="79"/>
      <c r="R31" s="80"/>
      <c r="S31" s="81" t="s">
        <v>774</v>
      </c>
      <c r="T31" s="82">
        <v>47239</v>
      </c>
      <c r="U31" s="83">
        <v>1015</v>
      </c>
      <c r="V31" s="83">
        <v>2210</v>
      </c>
      <c r="W31" s="84"/>
      <c r="X31" s="85" t="s">
        <v>739</v>
      </c>
      <c r="Y31" s="86" t="s">
        <v>775</v>
      </c>
      <c r="Z31" s="66">
        <f t="shared" si="0"/>
        <v>1</v>
      </c>
      <c r="AA31" s="67">
        <f t="shared" si="1"/>
        <v>1</v>
      </c>
      <c r="AB31" s="67">
        <f t="shared" si="2"/>
        <v>0</v>
      </c>
      <c r="AC31" s="67">
        <f t="shared" si="3"/>
        <v>0</v>
      </c>
      <c r="AD31" s="87" t="str">
        <f t="shared" si="4"/>
        <v>SRSA</v>
      </c>
      <c r="AE31" s="66">
        <f t="shared" si="5"/>
        <v>1</v>
      </c>
      <c r="AF31" s="67">
        <f t="shared" si="6"/>
        <v>0</v>
      </c>
      <c r="AG31" s="67">
        <f t="shared" si="7"/>
        <v>0</v>
      </c>
      <c r="AH31" s="87" t="str">
        <f t="shared" si="8"/>
        <v>-</v>
      </c>
      <c r="AI31" s="66">
        <f t="shared" si="9"/>
        <v>0</v>
      </c>
    </row>
    <row r="32" spans="1:35" ht="15">
      <c r="A32" s="64" t="s">
        <v>413</v>
      </c>
      <c r="B32" s="65" t="s">
        <v>414</v>
      </c>
      <c r="C32" s="66" t="s">
        <v>415</v>
      </c>
      <c r="D32" s="67" t="s">
        <v>416</v>
      </c>
      <c r="E32" s="67" t="s">
        <v>417</v>
      </c>
      <c r="F32" s="68" t="s">
        <v>732</v>
      </c>
      <c r="G32" s="69" t="s">
        <v>418</v>
      </c>
      <c r="H32" s="70" t="s">
        <v>755</v>
      </c>
      <c r="I32" s="71" t="s">
        <v>419</v>
      </c>
      <c r="J32" s="72" t="s">
        <v>420</v>
      </c>
      <c r="K32" s="73" t="s">
        <v>737</v>
      </c>
      <c r="L32" s="74"/>
      <c r="M32" s="75">
        <v>556</v>
      </c>
      <c r="N32" s="76"/>
      <c r="O32" s="77" t="s">
        <v>738</v>
      </c>
      <c r="P32" s="78" t="s">
        <v>737</v>
      </c>
      <c r="Q32" s="79"/>
      <c r="R32" s="80"/>
      <c r="S32" s="81" t="s">
        <v>737</v>
      </c>
      <c r="T32" s="82">
        <v>4150</v>
      </c>
      <c r="U32" s="83">
        <v>0</v>
      </c>
      <c r="V32" s="83">
        <v>531</v>
      </c>
      <c r="W32" s="84"/>
      <c r="X32" s="85"/>
      <c r="Y32" s="86"/>
      <c r="Z32" s="66">
        <f t="shared" si="0"/>
        <v>0</v>
      </c>
      <c r="AA32" s="67">
        <f t="shared" si="1"/>
        <v>1</v>
      </c>
      <c r="AB32" s="67">
        <f t="shared" si="2"/>
        <v>0</v>
      </c>
      <c r="AC32" s="67">
        <f t="shared" si="3"/>
        <v>0</v>
      </c>
      <c r="AD32" s="87" t="str">
        <f t="shared" si="4"/>
        <v>-</v>
      </c>
      <c r="AE32" s="66">
        <f t="shared" si="5"/>
        <v>0</v>
      </c>
      <c r="AF32" s="67">
        <f t="shared" si="6"/>
        <v>0</v>
      </c>
      <c r="AG32" s="67">
        <f t="shared" si="7"/>
        <v>0</v>
      </c>
      <c r="AH32" s="87" t="str">
        <f t="shared" si="8"/>
        <v>-</v>
      </c>
      <c r="AI32" s="66">
        <f t="shared" si="9"/>
        <v>0</v>
      </c>
    </row>
    <row r="33" spans="1:35" ht="15">
      <c r="A33" s="64" t="s">
        <v>421</v>
      </c>
      <c r="B33" s="65" t="s">
        <v>422</v>
      </c>
      <c r="C33" s="66" t="s">
        <v>423</v>
      </c>
      <c r="D33" s="67" t="s">
        <v>424</v>
      </c>
      <c r="E33" s="67" t="s">
        <v>425</v>
      </c>
      <c r="F33" s="68" t="s">
        <v>732</v>
      </c>
      <c r="G33" s="69" t="s">
        <v>426</v>
      </c>
      <c r="H33" s="70" t="s">
        <v>755</v>
      </c>
      <c r="I33" s="71" t="s">
        <v>427</v>
      </c>
      <c r="J33" s="72" t="s">
        <v>599</v>
      </c>
      <c r="K33" s="73" t="s">
        <v>737</v>
      </c>
      <c r="L33" s="74" t="s">
        <v>774</v>
      </c>
      <c r="M33" s="75">
        <v>500</v>
      </c>
      <c r="N33" s="76"/>
      <c r="O33" s="77" t="s">
        <v>738</v>
      </c>
      <c r="P33" s="78" t="s">
        <v>737</v>
      </c>
      <c r="Q33" s="79"/>
      <c r="R33" s="80"/>
      <c r="S33" s="81" t="s">
        <v>737</v>
      </c>
      <c r="T33" s="82">
        <v>3732</v>
      </c>
      <c r="U33" s="83">
        <v>0</v>
      </c>
      <c r="V33" s="83">
        <v>477</v>
      </c>
      <c r="W33" s="84"/>
      <c r="X33" s="85" t="s">
        <v>739</v>
      </c>
      <c r="Y33" s="86"/>
      <c r="Z33" s="66">
        <f t="shared" si="0"/>
        <v>1</v>
      </c>
      <c r="AA33" s="67">
        <f t="shared" si="1"/>
        <v>1</v>
      </c>
      <c r="AB33" s="67">
        <f t="shared" si="2"/>
        <v>0</v>
      </c>
      <c r="AC33" s="67">
        <f t="shared" si="3"/>
        <v>0</v>
      </c>
      <c r="AD33" s="87" t="str">
        <f t="shared" si="4"/>
        <v>SRSA</v>
      </c>
      <c r="AE33" s="66">
        <f t="shared" si="5"/>
        <v>0</v>
      </c>
      <c r="AF33" s="67">
        <f t="shared" si="6"/>
        <v>0</v>
      </c>
      <c r="AG33" s="67">
        <f t="shared" si="7"/>
        <v>0</v>
      </c>
      <c r="AH33" s="87" t="str">
        <f t="shared" si="8"/>
        <v>-</v>
      </c>
      <c r="AI33" s="66">
        <f t="shared" si="9"/>
        <v>0</v>
      </c>
    </row>
    <row r="34" spans="1:35" ht="15">
      <c r="A34" s="64" t="s">
        <v>428</v>
      </c>
      <c r="B34" s="65" t="s">
        <v>429</v>
      </c>
      <c r="C34" s="66" t="s">
        <v>430</v>
      </c>
      <c r="D34" s="67" t="s">
        <v>431</v>
      </c>
      <c r="E34" s="67" t="s">
        <v>432</v>
      </c>
      <c r="F34" s="68" t="s">
        <v>732</v>
      </c>
      <c r="G34" s="69" t="s">
        <v>433</v>
      </c>
      <c r="H34" s="70" t="s">
        <v>434</v>
      </c>
      <c r="I34" s="71" t="s">
        <v>435</v>
      </c>
      <c r="J34" s="72" t="s">
        <v>586</v>
      </c>
      <c r="K34" s="73" t="s">
        <v>737</v>
      </c>
      <c r="L34" s="74" t="s">
        <v>774</v>
      </c>
      <c r="M34" s="75">
        <v>1498</v>
      </c>
      <c r="N34" s="76" t="s">
        <v>774</v>
      </c>
      <c r="O34" s="77">
        <v>19.087947882736156</v>
      </c>
      <c r="P34" s="78" t="s">
        <v>737</v>
      </c>
      <c r="Q34" s="79"/>
      <c r="R34" s="80"/>
      <c r="S34" s="81" t="s">
        <v>774</v>
      </c>
      <c r="T34" s="82">
        <v>101612</v>
      </c>
      <c r="U34" s="83">
        <v>3216</v>
      </c>
      <c r="V34" s="83">
        <v>5441</v>
      </c>
      <c r="W34" s="84"/>
      <c r="X34" s="85" t="s">
        <v>739</v>
      </c>
      <c r="Y34" s="86" t="s">
        <v>775</v>
      </c>
      <c r="Z34" s="66">
        <f t="shared" si="0"/>
        <v>1</v>
      </c>
      <c r="AA34" s="67">
        <f t="shared" si="1"/>
        <v>1</v>
      </c>
      <c r="AB34" s="67">
        <f t="shared" si="2"/>
        <v>0</v>
      </c>
      <c r="AC34" s="67">
        <f t="shared" si="3"/>
        <v>0</v>
      </c>
      <c r="AD34" s="87" t="str">
        <f t="shared" si="4"/>
        <v>SRSA</v>
      </c>
      <c r="AE34" s="66">
        <f t="shared" si="5"/>
        <v>1</v>
      </c>
      <c r="AF34" s="67">
        <f t="shared" si="6"/>
        <v>0</v>
      </c>
      <c r="AG34" s="67">
        <f t="shared" si="7"/>
        <v>0</v>
      </c>
      <c r="AH34" s="87" t="str">
        <f t="shared" si="8"/>
        <v>-</v>
      </c>
      <c r="AI34" s="66">
        <f t="shared" si="9"/>
        <v>0</v>
      </c>
    </row>
    <row r="35" spans="1:35" ht="15">
      <c r="A35" s="64" t="s">
        <v>436</v>
      </c>
      <c r="B35" s="65" t="s">
        <v>437</v>
      </c>
      <c r="C35" s="66" t="s">
        <v>438</v>
      </c>
      <c r="D35" s="67" t="s">
        <v>439</v>
      </c>
      <c r="E35" s="67" t="s">
        <v>440</v>
      </c>
      <c r="F35" s="68" t="s">
        <v>732</v>
      </c>
      <c r="G35" s="69" t="s">
        <v>441</v>
      </c>
      <c r="H35" s="70" t="s">
        <v>442</v>
      </c>
      <c r="I35" s="71" t="s">
        <v>443</v>
      </c>
      <c r="J35" s="72" t="s">
        <v>444</v>
      </c>
      <c r="K35" s="73" t="s">
        <v>737</v>
      </c>
      <c r="L35" s="74"/>
      <c r="M35" s="75">
        <v>68403</v>
      </c>
      <c r="N35" s="76" t="s">
        <v>737</v>
      </c>
      <c r="O35" s="77">
        <v>11.188961812330538</v>
      </c>
      <c r="P35" s="78" t="s">
        <v>737</v>
      </c>
      <c r="Q35" s="79"/>
      <c r="R35" s="80"/>
      <c r="S35" s="81" t="s">
        <v>737</v>
      </c>
      <c r="T35" s="82">
        <v>2742442</v>
      </c>
      <c r="U35" s="83">
        <v>108745</v>
      </c>
      <c r="V35" s="83">
        <v>211496</v>
      </c>
      <c r="W35" s="84"/>
      <c r="X35" s="85"/>
      <c r="Y35" s="86"/>
      <c r="Z35" s="66">
        <f t="shared" si="0"/>
        <v>0</v>
      </c>
      <c r="AA35" s="67">
        <f t="shared" si="1"/>
        <v>0</v>
      </c>
      <c r="AB35" s="67">
        <f t="shared" si="2"/>
        <v>0</v>
      </c>
      <c r="AC35" s="67">
        <f t="shared" si="3"/>
        <v>0</v>
      </c>
      <c r="AD35" s="87" t="str">
        <f t="shared" si="4"/>
        <v>-</v>
      </c>
      <c r="AE35" s="66">
        <f t="shared" si="5"/>
        <v>0</v>
      </c>
      <c r="AF35" s="67">
        <f t="shared" si="6"/>
        <v>0</v>
      </c>
      <c r="AG35" s="67">
        <f t="shared" si="7"/>
        <v>0</v>
      </c>
      <c r="AH35" s="87" t="str">
        <f t="shared" si="8"/>
        <v>-</v>
      </c>
      <c r="AI35" s="66">
        <f t="shared" si="9"/>
        <v>0</v>
      </c>
    </row>
    <row r="36" spans="1:35" ht="15">
      <c r="A36" s="64" t="s">
        <v>445</v>
      </c>
      <c r="B36" s="65" t="s">
        <v>446</v>
      </c>
      <c r="C36" s="66" t="s">
        <v>447</v>
      </c>
      <c r="D36" s="67" t="s">
        <v>448</v>
      </c>
      <c r="E36" s="67" t="s">
        <v>567</v>
      </c>
      <c r="F36" s="68" t="s">
        <v>732</v>
      </c>
      <c r="G36" s="69" t="s">
        <v>635</v>
      </c>
      <c r="H36" s="70" t="s">
        <v>755</v>
      </c>
      <c r="I36" s="71" t="s">
        <v>449</v>
      </c>
      <c r="J36" s="72" t="s">
        <v>599</v>
      </c>
      <c r="K36" s="73" t="s">
        <v>737</v>
      </c>
      <c r="L36" s="74"/>
      <c r="M36" s="75">
        <v>97</v>
      </c>
      <c r="N36" s="76"/>
      <c r="O36" s="77" t="s">
        <v>738</v>
      </c>
      <c r="P36" s="78" t="s">
        <v>737</v>
      </c>
      <c r="Q36" s="79"/>
      <c r="R36" s="80"/>
      <c r="S36" s="81" t="s">
        <v>737</v>
      </c>
      <c r="T36" s="82">
        <v>9785</v>
      </c>
      <c r="U36" s="83">
        <v>240</v>
      </c>
      <c r="V36" s="83">
        <v>462</v>
      </c>
      <c r="W36" s="84"/>
      <c r="X36" s="85" t="s">
        <v>739</v>
      </c>
      <c r="Y36" s="86"/>
      <c r="Z36" s="66">
        <f t="shared" si="0"/>
        <v>0</v>
      </c>
      <c r="AA36" s="67">
        <f t="shared" si="1"/>
        <v>1</v>
      </c>
      <c r="AB36" s="67">
        <f t="shared" si="2"/>
        <v>0</v>
      </c>
      <c r="AC36" s="67">
        <f t="shared" si="3"/>
        <v>0</v>
      </c>
      <c r="AD36" s="87" t="str">
        <f t="shared" si="4"/>
        <v>-</v>
      </c>
      <c r="AE36" s="66">
        <f t="shared" si="5"/>
        <v>0</v>
      </c>
      <c r="AF36" s="67">
        <f t="shared" si="6"/>
        <v>0</v>
      </c>
      <c r="AG36" s="67">
        <f t="shared" si="7"/>
        <v>0</v>
      </c>
      <c r="AH36" s="87" t="str">
        <f t="shared" si="8"/>
        <v>-</v>
      </c>
      <c r="AI36" s="66">
        <f t="shared" si="9"/>
        <v>0</v>
      </c>
    </row>
    <row r="37" spans="1:35" ht="15">
      <c r="A37" s="64" t="s">
        <v>450</v>
      </c>
      <c r="B37" s="65" t="s">
        <v>451</v>
      </c>
      <c r="C37" s="66" t="s">
        <v>452</v>
      </c>
      <c r="D37" s="67" t="s">
        <v>453</v>
      </c>
      <c r="E37" s="67" t="s">
        <v>454</v>
      </c>
      <c r="F37" s="68" t="s">
        <v>732</v>
      </c>
      <c r="G37" s="69" t="s">
        <v>559</v>
      </c>
      <c r="H37" s="70" t="s">
        <v>755</v>
      </c>
      <c r="I37" s="71" t="s">
        <v>455</v>
      </c>
      <c r="J37" s="72" t="s">
        <v>599</v>
      </c>
      <c r="K37" s="73" t="s">
        <v>737</v>
      </c>
      <c r="L37" s="74"/>
      <c r="M37" s="75">
        <v>157</v>
      </c>
      <c r="N37" s="76"/>
      <c r="O37" s="77" t="s">
        <v>738</v>
      </c>
      <c r="P37" s="78" t="s">
        <v>737</v>
      </c>
      <c r="Q37" s="79"/>
      <c r="R37" s="80"/>
      <c r="S37" s="81" t="s">
        <v>737</v>
      </c>
      <c r="T37" s="82">
        <v>5451</v>
      </c>
      <c r="U37" s="83">
        <v>101</v>
      </c>
      <c r="V37" s="83">
        <v>150</v>
      </c>
      <c r="W37" s="84"/>
      <c r="X37" s="85" t="s">
        <v>739</v>
      </c>
      <c r="Y37" s="86"/>
      <c r="Z37" s="66">
        <f aca="true" t="shared" si="10" ref="Z37:Z68">IF(OR(K37="YES",TRIM(L37)="YES"),1,0)</f>
        <v>0</v>
      </c>
      <c r="AA37" s="67">
        <f aca="true" t="shared" si="11" ref="AA37:AA68">IF(OR(AND(ISNUMBER(M37),AND(M37&gt;0,M37&lt;600)),AND(ISNUMBER(M37),AND(M37&gt;0,N37="YES"))),1,0)</f>
        <v>1</v>
      </c>
      <c r="AB37" s="67">
        <f aca="true" t="shared" si="12" ref="AB37:AB68">IF(AND(OR(K37="YES",TRIM(L37)="YES"),(Z37=0)),"Trouble",0)</f>
        <v>0</v>
      </c>
      <c r="AC37" s="67">
        <f aca="true" t="shared" si="13" ref="AC37:AC68">IF(AND(OR(AND(ISNUMBER(M37),AND(M37&gt;0,M37&lt;600)),AND(ISNUMBER(M37),AND(M37&gt;0,N37="YES"))),(AA37=0)),"Trouble",0)</f>
        <v>0</v>
      </c>
      <c r="AD37" s="87" t="str">
        <f aca="true" t="shared" si="14" ref="AD37:AD68">IF(AND(Z37=1,AA37=1),"SRSA","-")</f>
        <v>-</v>
      </c>
      <c r="AE37" s="66">
        <f aca="true" t="shared" si="15" ref="AE37:AE68">IF(S37="YES",1,0)</f>
        <v>0</v>
      </c>
      <c r="AF37" s="67">
        <f aca="true" t="shared" si="16" ref="AF37:AF68">IF(OR(AND(ISNUMBER(Q37),Q37&gt;=20),(AND(ISNUMBER(Q37)=FALSE,AND(ISNUMBER(O37),O37&gt;=20)))),1,0)</f>
        <v>0</v>
      </c>
      <c r="AG37" s="67">
        <f aca="true" t="shared" si="17" ref="AG37:AG68">IF(AND(AE37=1,AF37=1),"Initial",0)</f>
        <v>0</v>
      </c>
      <c r="AH37" s="87" t="str">
        <f aca="true" t="shared" si="18" ref="AH37:AH68">IF(AND(AND(AG37="Initial",AI37=0),AND(ISNUMBER(M37),M37&gt;0)),"RLIS","-")</f>
        <v>-</v>
      </c>
      <c r="AI37" s="66">
        <f aca="true" t="shared" si="19" ref="AI37:AI68">IF(AND(AD37="SRSA",AG37="Initial"),"SRSA",0)</f>
        <v>0</v>
      </c>
    </row>
    <row r="38" spans="1:35" ht="15">
      <c r="A38" s="64" t="s">
        <v>456</v>
      </c>
      <c r="B38" s="65" t="s">
        <v>457</v>
      </c>
      <c r="C38" s="66" t="s">
        <v>458</v>
      </c>
      <c r="D38" s="67" t="s">
        <v>459</v>
      </c>
      <c r="E38" s="67" t="s">
        <v>417</v>
      </c>
      <c r="F38" s="68" t="s">
        <v>732</v>
      </c>
      <c r="G38" s="69" t="s">
        <v>418</v>
      </c>
      <c r="H38" s="70" t="s">
        <v>663</v>
      </c>
      <c r="I38" s="71" t="s">
        <v>460</v>
      </c>
      <c r="J38" s="72" t="s">
        <v>461</v>
      </c>
      <c r="K38" s="73" t="s">
        <v>737</v>
      </c>
      <c r="L38" s="74" t="s">
        <v>774</v>
      </c>
      <c r="M38" s="75">
        <v>8344</v>
      </c>
      <c r="N38" s="76" t="s">
        <v>737</v>
      </c>
      <c r="O38" s="77">
        <v>20.080321285140563</v>
      </c>
      <c r="P38" s="78" t="s">
        <v>774</v>
      </c>
      <c r="Q38" s="79"/>
      <c r="R38" s="80"/>
      <c r="S38" s="81" t="s">
        <v>737</v>
      </c>
      <c r="T38" s="82">
        <v>364019</v>
      </c>
      <c r="U38" s="83">
        <v>13767</v>
      </c>
      <c r="V38" s="83">
        <v>25779</v>
      </c>
      <c r="W38" s="84"/>
      <c r="X38" s="85"/>
      <c r="Y38" s="86"/>
      <c r="Z38" s="66">
        <f t="shared" si="10"/>
        <v>1</v>
      </c>
      <c r="AA38" s="67">
        <f t="shared" si="11"/>
        <v>0</v>
      </c>
      <c r="AB38" s="67">
        <f t="shared" si="12"/>
        <v>0</v>
      </c>
      <c r="AC38" s="67">
        <f t="shared" si="13"/>
        <v>0</v>
      </c>
      <c r="AD38" s="87" t="str">
        <f t="shared" si="14"/>
        <v>-</v>
      </c>
      <c r="AE38" s="66">
        <f t="shared" si="15"/>
        <v>0</v>
      </c>
      <c r="AF38" s="67">
        <f t="shared" si="16"/>
        <v>1</v>
      </c>
      <c r="AG38" s="67">
        <f t="shared" si="17"/>
        <v>0</v>
      </c>
      <c r="AH38" s="87" t="str">
        <f t="shared" si="18"/>
        <v>-</v>
      </c>
      <c r="AI38" s="66">
        <f t="shared" si="19"/>
        <v>0</v>
      </c>
    </row>
    <row r="39" spans="1:35" ht="15">
      <c r="A39" s="64" t="s">
        <v>462</v>
      </c>
      <c r="B39" s="65" t="s">
        <v>463</v>
      </c>
      <c r="C39" s="66" t="s">
        <v>464</v>
      </c>
      <c r="D39" s="67" t="s">
        <v>465</v>
      </c>
      <c r="E39" s="67" t="s">
        <v>466</v>
      </c>
      <c r="F39" s="68" t="s">
        <v>732</v>
      </c>
      <c r="G39" s="69" t="s">
        <v>467</v>
      </c>
      <c r="H39" s="70" t="s">
        <v>755</v>
      </c>
      <c r="I39" s="71" t="s">
        <v>468</v>
      </c>
      <c r="J39" s="72" t="s">
        <v>736</v>
      </c>
      <c r="K39" s="73" t="s">
        <v>737</v>
      </c>
      <c r="L39" s="74"/>
      <c r="M39" s="75">
        <v>215</v>
      </c>
      <c r="N39" s="76"/>
      <c r="O39" s="77" t="s">
        <v>738</v>
      </c>
      <c r="P39" s="78" t="s">
        <v>737</v>
      </c>
      <c r="Q39" s="79"/>
      <c r="R39" s="80"/>
      <c r="S39" s="81" t="s">
        <v>737</v>
      </c>
      <c r="T39" s="82">
        <v>4373</v>
      </c>
      <c r="U39" s="83">
        <v>65</v>
      </c>
      <c r="V39" s="83">
        <v>297</v>
      </c>
      <c r="W39" s="84"/>
      <c r="X39" s="85" t="s">
        <v>739</v>
      </c>
      <c r="Y39" s="86"/>
      <c r="Z39" s="66">
        <f t="shared" si="10"/>
        <v>0</v>
      </c>
      <c r="AA39" s="67">
        <f t="shared" si="11"/>
        <v>1</v>
      </c>
      <c r="AB39" s="67">
        <f t="shared" si="12"/>
        <v>0</v>
      </c>
      <c r="AC39" s="67">
        <f t="shared" si="13"/>
        <v>0</v>
      </c>
      <c r="AD39" s="87" t="str">
        <f t="shared" si="14"/>
        <v>-</v>
      </c>
      <c r="AE39" s="66">
        <f t="shared" si="15"/>
        <v>0</v>
      </c>
      <c r="AF39" s="67">
        <f t="shared" si="16"/>
        <v>0</v>
      </c>
      <c r="AG39" s="67">
        <f t="shared" si="17"/>
        <v>0</v>
      </c>
      <c r="AH39" s="87" t="str">
        <f t="shared" si="18"/>
        <v>-</v>
      </c>
      <c r="AI39" s="66">
        <f t="shared" si="19"/>
        <v>0</v>
      </c>
    </row>
    <row r="40" spans="1:35" ht="15">
      <c r="A40" s="64" t="s">
        <v>469</v>
      </c>
      <c r="B40" s="65" t="s">
        <v>470</v>
      </c>
      <c r="C40" s="66" t="s">
        <v>471</v>
      </c>
      <c r="D40" s="67" t="s">
        <v>472</v>
      </c>
      <c r="E40" s="67" t="s">
        <v>473</v>
      </c>
      <c r="F40" s="68" t="s">
        <v>732</v>
      </c>
      <c r="G40" s="69" t="s">
        <v>474</v>
      </c>
      <c r="H40" s="70" t="s">
        <v>755</v>
      </c>
      <c r="I40" s="71" t="s">
        <v>475</v>
      </c>
      <c r="J40" s="72" t="s">
        <v>736</v>
      </c>
      <c r="K40" s="73" t="s">
        <v>737</v>
      </c>
      <c r="L40" s="74"/>
      <c r="M40" s="75">
        <v>182</v>
      </c>
      <c r="N40" s="76"/>
      <c r="O40" s="77" t="s">
        <v>738</v>
      </c>
      <c r="P40" s="78" t="s">
        <v>737</v>
      </c>
      <c r="Q40" s="79"/>
      <c r="R40" s="80"/>
      <c r="S40" s="81" t="s">
        <v>737</v>
      </c>
      <c r="T40" s="82">
        <v>4882</v>
      </c>
      <c r="U40" s="83">
        <v>0</v>
      </c>
      <c r="V40" s="83">
        <v>174</v>
      </c>
      <c r="W40" s="84"/>
      <c r="X40" s="85" t="s">
        <v>739</v>
      </c>
      <c r="Y40" s="86"/>
      <c r="Z40" s="66">
        <f t="shared" si="10"/>
        <v>0</v>
      </c>
      <c r="AA40" s="67">
        <f t="shared" si="11"/>
        <v>1</v>
      </c>
      <c r="AB40" s="67">
        <f t="shared" si="12"/>
        <v>0</v>
      </c>
      <c r="AC40" s="67">
        <f t="shared" si="13"/>
        <v>0</v>
      </c>
      <c r="AD40" s="87" t="str">
        <f t="shared" si="14"/>
        <v>-</v>
      </c>
      <c r="AE40" s="66">
        <f t="shared" si="15"/>
        <v>0</v>
      </c>
      <c r="AF40" s="67">
        <f t="shared" si="16"/>
        <v>0</v>
      </c>
      <c r="AG40" s="67">
        <f t="shared" si="17"/>
        <v>0</v>
      </c>
      <c r="AH40" s="87" t="str">
        <f t="shared" si="18"/>
        <v>-</v>
      </c>
      <c r="AI40" s="66">
        <f t="shared" si="19"/>
        <v>0</v>
      </c>
    </row>
    <row r="41" spans="1:35" ht="15">
      <c r="A41" s="64" t="s">
        <v>476</v>
      </c>
      <c r="B41" s="65" t="s">
        <v>477</v>
      </c>
      <c r="C41" s="66" t="s">
        <v>478</v>
      </c>
      <c r="D41" s="67" t="s">
        <v>479</v>
      </c>
      <c r="E41" s="67" t="s">
        <v>480</v>
      </c>
      <c r="F41" s="68" t="s">
        <v>732</v>
      </c>
      <c r="G41" s="69" t="s">
        <v>481</v>
      </c>
      <c r="H41" s="70" t="s">
        <v>482</v>
      </c>
      <c r="I41" s="71" t="s">
        <v>483</v>
      </c>
      <c r="J41" s="72" t="s">
        <v>444</v>
      </c>
      <c r="K41" s="73" t="s">
        <v>737</v>
      </c>
      <c r="L41" s="74"/>
      <c r="M41" s="75">
        <v>81017</v>
      </c>
      <c r="N41" s="76"/>
      <c r="O41" s="77">
        <v>6.0642925183340415</v>
      </c>
      <c r="P41" s="78" t="s">
        <v>737</v>
      </c>
      <c r="Q41" s="79"/>
      <c r="R41" s="80"/>
      <c r="S41" s="81" t="s">
        <v>737</v>
      </c>
      <c r="T41" s="82">
        <v>1830778</v>
      </c>
      <c r="U41" s="83">
        <v>59626</v>
      </c>
      <c r="V41" s="83">
        <v>149309</v>
      </c>
      <c r="W41" s="84"/>
      <c r="X41" s="85"/>
      <c r="Y41" s="86"/>
      <c r="Z41" s="66">
        <f t="shared" si="10"/>
        <v>0</v>
      </c>
      <c r="AA41" s="67">
        <f t="shared" si="11"/>
        <v>0</v>
      </c>
      <c r="AB41" s="67">
        <f t="shared" si="12"/>
        <v>0</v>
      </c>
      <c r="AC41" s="67">
        <f t="shared" si="13"/>
        <v>0</v>
      </c>
      <c r="AD41" s="87" t="str">
        <f t="shared" si="14"/>
        <v>-</v>
      </c>
      <c r="AE41" s="66">
        <f t="shared" si="15"/>
        <v>0</v>
      </c>
      <c r="AF41" s="67">
        <f t="shared" si="16"/>
        <v>0</v>
      </c>
      <c r="AG41" s="67">
        <f t="shared" si="17"/>
        <v>0</v>
      </c>
      <c r="AH41" s="87" t="str">
        <f t="shared" si="18"/>
        <v>-</v>
      </c>
      <c r="AI41" s="66">
        <f t="shared" si="19"/>
        <v>0</v>
      </c>
    </row>
    <row r="42" spans="1:35" ht="15">
      <c r="A42" s="64" t="s">
        <v>484</v>
      </c>
      <c r="B42" s="65" t="s">
        <v>485</v>
      </c>
      <c r="C42" s="66" t="s">
        <v>486</v>
      </c>
      <c r="D42" s="67" t="s">
        <v>487</v>
      </c>
      <c r="E42" s="67" t="s">
        <v>488</v>
      </c>
      <c r="F42" s="68" t="s">
        <v>732</v>
      </c>
      <c r="G42" s="69" t="s">
        <v>489</v>
      </c>
      <c r="H42" s="70" t="s">
        <v>490</v>
      </c>
      <c r="I42" s="71" t="s">
        <v>491</v>
      </c>
      <c r="J42" s="72" t="s">
        <v>492</v>
      </c>
      <c r="K42" s="73" t="s">
        <v>737</v>
      </c>
      <c r="L42" s="74"/>
      <c r="M42" s="75">
        <v>2203</v>
      </c>
      <c r="N42" s="76" t="s">
        <v>774</v>
      </c>
      <c r="O42" s="77">
        <v>9.815950920245399</v>
      </c>
      <c r="P42" s="78" t="s">
        <v>737</v>
      </c>
      <c r="Q42" s="79"/>
      <c r="R42" s="80"/>
      <c r="S42" s="81" t="s">
        <v>737</v>
      </c>
      <c r="T42" s="82">
        <v>72050</v>
      </c>
      <c r="U42" s="83">
        <v>1913</v>
      </c>
      <c r="V42" s="83">
        <v>4591</v>
      </c>
      <c r="W42" s="84"/>
      <c r="X42" s="85" t="s">
        <v>739</v>
      </c>
      <c r="Y42" s="86" t="s">
        <v>775</v>
      </c>
      <c r="Z42" s="66">
        <f t="shared" si="10"/>
        <v>0</v>
      </c>
      <c r="AA42" s="67">
        <f t="shared" si="11"/>
        <v>1</v>
      </c>
      <c r="AB42" s="67">
        <f t="shared" si="12"/>
        <v>0</v>
      </c>
      <c r="AC42" s="67">
        <f t="shared" si="13"/>
        <v>0</v>
      </c>
      <c r="AD42" s="87" t="str">
        <f t="shared" si="14"/>
        <v>-</v>
      </c>
      <c r="AE42" s="66">
        <f t="shared" si="15"/>
        <v>0</v>
      </c>
      <c r="AF42" s="67">
        <f t="shared" si="16"/>
        <v>0</v>
      </c>
      <c r="AG42" s="67">
        <f t="shared" si="17"/>
        <v>0</v>
      </c>
      <c r="AH42" s="87" t="str">
        <f t="shared" si="18"/>
        <v>-</v>
      </c>
      <c r="AI42" s="66">
        <f t="shared" si="19"/>
        <v>0</v>
      </c>
    </row>
    <row r="43" spans="1:35" ht="15">
      <c r="A43" s="64" t="s">
        <v>493</v>
      </c>
      <c r="B43" s="65" t="s">
        <v>494</v>
      </c>
      <c r="C43" s="66" t="s">
        <v>495</v>
      </c>
      <c r="D43" s="67" t="s">
        <v>496</v>
      </c>
      <c r="E43" s="67" t="s">
        <v>497</v>
      </c>
      <c r="F43" s="68" t="s">
        <v>732</v>
      </c>
      <c r="G43" s="69" t="s">
        <v>498</v>
      </c>
      <c r="H43" s="70" t="s">
        <v>499</v>
      </c>
      <c r="I43" s="71" t="s">
        <v>500</v>
      </c>
      <c r="J43" s="72" t="s">
        <v>773</v>
      </c>
      <c r="K43" s="73" t="s">
        <v>737</v>
      </c>
      <c r="L43" s="74" t="s">
        <v>774</v>
      </c>
      <c r="M43" s="75">
        <v>1202</v>
      </c>
      <c r="N43" s="76" t="s">
        <v>774</v>
      </c>
      <c r="O43" s="77">
        <v>12.833763996554696</v>
      </c>
      <c r="P43" s="78" t="s">
        <v>737</v>
      </c>
      <c r="Q43" s="79"/>
      <c r="R43" s="80"/>
      <c r="S43" s="81" t="s">
        <v>774</v>
      </c>
      <c r="T43" s="82">
        <v>75134</v>
      </c>
      <c r="U43" s="83">
        <v>1289</v>
      </c>
      <c r="V43" s="83">
        <v>2755</v>
      </c>
      <c r="W43" s="84"/>
      <c r="X43" s="85" t="s">
        <v>739</v>
      </c>
      <c r="Y43" s="86" t="s">
        <v>775</v>
      </c>
      <c r="Z43" s="66">
        <f t="shared" si="10"/>
        <v>1</v>
      </c>
      <c r="AA43" s="67">
        <f t="shared" si="11"/>
        <v>1</v>
      </c>
      <c r="AB43" s="67">
        <f t="shared" si="12"/>
        <v>0</v>
      </c>
      <c r="AC43" s="67">
        <f t="shared" si="13"/>
        <v>0</v>
      </c>
      <c r="AD43" s="87" t="str">
        <f t="shared" si="14"/>
        <v>SRSA</v>
      </c>
      <c r="AE43" s="66">
        <f t="shared" si="15"/>
        <v>1</v>
      </c>
      <c r="AF43" s="67">
        <f t="shared" si="16"/>
        <v>0</v>
      </c>
      <c r="AG43" s="67">
        <f t="shared" si="17"/>
        <v>0</v>
      </c>
      <c r="AH43" s="87" t="str">
        <f t="shared" si="18"/>
        <v>-</v>
      </c>
      <c r="AI43" s="66">
        <f t="shared" si="19"/>
        <v>0</v>
      </c>
    </row>
    <row r="44" spans="1:35" ht="15">
      <c r="A44" s="64" t="s">
        <v>501</v>
      </c>
      <c r="B44" s="65" t="s">
        <v>502</v>
      </c>
      <c r="C44" s="66" t="s">
        <v>503</v>
      </c>
      <c r="D44" s="67" t="s">
        <v>504</v>
      </c>
      <c r="E44" s="67" t="s">
        <v>505</v>
      </c>
      <c r="F44" s="68" t="s">
        <v>732</v>
      </c>
      <c r="G44" s="69" t="s">
        <v>506</v>
      </c>
      <c r="H44" s="70" t="s">
        <v>755</v>
      </c>
      <c r="I44" s="71" t="s">
        <v>507</v>
      </c>
      <c r="J44" s="72" t="s">
        <v>736</v>
      </c>
      <c r="K44" s="73" t="s">
        <v>737</v>
      </c>
      <c r="L44" s="74"/>
      <c r="M44" s="75">
        <v>223</v>
      </c>
      <c r="N44" s="76"/>
      <c r="O44" s="77" t="s">
        <v>738</v>
      </c>
      <c r="P44" s="78" t="s">
        <v>737</v>
      </c>
      <c r="Q44" s="79"/>
      <c r="R44" s="80"/>
      <c r="S44" s="81" t="s">
        <v>737</v>
      </c>
      <c r="T44" s="82">
        <v>1664</v>
      </c>
      <c r="U44" s="83">
        <v>0</v>
      </c>
      <c r="V44" s="83">
        <v>213</v>
      </c>
      <c r="W44" s="84"/>
      <c r="X44" s="85" t="s">
        <v>739</v>
      </c>
      <c r="Y44" s="86"/>
      <c r="Z44" s="66">
        <f t="shared" si="10"/>
        <v>0</v>
      </c>
      <c r="AA44" s="67">
        <f t="shared" si="11"/>
        <v>1</v>
      </c>
      <c r="AB44" s="67">
        <f t="shared" si="12"/>
        <v>0</v>
      </c>
      <c r="AC44" s="67">
        <f t="shared" si="13"/>
        <v>0</v>
      </c>
      <c r="AD44" s="87" t="str">
        <f t="shared" si="14"/>
        <v>-</v>
      </c>
      <c r="AE44" s="66">
        <f t="shared" si="15"/>
        <v>0</v>
      </c>
      <c r="AF44" s="67">
        <f t="shared" si="16"/>
        <v>0</v>
      </c>
      <c r="AG44" s="67">
        <f t="shared" si="17"/>
        <v>0</v>
      </c>
      <c r="AH44" s="87" t="str">
        <f t="shared" si="18"/>
        <v>-</v>
      </c>
      <c r="AI44" s="66">
        <f t="shared" si="19"/>
        <v>0</v>
      </c>
    </row>
    <row r="45" spans="1:35" ht="15">
      <c r="A45" s="64" t="s">
        <v>508</v>
      </c>
      <c r="B45" s="65" t="s">
        <v>509</v>
      </c>
      <c r="C45" s="66" t="s">
        <v>510</v>
      </c>
      <c r="D45" s="67" t="s">
        <v>511</v>
      </c>
      <c r="E45" s="67" t="s">
        <v>512</v>
      </c>
      <c r="F45" s="68" t="s">
        <v>732</v>
      </c>
      <c r="G45" s="69" t="s">
        <v>513</v>
      </c>
      <c r="H45" s="70" t="s">
        <v>755</v>
      </c>
      <c r="I45" s="71" t="s">
        <v>514</v>
      </c>
      <c r="J45" s="72" t="s">
        <v>592</v>
      </c>
      <c r="K45" s="73" t="s">
        <v>774</v>
      </c>
      <c r="L45" s="74"/>
      <c r="M45" s="75">
        <v>629</v>
      </c>
      <c r="N45" s="76"/>
      <c r="O45" s="77" t="s">
        <v>738</v>
      </c>
      <c r="P45" s="78" t="s">
        <v>737</v>
      </c>
      <c r="Q45" s="79"/>
      <c r="R45" s="80"/>
      <c r="S45" s="81" t="s">
        <v>774</v>
      </c>
      <c r="T45" s="82">
        <v>4695</v>
      </c>
      <c r="U45" s="83">
        <v>0</v>
      </c>
      <c r="V45" s="83">
        <v>1240</v>
      </c>
      <c r="W45" s="84"/>
      <c r="X45" s="85" t="s">
        <v>739</v>
      </c>
      <c r="Y45" s="86"/>
      <c r="Z45" s="66">
        <f t="shared" si="10"/>
        <v>1</v>
      </c>
      <c r="AA45" s="67">
        <f t="shared" si="11"/>
        <v>0</v>
      </c>
      <c r="AB45" s="67">
        <f t="shared" si="12"/>
        <v>0</v>
      </c>
      <c r="AC45" s="67">
        <f t="shared" si="13"/>
        <v>0</v>
      </c>
      <c r="AD45" s="87" t="str">
        <f t="shared" si="14"/>
        <v>-</v>
      </c>
      <c r="AE45" s="66">
        <f t="shared" si="15"/>
        <v>1</v>
      </c>
      <c r="AF45" s="67">
        <f t="shared" si="16"/>
        <v>0</v>
      </c>
      <c r="AG45" s="67">
        <f t="shared" si="17"/>
        <v>0</v>
      </c>
      <c r="AH45" s="87" t="str">
        <f t="shared" si="18"/>
        <v>-</v>
      </c>
      <c r="AI45" s="66">
        <f t="shared" si="19"/>
        <v>0</v>
      </c>
    </row>
    <row r="46" spans="1:35" ht="15">
      <c r="A46" s="64" t="s">
        <v>515</v>
      </c>
      <c r="B46" s="65" t="s">
        <v>516</v>
      </c>
      <c r="C46" s="66" t="s">
        <v>517</v>
      </c>
      <c r="D46" s="67" t="s">
        <v>518</v>
      </c>
      <c r="E46" s="67" t="s">
        <v>519</v>
      </c>
      <c r="F46" s="68" t="s">
        <v>732</v>
      </c>
      <c r="G46" s="69" t="s">
        <v>520</v>
      </c>
      <c r="H46" s="70" t="s">
        <v>755</v>
      </c>
      <c r="I46" s="71" t="s">
        <v>521</v>
      </c>
      <c r="J46" s="72" t="s">
        <v>665</v>
      </c>
      <c r="K46" s="73" t="s">
        <v>774</v>
      </c>
      <c r="L46" s="74"/>
      <c r="M46" s="75">
        <v>501</v>
      </c>
      <c r="N46" s="76"/>
      <c r="O46" s="77" t="s">
        <v>738</v>
      </c>
      <c r="P46" s="78" t="s">
        <v>737</v>
      </c>
      <c r="Q46" s="79"/>
      <c r="R46" s="80"/>
      <c r="S46" s="81" t="s">
        <v>774</v>
      </c>
      <c r="T46" s="82">
        <v>9277</v>
      </c>
      <c r="U46" s="83">
        <v>150</v>
      </c>
      <c r="V46" s="83">
        <v>718</v>
      </c>
      <c r="W46" s="84"/>
      <c r="X46" s="85"/>
      <c r="Y46" s="86"/>
      <c r="Z46" s="66">
        <f t="shared" si="10"/>
        <v>1</v>
      </c>
      <c r="AA46" s="67">
        <f t="shared" si="11"/>
        <v>1</v>
      </c>
      <c r="AB46" s="67">
        <f t="shared" si="12"/>
        <v>0</v>
      </c>
      <c r="AC46" s="67">
        <f t="shared" si="13"/>
        <v>0</v>
      </c>
      <c r="AD46" s="87" t="str">
        <f t="shared" si="14"/>
        <v>SRSA</v>
      </c>
      <c r="AE46" s="66">
        <f t="shared" si="15"/>
        <v>1</v>
      </c>
      <c r="AF46" s="67">
        <f t="shared" si="16"/>
        <v>0</v>
      </c>
      <c r="AG46" s="67">
        <f t="shared" si="17"/>
        <v>0</v>
      </c>
      <c r="AH46" s="87" t="str">
        <f t="shared" si="18"/>
        <v>-</v>
      </c>
      <c r="AI46" s="66">
        <f t="shared" si="19"/>
        <v>0</v>
      </c>
    </row>
    <row r="47" spans="1:35" ht="15">
      <c r="A47" s="64" t="s">
        <v>522</v>
      </c>
      <c r="B47" s="65" t="s">
        <v>523</v>
      </c>
      <c r="C47" s="66" t="s">
        <v>524</v>
      </c>
      <c r="D47" s="67" t="s">
        <v>525</v>
      </c>
      <c r="E47" s="67" t="s">
        <v>526</v>
      </c>
      <c r="F47" s="68" t="s">
        <v>732</v>
      </c>
      <c r="G47" s="69" t="s">
        <v>527</v>
      </c>
      <c r="H47" s="70" t="s">
        <v>755</v>
      </c>
      <c r="I47" s="71" t="s">
        <v>528</v>
      </c>
      <c r="J47" s="72" t="s">
        <v>665</v>
      </c>
      <c r="K47" s="73" t="s">
        <v>774</v>
      </c>
      <c r="L47" s="74"/>
      <c r="M47" s="75">
        <v>453</v>
      </c>
      <c r="N47" s="76"/>
      <c r="O47" s="77" t="s">
        <v>738</v>
      </c>
      <c r="P47" s="78" t="s">
        <v>737</v>
      </c>
      <c r="Q47" s="79"/>
      <c r="R47" s="80"/>
      <c r="S47" s="81" t="s">
        <v>774</v>
      </c>
      <c r="T47" s="82">
        <v>3382</v>
      </c>
      <c r="U47" s="83">
        <v>0</v>
      </c>
      <c r="V47" s="83">
        <v>433</v>
      </c>
      <c r="W47" s="84"/>
      <c r="X47" s="85" t="s">
        <v>739</v>
      </c>
      <c r="Y47" s="86"/>
      <c r="Z47" s="66">
        <f t="shared" si="10"/>
        <v>1</v>
      </c>
      <c r="AA47" s="67">
        <f t="shared" si="11"/>
        <v>1</v>
      </c>
      <c r="AB47" s="67">
        <f t="shared" si="12"/>
        <v>0</v>
      </c>
      <c r="AC47" s="67">
        <f t="shared" si="13"/>
        <v>0</v>
      </c>
      <c r="AD47" s="87" t="str">
        <f t="shared" si="14"/>
        <v>SRSA</v>
      </c>
      <c r="AE47" s="66">
        <f t="shared" si="15"/>
        <v>1</v>
      </c>
      <c r="AF47" s="67">
        <f t="shared" si="16"/>
        <v>0</v>
      </c>
      <c r="AG47" s="67">
        <f t="shared" si="17"/>
        <v>0</v>
      </c>
      <c r="AH47" s="87" t="str">
        <f t="shared" si="18"/>
        <v>-</v>
      </c>
      <c r="AI47" s="66">
        <f t="shared" si="19"/>
        <v>0</v>
      </c>
    </row>
    <row r="48" spans="1:35" ht="15">
      <c r="A48" s="64" t="s">
        <v>529</v>
      </c>
      <c r="B48" s="65" t="s">
        <v>530</v>
      </c>
      <c r="C48" s="66" t="s">
        <v>531</v>
      </c>
      <c r="D48" s="67" t="s">
        <v>532</v>
      </c>
      <c r="E48" s="67" t="s">
        <v>473</v>
      </c>
      <c r="F48" s="68" t="s">
        <v>732</v>
      </c>
      <c r="G48" s="69" t="s">
        <v>474</v>
      </c>
      <c r="H48" s="70" t="s">
        <v>755</v>
      </c>
      <c r="I48" s="71" t="s">
        <v>533</v>
      </c>
      <c r="J48" s="72" t="s">
        <v>736</v>
      </c>
      <c r="K48" s="73" t="s">
        <v>737</v>
      </c>
      <c r="L48" s="74"/>
      <c r="M48" s="75">
        <v>546</v>
      </c>
      <c r="N48" s="76"/>
      <c r="O48" s="77" t="s">
        <v>738</v>
      </c>
      <c r="P48" s="78" t="s">
        <v>737</v>
      </c>
      <c r="Q48" s="79"/>
      <c r="R48" s="80"/>
      <c r="S48" s="81" t="s">
        <v>737</v>
      </c>
      <c r="T48" s="82">
        <v>4830</v>
      </c>
      <c r="U48" s="83">
        <v>0</v>
      </c>
      <c r="V48" s="83">
        <v>521</v>
      </c>
      <c r="W48" s="84"/>
      <c r="X48" s="85" t="s">
        <v>739</v>
      </c>
      <c r="Y48" s="86"/>
      <c r="Z48" s="66">
        <f t="shared" si="10"/>
        <v>0</v>
      </c>
      <c r="AA48" s="67">
        <f t="shared" si="11"/>
        <v>1</v>
      </c>
      <c r="AB48" s="67">
        <f t="shared" si="12"/>
        <v>0</v>
      </c>
      <c r="AC48" s="67">
        <f t="shared" si="13"/>
        <v>0</v>
      </c>
      <c r="AD48" s="87" t="str">
        <f t="shared" si="14"/>
        <v>-</v>
      </c>
      <c r="AE48" s="66">
        <f t="shared" si="15"/>
        <v>0</v>
      </c>
      <c r="AF48" s="67">
        <f t="shared" si="16"/>
        <v>0</v>
      </c>
      <c r="AG48" s="67">
        <f t="shared" si="17"/>
        <v>0</v>
      </c>
      <c r="AH48" s="87" t="str">
        <f t="shared" si="18"/>
        <v>-</v>
      </c>
      <c r="AI48" s="66">
        <f t="shared" si="19"/>
        <v>0</v>
      </c>
    </row>
    <row r="49" spans="1:35" ht="15">
      <c r="A49" s="64" t="s">
        <v>534</v>
      </c>
      <c r="B49" s="65" t="s">
        <v>535</v>
      </c>
      <c r="C49" s="66" t="s">
        <v>536</v>
      </c>
      <c r="D49" s="67" t="s">
        <v>537</v>
      </c>
      <c r="E49" s="67" t="s">
        <v>558</v>
      </c>
      <c r="F49" s="68" t="s">
        <v>732</v>
      </c>
      <c r="G49" s="69" t="s">
        <v>682</v>
      </c>
      <c r="H49" s="70" t="s">
        <v>538</v>
      </c>
      <c r="I49" s="71" t="s">
        <v>539</v>
      </c>
      <c r="J49" s="72" t="s">
        <v>599</v>
      </c>
      <c r="K49" s="73" t="s">
        <v>737</v>
      </c>
      <c r="L49" s="74"/>
      <c r="M49" s="75">
        <v>5960</v>
      </c>
      <c r="N49" s="76" t="s">
        <v>737</v>
      </c>
      <c r="O49" s="77">
        <v>15.801783365005118</v>
      </c>
      <c r="P49" s="78" t="s">
        <v>737</v>
      </c>
      <c r="Q49" s="79"/>
      <c r="R49" s="80"/>
      <c r="S49" s="81" t="s">
        <v>737</v>
      </c>
      <c r="T49" s="82">
        <v>322922</v>
      </c>
      <c r="U49" s="83">
        <v>11065</v>
      </c>
      <c r="V49" s="83">
        <v>20093</v>
      </c>
      <c r="W49" s="84"/>
      <c r="X49" s="85"/>
      <c r="Y49" s="86"/>
      <c r="Z49" s="66">
        <f t="shared" si="10"/>
        <v>0</v>
      </c>
      <c r="AA49" s="67">
        <f t="shared" si="11"/>
        <v>0</v>
      </c>
      <c r="AB49" s="67">
        <f t="shared" si="12"/>
        <v>0</v>
      </c>
      <c r="AC49" s="67">
        <f t="shared" si="13"/>
        <v>0</v>
      </c>
      <c r="AD49" s="87" t="str">
        <f t="shared" si="14"/>
        <v>-</v>
      </c>
      <c r="AE49" s="66">
        <f t="shared" si="15"/>
        <v>0</v>
      </c>
      <c r="AF49" s="67">
        <f t="shared" si="16"/>
        <v>0</v>
      </c>
      <c r="AG49" s="67">
        <f t="shared" si="17"/>
        <v>0</v>
      </c>
      <c r="AH49" s="87" t="str">
        <f t="shared" si="18"/>
        <v>-</v>
      </c>
      <c r="AI49" s="66">
        <f t="shared" si="19"/>
        <v>0</v>
      </c>
    </row>
    <row r="50" spans="1:35" ht="15">
      <c r="A50" s="64" t="s">
        <v>540</v>
      </c>
      <c r="B50" s="65" t="s">
        <v>541</v>
      </c>
      <c r="C50" s="66" t="s">
        <v>264</v>
      </c>
      <c r="D50" s="67" t="s">
        <v>265</v>
      </c>
      <c r="E50" s="67" t="s">
        <v>266</v>
      </c>
      <c r="F50" s="68" t="s">
        <v>732</v>
      </c>
      <c r="G50" s="69" t="s">
        <v>267</v>
      </c>
      <c r="H50" s="70" t="s">
        <v>755</v>
      </c>
      <c r="I50" s="71" t="s">
        <v>268</v>
      </c>
      <c r="J50" s="72" t="s">
        <v>736</v>
      </c>
      <c r="K50" s="73" t="s">
        <v>737</v>
      </c>
      <c r="L50" s="74"/>
      <c r="M50" s="75">
        <v>182</v>
      </c>
      <c r="N50" s="76"/>
      <c r="O50" s="77" t="s">
        <v>738</v>
      </c>
      <c r="P50" s="78" t="s">
        <v>737</v>
      </c>
      <c r="Q50" s="79"/>
      <c r="R50" s="80"/>
      <c r="S50" s="81" t="s">
        <v>737</v>
      </c>
      <c r="T50" s="82">
        <v>2365</v>
      </c>
      <c r="U50" s="83">
        <v>0</v>
      </c>
      <c r="V50" s="83">
        <v>174</v>
      </c>
      <c r="W50" s="84"/>
      <c r="X50" s="85"/>
      <c r="Y50" s="86"/>
      <c r="Z50" s="66">
        <f t="shared" si="10"/>
        <v>0</v>
      </c>
      <c r="AA50" s="67">
        <f t="shared" si="11"/>
        <v>1</v>
      </c>
      <c r="AB50" s="67">
        <f t="shared" si="12"/>
        <v>0</v>
      </c>
      <c r="AC50" s="67">
        <f t="shared" si="13"/>
        <v>0</v>
      </c>
      <c r="AD50" s="87" t="str">
        <f t="shared" si="14"/>
        <v>-</v>
      </c>
      <c r="AE50" s="66">
        <f t="shared" si="15"/>
        <v>0</v>
      </c>
      <c r="AF50" s="67">
        <f t="shared" si="16"/>
        <v>0</v>
      </c>
      <c r="AG50" s="67">
        <f t="shared" si="17"/>
        <v>0</v>
      </c>
      <c r="AH50" s="87" t="str">
        <f t="shared" si="18"/>
        <v>-</v>
      </c>
      <c r="AI50" s="66">
        <f t="shared" si="19"/>
        <v>0</v>
      </c>
    </row>
    <row r="51" spans="1:35" ht="15">
      <c r="A51" s="64" t="s">
        <v>269</v>
      </c>
      <c r="B51" s="65" t="s">
        <v>270</v>
      </c>
      <c r="C51" s="66" t="s">
        <v>271</v>
      </c>
      <c r="D51" s="67" t="s">
        <v>272</v>
      </c>
      <c r="E51" s="67" t="s">
        <v>583</v>
      </c>
      <c r="F51" s="68" t="s">
        <v>732</v>
      </c>
      <c r="G51" s="69" t="s">
        <v>584</v>
      </c>
      <c r="H51" s="70" t="s">
        <v>273</v>
      </c>
      <c r="I51" s="71" t="s">
        <v>274</v>
      </c>
      <c r="J51" s="72" t="s">
        <v>773</v>
      </c>
      <c r="K51" s="73" t="s">
        <v>737</v>
      </c>
      <c r="L51" s="74" t="s">
        <v>774</v>
      </c>
      <c r="M51" s="75">
        <v>2829</v>
      </c>
      <c r="N51" s="76" t="s">
        <v>774</v>
      </c>
      <c r="O51" s="77">
        <v>14.228383801532289</v>
      </c>
      <c r="P51" s="78" t="s">
        <v>737</v>
      </c>
      <c r="Q51" s="79"/>
      <c r="R51" s="80"/>
      <c r="S51" s="81" t="s">
        <v>774</v>
      </c>
      <c r="T51" s="82">
        <v>153384</v>
      </c>
      <c r="U51" s="83">
        <v>3572</v>
      </c>
      <c r="V51" s="83">
        <v>7159</v>
      </c>
      <c r="W51" s="84"/>
      <c r="X51" s="85" t="s">
        <v>739</v>
      </c>
      <c r="Y51" s="86" t="s">
        <v>775</v>
      </c>
      <c r="Z51" s="66">
        <f t="shared" si="10"/>
        <v>1</v>
      </c>
      <c r="AA51" s="67">
        <f t="shared" si="11"/>
        <v>1</v>
      </c>
      <c r="AB51" s="67">
        <f t="shared" si="12"/>
        <v>0</v>
      </c>
      <c r="AC51" s="67">
        <f t="shared" si="13"/>
        <v>0</v>
      </c>
      <c r="AD51" s="87" t="str">
        <f t="shared" si="14"/>
        <v>SRSA</v>
      </c>
      <c r="AE51" s="66">
        <f t="shared" si="15"/>
        <v>1</v>
      </c>
      <c r="AF51" s="67">
        <f t="shared" si="16"/>
        <v>0</v>
      </c>
      <c r="AG51" s="67">
        <f t="shared" si="17"/>
        <v>0</v>
      </c>
      <c r="AH51" s="87" t="str">
        <f t="shared" si="18"/>
        <v>-</v>
      </c>
      <c r="AI51" s="66">
        <f t="shared" si="19"/>
        <v>0</v>
      </c>
    </row>
    <row r="52" spans="1:35" ht="15">
      <c r="A52" s="64" t="s">
        <v>275</v>
      </c>
      <c r="B52" s="65" t="s">
        <v>276</v>
      </c>
      <c r="C52" s="66" t="s">
        <v>277</v>
      </c>
      <c r="D52" s="67" t="s">
        <v>278</v>
      </c>
      <c r="E52" s="67" t="s">
        <v>432</v>
      </c>
      <c r="F52" s="68" t="s">
        <v>732</v>
      </c>
      <c r="G52" s="69" t="s">
        <v>433</v>
      </c>
      <c r="H52" s="70" t="s">
        <v>755</v>
      </c>
      <c r="I52" s="71" t="s">
        <v>279</v>
      </c>
      <c r="J52" s="72" t="s">
        <v>586</v>
      </c>
      <c r="K52" s="73" t="s">
        <v>737</v>
      </c>
      <c r="L52" s="74" t="s">
        <v>774</v>
      </c>
      <c r="M52" s="75">
        <v>49</v>
      </c>
      <c r="N52" s="76" t="s">
        <v>774</v>
      </c>
      <c r="O52" s="77" t="s">
        <v>738</v>
      </c>
      <c r="P52" s="78" t="s">
        <v>737</v>
      </c>
      <c r="Q52" s="79"/>
      <c r="R52" s="80"/>
      <c r="S52" s="81" t="s">
        <v>774</v>
      </c>
      <c r="T52" s="82">
        <v>3386</v>
      </c>
      <c r="U52" s="83">
        <v>74</v>
      </c>
      <c r="V52" s="83">
        <v>47</v>
      </c>
      <c r="W52" s="84"/>
      <c r="X52" s="85" t="s">
        <v>739</v>
      </c>
      <c r="Y52" s="86" t="s">
        <v>775</v>
      </c>
      <c r="Z52" s="66">
        <f t="shared" si="10"/>
        <v>1</v>
      </c>
      <c r="AA52" s="67">
        <f t="shared" si="11"/>
        <v>1</v>
      </c>
      <c r="AB52" s="67">
        <f t="shared" si="12"/>
        <v>0</v>
      </c>
      <c r="AC52" s="67">
        <f t="shared" si="13"/>
        <v>0</v>
      </c>
      <c r="AD52" s="87" t="str">
        <f t="shared" si="14"/>
        <v>SRSA</v>
      </c>
      <c r="AE52" s="66">
        <f t="shared" si="15"/>
        <v>1</v>
      </c>
      <c r="AF52" s="67">
        <f t="shared" si="16"/>
        <v>0</v>
      </c>
      <c r="AG52" s="67">
        <f t="shared" si="17"/>
        <v>0</v>
      </c>
      <c r="AH52" s="87" t="str">
        <f t="shared" si="18"/>
        <v>-</v>
      </c>
      <c r="AI52" s="66">
        <f t="shared" si="19"/>
        <v>0</v>
      </c>
    </row>
    <row r="53" spans="1:35" ht="15">
      <c r="A53" s="64" t="s">
        <v>280</v>
      </c>
      <c r="B53" s="65" t="s">
        <v>281</v>
      </c>
      <c r="C53" s="66" t="s">
        <v>282</v>
      </c>
      <c r="D53" s="67" t="s">
        <v>283</v>
      </c>
      <c r="E53" s="67" t="s">
        <v>284</v>
      </c>
      <c r="F53" s="68" t="s">
        <v>732</v>
      </c>
      <c r="G53" s="69" t="s">
        <v>285</v>
      </c>
      <c r="H53" s="70" t="s">
        <v>755</v>
      </c>
      <c r="I53" s="71" t="s">
        <v>286</v>
      </c>
      <c r="J53" s="72" t="s">
        <v>736</v>
      </c>
      <c r="K53" s="73" t="s">
        <v>737</v>
      </c>
      <c r="L53" s="74"/>
      <c r="M53" s="75">
        <v>759</v>
      </c>
      <c r="N53" s="76"/>
      <c r="O53" s="77" t="s">
        <v>738</v>
      </c>
      <c r="P53" s="78" t="s">
        <v>737</v>
      </c>
      <c r="Q53" s="79"/>
      <c r="R53" s="80"/>
      <c r="S53" s="81" t="s">
        <v>737</v>
      </c>
      <c r="T53" s="82">
        <v>22025</v>
      </c>
      <c r="U53" s="83">
        <v>390</v>
      </c>
      <c r="V53" s="83">
        <v>725</v>
      </c>
      <c r="W53" s="84"/>
      <c r="X53" s="85" t="s">
        <v>739</v>
      </c>
      <c r="Y53" s="86"/>
      <c r="Z53" s="66">
        <f t="shared" si="10"/>
        <v>0</v>
      </c>
      <c r="AA53" s="67">
        <f t="shared" si="11"/>
        <v>0</v>
      </c>
      <c r="AB53" s="67">
        <f t="shared" si="12"/>
        <v>0</v>
      </c>
      <c r="AC53" s="67">
        <f t="shared" si="13"/>
        <v>0</v>
      </c>
      <c r="AD53" s="87" t="str">
        <f t="shared" si="14"/>
        <v>-</v>
      </c>
      <c r="AE53" s="66">
        <f t="shared" si="15"/>
        <v>0</v>
      </c>
      <c r="AF53" s="67">
        <f t="shared" si="16"/>
        <v>0</v>
      </c>
      <c r="AG53" s="67">
        <f t="shared" si="17"/>
        <v>0</v>
      </c>
      <c r="AH53" s="87" t="str">
        <f t="shared" si="18"/>
        <v>-</v>
      </c>
      <c r="AI53" s="66">
        <f t="shared" si="19"/>
        <v>0</v>
      </c>
    </row>
    <row r="54" spans="1:35" ht="15">
      <c r="A54" s="64" t="s">
        <v>287</v>
      </c>
      <c r="B54" s="65" t="s">
        <v>288</v>
      </c>
      <c r="C54" s="66" t="s">
        <v>289</v>
      </c>
      <c r="D54" s="67" t="s">
        <v>290</v>
      </c>
      <c r="E54" s="67" t="s">
        <v>291</v>
      </c>
      <c r="F54" s="68" t="s">
        <v>732</v>
      </c>
      <c r="G54" s="69" t="s">
        <v>292</v>
      </c>
      <c r="H54" s="70" t="s">
        <v>293</v>
      </c>
      <c r="I54" s="71" t="s">
        <v>294</v>
      </c>
      <c r="J54" s="72" t="s">
        <v>492</v>
      </c>
      <c r="K54" s="73" t="s">
        <v>737</v>
      </c>
      <c r="L54" s="74"/>
      <c r="M54" s="75">
        <v>2276</v>
      </c>
      <c r="N54" s="76"/>
      <c r="O54" s="77">
        <v>4.522328999434709</v>
      </c>
      <c r="P54" s="78" t="s">
        <v>737</v>
      </c>
      <c r="Q54" s="79"/>
      <c r="R54" s="80"/>
      <c r="S54" s="81" t="s">
        <v>737</v>
      </c>
      <c r="T54" s="82">
        <v>42607</v>
      </c>
      <c r="U54" s="83">
        <v>508</v>
      </c>
      <c r="V54" s="83">
        <v>2920</v>
      </c>
      <c r="W54" s="84"/>
      <c r="X54" s="85" t="s">
        <v>739</v>
      </c>
      <c r="Y54" s="86"/>
      <c r="Z54" s="66">
        <f t="shared" si="10"/>
        <v>0</v>
      </c>
      <c r="AA54" s="67">
        <f t="shared" si="11"/>
        <v>0</v>
      </c>
      <c r="AB54" s="67">
        <f t="shared" si="12"/>
        <v>0</v>
      </c>
      <c r="AC54" s="67">
        <f t="shared" si="13"/>
        <v>0</v>
      </c>
      <c r="AD54" s="87" t="str">
        <f t="shared" si="14"/>
        <v>-</v>
      </c>
      <c r="AE54" s="66">
        <f t="shared" si="15"/>
        <v>0</v>
      </c>
      <c r="AF54" s="67">
        <f t="shared" si="16"/>
        <v>0</v>
      </c>
      <c r="AG54" s="67">
        <f t="shared" si="17"/>
        <v>0</v>
      </c>
      <c r="AH54" s="87" t="str">
        <f t="shared" si="18"/>
        <v>-</v>
      </c>
      <c r="AI54" s="66">
        <f t="shared" si="19"/>
        <v>0</v>
      </c>
    </row>
    <row r="55" spans="1:35" ht="15">
      <c r="A55" s="64" t="s">
        <v>295</v>
      </c>
      <c r="B55" s="65" t="s">
        <v>296</v>
      </c>
      <c r="C55" s="66" t="s">
        <v>297</v>
      </c>
      <c r="D55" s="67" t="s">
        <v>298</v>
      </c>
      <c r="E55" s="67" t="s">
        <v>299</v>
      </c>
      <c r="F55" s="68" t="s">
        <v>732</v>
      </c>
      <c r="G55" s="69" t="s">
        <v>300</v>
      </c>
      <c r="H55" s="70" t="s">
        <v>755</v>
      </c>
      <c r="I55" s="71" t="s">
        <v>301</v>
      </c>
      <c r="J55" s="72" t="s">
        <v>736</v>
      </c>
      <c r="K55" s="73" t="s">
        <v>737</v>
      </c>
      <c r="L55" s="74"/>
      <c r="M55" s="75">
        <v>660</v>
      </c>
      <c r="N55" s="76"/>
      <c r="O55" s="77" t="s">
        <v>738</v>
      </c>
      <c r="P55" s="78" t="s">
        <v>737</v>
      </c>
      <c r="Q55" s="79"/>
      <c r="R55" s="80"/>
      <c r="S55" s="81" t="s">
        <v>737</v>
      </c>
      <c r="T55" s="82">
        <v>7947</v>
      </c>
      <c r="U55" s="83">
        <v>78</v>
      </c>
      <c r="V55" s="83">
        <v>792</v>
      </c>
      <c r="W55" s="84"/>
      <c r="X55" s="85" t="s">
        <v>739</v>
      </c>
      <c r="Y55" s="86"/>
      <c r="Z55" s="66">
        <f t="shared" si="10"/>
        <v>0</v>
      </c>
      <c r="AA55" s="67">
        <f t="shared" si="11"/>
        <v>0</v>
      </c>
      <c r="AB55" s="67">
        <f t="shared" si="12"/>
        <v>0</v>
      </c>
      <c r="AC55" s="67">
        <f t="shared" si="13"/>
        <v>0</v>
      </c>
      <c r="AD55" s="87" t="str">
        <f t="shared" si="14"/>
        <v>-</v>
      </c>
      <c r="AE55" s="66">
        <f t="shared" si="15"/>
        <v>0</v>
      </c>
      <c r="AF55" s="67">
        <f t="shared" si="16"/>
        <v>0</v>
      </c>
      <c r="AG55" s="67">
        <f t="shared" si="17"/>
        <v>0</v>
      </c>
      <c r="AH55" s="87" t="str">
        <f t="shared" si="18"/>
        <v>-</v>
      </c>
      <c r="AI55" s="66">
        <f t="shared" si="19"/>
        <v>0</v>
      </c>
    </row>
    <row r="56" spans="1:35" ht="15">
      <c r="A56" s="64" t="s">
        <v>302</v>
      </c>
      <c r="B56" s="65" t="s">
        <v>303</v>
      </c>
      <c r="C56" s="66" t="s">
        <v>304</v>
      </c>
      <c r="D56" s="67" t="s">
        <v>305</v>
      </c>
      <c r="E56" s="67" t="s">
        <v>306</v>
      </c>
      <c r="F56" s="68" t="s">
        <v>732</v>
      </c>
      <c r="G56" s="69" t="s">
        <v>307</v>
      </c>
      <c r="H56" s="70" t="s">
        <v>308</v>
      </c>
      <c r="I56" s="71" t="s">
        <v>309</v>
      </c>
      <c r="J56" s="72" t="s">
        <v>736</v>
      </c>
      <c r="K56" s="73" t="s">
        <v>737</v>
      </c>
      <c r="L56" s="74"/>
      <c r="M56" s="75">
        <v>6458</v>
      </c>
      <c r="N56" s="76" t="s">
        <v>737</v>
      </c>
      <c r="O56" s="77">
        <v>6.737353655842722</v>
      </c>
      <c r="P56" s="78" t="s">
        <v>737</v>
      </c>
      <c r="Q56" s="79"/>
      <c r="R56" s="80"/>
      <c r="S56" s="81" t="s">
        <v>737</v>
      </c>
      <c r="T56" s="82">
        <v>228332</v>
      </c>
      <c r="U56" s="83">
        <v>5935</v>
      </c>
      <c r="V56" s="83">
        <v>13808</v>
      </c>
      <c r="W56" s="84"/>
      <c r="X56" s="85"/>
      <c r="Y56" s="86"/>
      <c r="Z56" s="66">
        <f t="shared" si="10"/>
        <v>0</v>
      </c>
      <c r="AA56" s="67">
        <f t="shared" si="11"/>
        <v>0</v>
      </c>
      <c r="AB56" s="67">
        <f t="shared" si="12"/>
        <v>0</v>
      </c>
      <c r="AC56" s="67">
        <f t="shared" si="13"/>
        <v>0</v>
      </c>
      <c r="AD56" s="87" t="str">
        <f t="shared" si="14"/>
        <v>-</v>
      </c>
      <c r="AE56" s="66">
        <f t="shared" si="15"/>
        <v>0</v>
      </c>
      <c r="AF56" s="67">
        <f t="shared" si="16"/>
        <v>0</v>
      </c>
      <c r="AG56" s="67">
        <f t="shared" si="17"/>
        <v>0</v>
      </c>
      <c r="AH56" s="87" t="str">
        <f t="shared" si="18"/>
        <v>-</v>
      </c>
      <c r="AI56" s="66">
        <f t="shared" si="19"/>
        <v>0</v>
      </c>
    </row>
    <row r="57" spans="1:35" ht="15">
      <c r="A57" s="64" t="s">
        <v>310</v>
      </c>
      <c r="B57" s="65" t="s">
        <v>311</v>
      </c>
      <c r="C57" s="66" t="s">
        <v>312</v>
      </c>
      <c r="D57" s="67" t="s">
        <v>313</v>
      </c>
      <c r="E57" s="67" t="s">
        <v>466</v>
      </c>
      <c r="F57" s="68" t="s">
        <v>732</v>
      </c>
      <c r="G57" s="69" t="s">
        <v>314</v>
      </c>
      <c r="H57" s="70" t="s">
        <v>755</v>
      </c>
      <c r="I57" s="71" t="s">
        <v>315</v>
      </c>
      <c r="J57" s="72" t="s">
        <v>736</v>
      </c>
      <c r="K57" s="73" t="s">
        <v>737</v>
      </c>
      <c r="L57" s="74"/>
      <c r="M57" s="75">
        <v>500</v>
      </c>
      <c r="N57" s="76"/>
      <c r="O57" s="77" t="s">
        <v>738</v>
      </c>
      <c r="P57" s="78" t="s">
        <v>737</v>
      </c>
      <c r="Q57" s="79"/>
      <c r="R57" s="80"/>
      <c r="S57" s="81" t="s">
        <v>737</v>
      </c>
      <c r="T57" s="82">
        <v>3732</v>
      </c>
      <c r="U57" s="83">
        <v>0</v>
      </c>
      <c r="V57" s="83">
        <v>477</v>
      </c>
      <c r="W57" s="84"/>
      <c r="X57" s="85" t="s">
        <v>739</v>
      </c>
      <c r="Y57" s="86"/>
      <c r="Z57" s="66">
        <f t="shared" si="10"/>
        <v>0</v>
      </c>
      <c r="AA57" s="67">
        <f t="shared" si="11"/>
        <v>1</v>
      </c>
      <c r="AB57" s="67">
        <f t="shared" si="12"/>
        <v>0</v>
      </c>
      <c r="AC57" s="67">
        <f t="shared" si="13"/>
        <v>0</v>
      </c>
      <c r="AD57" s="87" t="str">
        <f t="shared" si="14"/>
        <v>-</v>
      </c>
      <c r="AE57" s="66">
        <f t="shared" si="15"/>
        <v>0</v>
      </c>
      <c r="AF57" s="67">
        <f t="shared" si="16"/>
        <v>0</v>
      </c>
      <c r="AG57" s="67">
        <f t="shared" si="17"/>
        <v>0</v>
      </c>
      <c r="AH57" s="87" t="str">
        <f t="shared" si="18"/>
        <v>-</v>
      </c>
      <c r="AI57" s="66">
        <f t="shared" si="19"/>
        <v>0</v>
      </c>
    </row>
    <row r="58" spans="1:35" ht="15">
      <c r="A58" s="64" t="s">
        <v>316</v>
      </c>
      <c r="B58" s="65" t="s">
        <v>317</v>
      </c>
      <c r="C58" s="66" t="s">
        <v>318</v>
      </c>
      <c r="D58" s="67" t="s">
        <v>319</v>
      </c>
      <c r="E58" s="67" t="s">
        <v>753</v>
      </c>
      <c r="F58" s="68" t="s">
        <v>732</v>
      </c>
      <c r="G58" s="69" t="s">
        <v>754</v>
      </c>
      <c r="H58" s="70" t="s">
        <v>320</v>
      </c>
      <c r="I58" s="71" t="s">
        <v>321</v>
      </c>
      <c r="J58" s="72" t="s">
        <v>444</v>
      </c>
      <c r="K58" s="73" t="s">
        <v>737</v>
      </c>
      <c r="L58" s="74"/>
      <c r="M58" s="75">
        <v>27592</v>
      </c>
      <c r="N58" s="76"/>
      <c r="O58" s="77">
        <v>7.8155391307423</v>
      </c>
      <c r="P58" s="78" t="s">
        <v>737</v>
      </c>
      <c r="Q58" s="79"/>
      <c r="R58" s="80"/>
      <c r="S58" s="81" t="s">
        <v>737</v>
      </c>
      <c r="T58" s="82">
        <v>705183</v>
      </c>
      <c r="U58" s="83">
        <v>21334</v>
      </c>
      <c r="V58" s="83">
        <v>56800</v>
      </c>
      <c r="W58" s="84"/>
      <c r="X58" s="85" t="s">
        <v>739</v>
      </c>
      <c r="Y58" s="86"/>
      <c r="Z58" s="66">
        <f t="shared" si="10"/>
        <v>0</v>
      </c>
      <c r="AA58" s="67">
        <f t="shared" si="11"/>
        <v>0</v>
      </c>
      <c r="AB58" s="67">
        <f t="shared" si="12"/>
        <v>0</v>
      </c>
      <c r="AC58" s="67">
        <f t="shared" si="13"/>
        <v>0</v>
      </c>
      <c r="AD58" s="87" t="str">
        <f t="shared" si="14"/>
        <v>-</v>
      </c>
      <c r="AE58" s="66">
        <f t="shared" si="15"/>
        <v>0</v>
      </c>
      <c r="AF58" s="67">
        <f t="shared" si="16"/>
        <v>0</v>
      </c>
      <c r="AG58" s="67">
        <f t="shared" si="17"/>
        <v>0</v>
      </c>
      <c r="AH58" s="87" t="str">
        <f t="shared" si="18"/>
        <v>-</v>
      </c>
      <c r="AI58" s="66">
        <f t="shared" si="19"/>
        <v>0</v>
      </c>
    </row>
    <row r="59" spans="1:35" ht="15">
      <c r="A59" s="64" t="s">
        <v>322</v>
      </c>
      <c r="B59" s="65" t="s">
        <v>323</v>
      </c>
      <c r="C59" s="66" t="s">
        <v>324</v>
      </c>
      <c r="D59" s="67" t="s">
        <v>325</v>
      </c>
      <c r="E59" s="67" t="s">
        <v>326</v>
      </c>
      <c r="F59" s="68" t="s">
        <v>732</v>
      </c>
      <c r="G59" s="69" t="s">
        <v>327</v>
      </c>
      <c r="H59" s="70" t="s">
        <v>755</v>
      </c>
      <c r="I59" s="71" t="s">
        <v>328</v>
      </c>
      <c r="J59" s="72" t="s">
        <v>736</v>
      </c>
      <c r="K59" s="73" t="s">
        <v>737</v>
      </c>
      <c r="L59" s="74"/>
      <c r="M59" s="75">
        <v>322</v>
      </c>
      <c r="N59" s="76"/>
      <c r="O59" s="77" t="s">
        <v>738</v>
      </c>
      <c r="P59" s="78" t="s">
        <v>737</v>
      </c>
      <c r="Q59" s="79"/>
      <c r="R59" s="80"/>
      <c r="S59" s="81" t="s">
        <v>737</v>
      </c>
      <c r="T59" s="82">
        <v>6178</v>
      </c>
      <c r="U59" s="83">
        <v>101</v>
      </c>
      <c r="V59" s="83">
        <v>417</v>
      </c>
      <c r="W59" s="84"/>
      <c r="X59" s="85" t="s">
        <v>739</v>
      </c>
      <c r="Y59" s="86"/>
      <c r="Z59" s="66">
        <f t="shared" si="10"/>
        <v>0</v>
      </c>
      <c r="AA59" s="67">
        <f t="shared" si="11"/>
        <v>1</v>
      </c>
      <c r="AB59" s="67">
        <f t="shared" si="12"/>
        <v>0</v>
      </c>
      <c r="AC59" s="67">
        <f t="shared" si="13"/>
        <v>0</v>
      </c>
      <c r="AD59" s="87" t="str">
        <f t="shared" si="14"/>
        <v>-</v>
      </c>
      <c r="AE59" s="66">
        <f t="shared" si="15"/>
        <v>0</v>
      </c>
      <c r="AF59" s="67">
        <f t="shared" si="16"/>
        <v>0</v>
      </c>
      <c r="AG59" s="67">
        <f t="shared" si="17"/>
        <v>0</v>
      </c>
      <c r="AH59" s="87" t="str">
        <f t="shared" si="18"/>
        <v>-</v>
      </c>
      <c r="AI59" s="66">
        <f t="shared" si="19"/>
        <v>0</v>
      </c>
    </row>
    <row r="60" spans="1:35" ht="15">
      <c r="A60" s="64" t="s">
        <v>329</v>
      </c>
      <c r="B60" s="65" t="s">
        <v>330</v>
      </c>
      <c r="C60" s="66" t="s">
        <v>331</v>
      </c>
      <c r="D60" s="67" t="s">
        <v>332</v>
      </c>
      <c r="E60" s="67" t="s">
        <v>333</v>
      </c>
      <c r="F60" s="68" t="s">
        <v>732</v>
      </c>
      <c r="G60" s="69" t="s">
        <v>334</v>
      </c>
      <c r="H60" s="70" t="s">
        <v>335</v>
      </c>
      <c r="I60" s="71" t="s">
        <v>301</v>
      </c>
      <c r="J60" s="72" t="s">
        <v>599</v>
      </c>
      <c r="K60" s="73" t="s">
        <v>737</v>
      </c>
      <c r="L60" s="74"/>
      <c r="M60" s="75">
        <v>479</v>
      </c>
      <c r="N60" s="76"/>
      <c r="O60" s="77" t="s">
        <v>738</v>
      </c>
      <c r="P60" s="78" t="s">
        <v>737</v>
      </c>
      <c r="Q60" s="79"/>
      <c r="R60" s="80"/>
      <c r="S60" s="81" t="s">
        <v>737</v>
      </c>
      <c r="T60" s="82">
        <v>11378</v>
      </c>
      <c r="U60" s="83">
        <v>0</v>
      </c>
      <c r="V60" s="83">
        <v>457</v>
      </c>
      <c r="W60" s="84"/>
      <c r="X60" s="85" t="s">
        <v>739</v>
      </c>
      <c r="Y60" s="86"/>
      <c r="Z60" s="66">
        <f t="shared" si="10"/>
        <v>0</v>
      </c>
      <c r="AA60" s="67">
        <f t="shared" si="11"/>
        <v>1</v>
      </c>
      <c r="AB60" s="67">
        <f t="shared" si="12"/>
        <v>0</v>
      </c>
      <c r="AC60" s="67">
        <f t="shared" si="13"/>
        <v>0</v>
      </c>
      <c r="AD60" s="87" t="str">
        <f t="shared" si="14"/>
        <v>-</v>
      </c>
      <c r="AE60" s="66">
        <f t="shared" si="15"/>
        <v>0</v>
      </c>
      <c r="AF60" s="67">
        <f t="shared" si="16"/>
        <v>0</v>
      </c>
      <c r="AG60" s="67">
        <f t="shared" si="17"/>
        <v>0</v>
      </c>
      <c r="AH60" s="87" t="str">
        <f t="shared" si="18"/>
        <v>-</v>
      </c>
      <c r="AI60" s="66">
        <f t="shared" si="19"/>
        <v>0</v>
      </c>
    </row>
    <row r="61" spans="1:35" ht="15">
      <c r="A61" s="64" t="s">
        <v>336</v>
      </c>
      <c r="B61" s="65" t="s">
        <v>337</v>
      </c>
      <c r="C61" s="66" t="s">
        <v>338</v>
      </c>
      <c r="D61" s="67" t="s">
        <v>339</v>
      </c>
      <c r="E61" s="67" t="s">
        <v>326</v>
      </c>
      <c r="F61" s="68" t="s">
        <v>732</v>
      </c>
      <c r="G61" s="69" t="s">
        <v>327</v>
      </c>
      <c r="H61" s="70" t="s">
        <v>755</v>
      </c>
      <c r="I61" s="71" t="s">
        <v>340</v>
      </c>
      <c r="J61" s="72" t="s">
        <v>736</v>
      </c>
      <c r="K61" s="73" t="s">
        <v>737</v>
      </c>
      <c r="L61" s="74"/>
      <c r="M61" s="75">
        <v>934</v>
      </c>
      <c r="N61" s="76"/>
      <c r="O61" s="77" t="s">
        <v>738</v>
      </c>
      <c r="P61" s="78" t="s">
        <v>737</v>
      </c>
      <c r="Q61" s="79"/>
      <c r="R61" s="80"/>
      <c r="S61" s="81" t="s">
        <v>737</v>
      </c>
      <c r="T61" s="82">
        <v>13264</v>
      </c>
      <c r="U61" s="83">
        <v>171</v>
      </c>
      <c r="V61" s="83">
        <v>1242</v>
      </c>
      <c r="W61" s="84"/>
      <c r="X61" s="85" t="s">
        <v>739</v>
      </c>
      <c r="Y61" s="86"/>
      <c r="Z61" s="66">
        <f t="shared" si="10"/>
        <v>0</v>
      </c>
      <c r="AA61" s="67">
        <f t="shared" si="11"/>
        <v>0</v>
      </c>
      <c r="AB61" s="67">
        <f t="shared" si="12"/>
        <v>0</v>
      </c>
      <c r="AC61" s="67">
        <f t="shared" si="13"/>
        <v>0</v>
      </c>
      <c r="AD61" s="87" t="str">
        <f t="shared" si="14"/>
        <v>-</v>
      </c>
      <c r="AE61" s="66">
        <f t="shared" si="15"/>
        <v>0</v>
      </c>
      <c r="AF61" s="67">
        <f t="shared" si="16"/>
        <v>0</v>
      </c>
      <c r="AG61" s="67">
        <f t="shared" si="17"/>
        <v>0</v>
      </c>
      <c r="AH61" s="87" t="str">
        <f t="shared" si="18"/>
        <v>-</v>
      </c>
      <c r="AI61" s="66">
        <f t="shared" si="19"/>
        <v>0</v>
      </c>
    </row>
    <row r="62" spans="1:35" ht="15">
      <c r="A62" s="64" t="s">
        <v>341</v>
      </c>
      <c r="B62" s="65" t="s">
        <v>342</v>
      </c>
      <c r="C62" s="66" t="s">
        <v>343</v>
      </c>
      <c r="D62" s="67" t="s">
        <v>344</v>
      </c>
      <c r="E62" s="67" t="s">
        <v>345</v>
      </c>
      <c r="F62" s="68" t="s">
        <v>732</v>
      </c>
      <c r="G62" s="69" t="s">
        <v>346</v>
      </c>
      <c r="H62" s="70" t="s">
        <v>347</v>
      </c>
      <c r="I62" s="71" t="s">
        <v>348</v>
      </c>
      <c r="J62" s="72" t="s">
        <v>665</v>
      </c>
      <c r="K62" s="73" t="s">
        <v>774</v>
      </c>
      <c r="L62" s="74" t="s">
        <v>774</v>
      </c>
      <c r="M62" s="75">
        <v>2329</v>
      </c>
      <c r="N62" s="76" t="s">
        <v>737</v>
      </c>
      <c r="O62" s="77">
        <v>14.052953156822811</v>
      </c>
      <c r="P62" s="78" t="s">
        <v>737</v>
      </c>
      <c r="Q62" s="79"/>
      <c r="R62" s="80"/>
      <c r="S62" s="81" t="s">
        <v>774</v>
      </c>
      <c r="T62" s="82">
        <v>118504</v>
      </c>
      <c r="U62" s="83">
        <v>3827</v>
      </c>
      <c r="V62" s="83">
        <v>6401</v>
      </c>
      <c r="W62" s="84"/>
      <c r="X62" s="85" t="s">
        <v>739</v>
      </c>
      <c r="Y62" s="86"/>
      <c r="Z62" s="66">
        <f t="shared" si="10"/>
        <v>1</v>
      </c>
      <c r="AA62" s="67">
        <f t="shared" si="11"/>
        <v>0</v>
      </c>
      <c r="AB62" s="67">
        <f t="shared" si="12"/>
        <v>0</v>
      </c>
      <c r="AC62" s="67">
        <f t="shared" si="13"/>
        <v>0</v>
      </c>
      <c r="AD62" s="87" t="str">
        <f t="shared" si="14"/>
        <v>-</v>
      </c>
      <c r="AE62" s="66">
        <f t="shared" si="15"/>
        <v>1</v>
      </c>
      <c r="AF62" s="67">
        <f t="shared" si="16"/>
        <v>0</v>
      </c>
      <c r="AG62" s="67">
        <f t="shared" si="17"/>
        <v>0</v>
      </c>
      <c r="AH62" s="87" t="str">
        <f t="shared" si="18"/>
        <v>-</v>
      </c>
      <c r="AI62" s="66">
        <f t="shared" si="19"/>
        <v>0</v>
      </c>
    </row>
    <row r="63" spans="1:35" ht="15">
      <c r="A63" s="64" t="s">
        <v>349</v>
      </c>
      <c r="B63" s="65" t="s">
        <v>350</v>
      </c>
      <c r="C63" s="66" t="s">
        <v>351</v>
      </c>
      <c r="D63" s="67" t="s">
        <v>352</v>
      </c>
      <c r="E63" s="67" t="s">
        <v>353</v>
      </c>
      <c r="F63" s="68" t="s">
        <v>732</v>
      </c>
      <c r="G63" s="69" t="s">
        <v>354</v>
      </c>
      <c r="H63" s="70" t="s">
        <v>755</v>
      </c>
      <c r="I63" s="71" t="s">
        <v>355</v>
      </c>
      <c r="J63" s="72" t="s">
        <v>736</v>
      </c>
      <c r="K63" s="73" t="s">
        <v>737</v>
      </c>
      <c r="L63" s="74"/>
      <c r="M63" s="75">
        <v>500</v>
      </c>
      <c r="N63" s="76"/>
      <c r="O63" s="77" t="s">
        <v>738</v>
      </c>
      <c r="P63" s="78" t="s">
        <v>737</v>
      </c>
      <c r="Q63" s="79"/>
      <c r="R63" s="80"/>
      <c r="S63" s="81" t="s">
        <v>737</v>
      </c>
      <c r="T63" s="82">
        <v>7005</v>
      </c>
      <c r="U63" s="83">
        <v>0</v>
      </c>
      <c r="V63" s="83">
        <v>477</v>
      </c>
      <c r="W63" s="84"/>
      <c r="X63" s="85" t="s">
        <v>739</v>
      </c>
      <c r="Y63" s="86"/>
      <c r="Z63" s="66">
        <f t="shared" si="10"/>
        <v>0</v>
      </c>
      <c r="AA63" s="67">
        <f t="shared" si="11"/>
        <v>1</v>
      </c>
      <c r="AB63" s="67">
        <f t="shared" si="12"/>
        <v>0</v>
      </c>
      <c r="AC63" s="67">
        <f t="shared" si="13"/>
        <v>0</v>
      </c>
      <c r="AD63" s="87" t="str">
        <f t="shared" si="14"/>
        <v>-</v>
      </c>
      <c r="AE63" s="66">
        <f t="shared" si="15"/>
        <v>0</v>
      </c>
      <c r="AF63" s="67">
        <f t="shared" si="16"/>
        <v>0</v>
      </c>
      <c r="AG63" s="67">
        <f t="shared" si="17"/>
        <v>0</v>
      </c>
      <c r="AH63" s="87" t="str">
        <f t="shared" si="18"/>
        <v>-</v>
      </c>
      <c r="AI63" s="66">
        <f t="shared" si="19"/>
        <v>0</v>
      </c>
    </row>
    <row r="64" spans="1:35" ht="15">
      <c r="A64" s="64" t="s">
        <v>356</v>
      </c>
      <c r="B64" s="65" t="s">
        <v>357</v>
      </c>
      <c r="C64" s="66" t="s">
        <v>358</v>
      </c>
      <c r="D64" s="67" t="s">
        <v>359</v>
      </c>
      <c r="E64" s="67" t="s">
        <v>360</v>
      </c>
      <c r="F64" s="68" t="s">
        <v>732</v>
      </c>
      <c r="G64" s="69" t="s">
        <v>361</v>
      </c>
      <c r="H64" s="70" t="s">
        <v>362</v>
      </c>
      <c r="I64" s="71" t="s">
        <v>363</v>
      </c>
      <c r="J64" s="72" t="s">
        <v>592</v>
      </c>
      <c r="K64" s="73" t="s">
        <v>774</v>
      </c>
      <c r="L64" s="74" t="s">
        <v>774</v>
      </c>
      <c r="M64" s="75">
        <v>988</v>
      </c>
      <c r="N64" s="76" t="s">
        <v>737</v>
      </c>
      <c r="O64" s="77">
        <v>9.971236816874402</v>
      </c>
      <c r="P64" s="78" t="s">
        <v>737</v>
      </c>
      <c r="Q64" s="79"/>
      <c r="R64" s="80"/>
      <c r="S64" s="81" t="s">
        <v>774</v>
      </c>
      <c r="T64" s="82">
        <v>34380</v>
      </c>
      <c r="U64" s="83">
        <v>905</v>
      </c>
      <c r="V64" s="83">
        <v>2150</v>
      </c>
      <c r="W64" s="84"/>
      <c r="X64" s="85" t="s">
        <v>739</v>
      </c>
      <c r="Y64" s="86"/>
      <c r="Z64" s="66">
        <f t="shared" si="10"/>
        <v>1</v>
      </c>
      <c r="AA64" s="67">
        <f t="shared" si="11"/>
        <v>0</v>
      </c>
      <c r="AB64" s="67">
        <f t="shared" si="12"/>
        <v>0</v>
      </c>
      <c r="AC64" s="67">
        <f t="shared" si="13"/>
        <v>0</v>
      </c>
      <c r="AD64" s="87" t="str">
        <f t="shared" si="14"/>
        <v>-</v>
      </c>
      <c r="AE64" s="66">
        <f t="shared" si="15"/>
        <v>1</v>
      </c>
      <c r="AF64" s="67">
        <f t="shared" si="16"/>
        <v>0</v>
      </c>
      <c r="AG64" s="67">
        <f t="shared" si="17"/>
        <v>0</v>
      </c>
      <c r="AH64" s="87" t="str">
        <f t="shared" si="18"/>
        <v>-</v>
      </c>
      <c r="AI64" s="66">
        <f t="shared" si="19"/>
        <v>0</v>
      </c>
    </row>
    <row r="65" spans="1:35" ht="15">
      <c r="A65" s="64" t="s">
        <v>364</v>
      </c>
      <c r="B65" s="65" t="s">
        <v>365</v>
      </c>
      <c r="C65" s="66" t="s">
        <v>366</v>
      </c>
      <c r="D65" s="67" t="s">
        <v>367</v>
      </c>
      <c r="E65" s="67" t="s">
        <v>744</v>
      </c>
      <c r="F65" s="68" t="s">
        <v>732</v>
      </c>
      <c r="G65" s="69" t="s">
        <v>745</v>
      </c>
      <c r="H65" s="70" t="s">
        <v>755</v>
      </c>
      <c r="I65" s="71" t="s">
        <v>368</v>
      </c>
      <c r="J65" s="72" t="s">
        <v>592</v>
      </c>
      <c r="K65" s="73" t="s">
        <v>774</v>
      </c>
      <c r="L65" s="74"/>
      <c r="M65" s="75">
        <v>476</v>
      </c>
      <c r="N65" s="76"/>
      <c r="O65" s="77" t="s">
        <v>738</v>
      </c>
      <c r="P65" s="78" t="s">
        <v>737</v>
      </c>
      <c r="Q65" s="79"/>
      <c r="R65" s="80"/>
      <c r="S65" s="81" t="s">
        <v>774</v>
      </c>
      <c r="T65" s="82">
        <v>9594</v>
      </c>
      <c r="U65" s="83">
        <v>157</v>
      </c>
      <c r="V65" s="83">
        <v>455</v>
      </c>
      <c r="W65" s="84"/>
      <c r="X65" s="85" t="s">
        <v>739</v>
      </c>
      <c r="Y65" s="86" t="s">
        <v>775</v>
      </c>
      <c r="Z65" s="66">
        <f t="shared" si="10"/>
        <v>1</v>
      </c>
      <c r="AA65" s="67">
        <f t="shared" si="11"/>
        <v>1</v>
      </c>
      <c r="AB65" s="67">
        <f t="shared" si="12"/>
        <v>0</v>
      </c>
      <c r="AC65" s="67">
        <f t="shared" si="13"/>
        <v>0</v>
      </c>
      <c r="AD65" s="87" t="str">
        <f t="shared" si="14"/>
        <v>SRSA</v>
      </c>
      <c r="AE65" s="66">
        <f t="shared" si="15"/>
        <v>1</v>
      </c>
      <c r="AF65" s="67">
        <f t="shared" si="16"/>
        <v>0</v>
      </c>
      <c r="AG65" s="67">
        <f t="shared" si="17"/>
        <v>0</v>
      </c>
      <c r="AH65" s="87" t="str">
        <f t="shared" si="18"/>
        <v>-</v>
      </c>
      <c r="AI65" s="66">
        <f t="shared" si="19"/>
        <v>0</v>
      </c>
    </row>
    <row r="66" spans="1:35" ht="15">
      <c r="A66" s="64" t="s">
        <v>369</v>
      </c>
      <c r="B66" s="65" t="s">
        <v>370</v>
      </c>
      <c r="C66" s="66" t="s">
        <v>371</v>
      </c>
      <c r="D66" s="67" t="s">
        <v>372</v>
      </c>
      <c r="E66" s="67" t="s">
        <v>620</v>
      </c>
      <c r="F66" s="68" t="s">
        <v>732</v>
      </c>
      <c r="G66" s="69" t="s">
        <v>621</v>
      </c>
      <c r="H66" s="70" t="s">
        <v>373</v>
      </c>
      <c r="I66" s="71" t="s">
        <v>374</v>
      </c>
      <c r="J66" s="72" t="s">
        <v>375</v>
      </c>
      <c r="K66" s="73" t="s">
        <v>737</v>
      </c>
      <c r="L66" s="74"/>
      <c r="M66" s="75">
        <v>12884</v>
      </c>
      <c r="N66" s="76"/>
      <c r="O66" s="77">
        <v>20.304148638330364</v>
      </c>
      <c r="P66" s="78" t="s">
        <v>774</v>
      </c>
      <c r="Q66" s="79"/>
      <c r="R66" s="80"/>
      <c r="S66" s="81" t="s">
        <v>737</v>
      </c>
      <c r="T66" s="82">
        <v>850412</v>
      </c>
      <c r="U66" s="83">
        <v>36233</v>
      </c>
      <c r="V66" s="83">
        <v>57939</v>
      </c>
      <c r="W66" s="84"/>
      <c r="X66" s="85"/>
      <c r="Y66" s="86"/>
      <c r="Z66" s="66">
        <f t="shared" si="10"/>
        <v>0</v>
      </c>
      <c r="AA66" s="67">
        <f t="shared" si="11"/>
        <v>0</v>
      </c>
      <c r="AB66" s="67">
        <f t="shared" si="12"/>
        <v>0</v>
      </c>
      <c r="AC66" s="67">
        <f t="shared" si="13"/>
        <v>0</v>
      </c>
      <c r="AD66" s="87" t="str">
        <f t="shared" si="14"/>
        <v>-</v>
      </c>
      <c r="AE66" s="66">
        <f t="shared" si="15"/>
        <v>0</v>
      </c>
      <c r="AF66" s="67">
        <f t="shared" si="16"/>
        <v>1</v>
      </c>
      <c r="AG66" s="67">
        <f t="shared" si="17"/>
        <v>0</v>
      </c>
      <c r="AH66" s="87" t="str">
        <f t="shared" si="18"/>
        <v>-</v>
      </c>
      <c r="AI66" s="66">
        <f t="shared" si="19"/>
        <v>0</v>
      </c>
    </row>
    <row r="67" spans="1:35" ht="15">
      <c r="A67" s="64" t="s">
        <v>376</v>
      </c>
      <c r="B67" s="65" t="s">
        <v>377</v>
      </c>
      <c r="C67" s="66" t="s">
        <v>378</v>
      </c>
      <c r="D67" s="67" t="s">
        <v>379</v>
      </c>
      <c r="E67" s="67" t="s">
        <v>620</v>
      </c>
      <c r="F67" s="68" t="s">
        <v>732</v>
      </c>
      <c r="G67" s="69" t="s">
        <v>621</v>
      </c>
      <c r="H67" s="70" t="s">
        <v>755</v>
      </c>
      <c r="I67" s="71" t="s">
        <v>380</v>
      </c>
      <c r="J67" s="72" t="s">
        <v>599</v>
      </c>
      <c r="K67" s="73" t="s">
        <v>737</v>
      </c>
      <c r="L67" s="74"/>
      <c r="M67" s="75">
        <v>580</v>
      </c>
      <c r="N67" s="76" t="s">
        <v>737</v>
      </c>
      <c r="O67" s="77" t="s">
        <v>738</v>
      </c>
      <c r="P67" s="78" t="s">
        <v>737</v>
      </c>
      <c r="Q67" s="79"/>
      <c r="R67" s="80"/>
      <c r="S67" s="81" t="s">
        <v>737</v>
      </c>
      <c r="T67" s="82">
        <v>29498</v>
      </c>
      <c r="U67" s="83">
        <v>608</v>
      </c>
      <c r="V67" s="83">
        <v>1136</v>
      </c>
      <c r="W67" s="84"/>
      <c r="X67" s="85" t="s">
        <v>739</v>
      </c>
      <c r="Y67" s="86"/>
      <c r="Z67" s="66">
        <f t="shared" si="10"/>
        <v>0</v>
      </c>
      <c r="AA67" s="67">
        <f t="shared" si="11"/>
        <v>1</v>
      </c>
      <c r="AB67" s="67">
        <f t="shared" si="12"/>
        <v>0</v>
      </c>
      <c r="AC67" s="67">
        <f t="shared" si="13"/>
        <v>0</v>
      </c>
      <c r="AD67" s="87" t="str">
        <f t="shared" si="14"/>
        <v>-</v>
      </c>
      <c r="AE67" s="66">
        <f t="shared" si="15"/>
        <v>0</v>
      </c>
      <c r="AF67" s="67">
        <f t="shared" si="16"/>
        <v>0</v>
      </c>
      <c r="AG67" s="67">
        <f t="shared" si="17"/>
        <v>0</v>
      </c>
      <c r="AH67" s="87" t="str">
        <f t="shared" si="18"/>
        <v>-</v>
      </c>
      <c r="AI67" s="66">
        <f t="shared" si="19"/>
        <v>0</v>
      </c>
    </row>
    <row r="68" spans="1:35" ht="15">
      <c r="A68" s="64" t="s">
        <v>381</v>
      </c>
      <c r="B68" s="65" t="s">
        <v>382</v>
      </c>
      <c r="C68" s="66" t="s">
        <v>383</v>
      </c>
      <c r="D68" s="67" t="s">
        <v>384</v>
      </c>
      <c r="E68" s="67" t="s">
        <v>567</v>
      </c>
      <c r="F68" s="68" t="s">
        <v>732</v>
      </c>
      <c r="G68" s="69" t="s">
        <v>385</v>
      </c>
      <c r="H68" s="70" t="s">
        <v>755</v>
      </c>
      <c r="I68" s="71" t="s">
        <v>386</v>
      </c>
      <c r="J68" s="72" t="s">
        <v>599</v>
      </c>
      <c r="K68" s="73" t="s">
        <v>737</v>
      </c>
      <c r="L68" s="74"/>
      <c r="M68" s="75">
        <v>363</v>
      </c>
      <c r="N68" s="76"/>
      <c r="O68" s="77" t="s">
        <v>738</v>
      </c>
      <c r="P68" s="78" t="s">
        <v>737</v>
      </c>
      <c r="Q68" s="79"/>
      <c r="R68" s="80"/>
      <c r="S68" s="81" t="s">
        <v>737</v>
      </c>
      <c r="T68" s="82">
        <v>5729</v>
      </c>
      <c r="U68" s="83">
        <v>0</v>
      </c>
      <c r="V68" s="83">
        <v>347</v>
      </c>
      <c r="W68" s="84"/>
      <c r="X68" s="85" t="s">
        <v>739</v>
      </c>
      <c r="Y68" s="86"/>
      <c r="Z68" s="66">
        <f t="shared" si="10"/>
        <v>0</v>
      </c>
      <c r="AA68" s="67">
        <f t="shared" si="11"/>
        <v>1</v>
      </c>
      <c r="AB68" s="67">
        <f t="shared" si="12"/>
        <v>0</v>
      </c>
      <c r="AC68" s="67">
        <f t="shared" si="13"/>
        <v>0</v>
      </c>
      <c r="AD68" s="87" t="str">
        <f t="shared" si="14"/>
        <v>-</v>
      </c>
      <c r="AE68" s="66">
        <f t="shared" si="15"/>
        <v>0</v>
      </c>
      <c r="AF68" s="67">
        <f t="shared" si="16"/>
        <v>0</v>
      </c>
      <c r="AG68" s="67">
        <f t="shared" si="17"/>
        <v>0</v>
      </c>
      <c r="AH68" s="87" t="str">
        <f t="shared" si="18"/>
        <v>-</v>
      </c>
      <c r="AI68" s="66">
        <f t="shared" si="19"/>
        <v>0</v>
      </c>
    </row>
    <row r="69" spans="1:35" ht="15">
      <c r="A69" s="64" t="s">
        <v>387</v>
      </c>
      <c r="B69" s="65" t="s">
        <v>388</v>
      </c>
      <c r="C69" s="66" t="s">
        <v>389</v>
      </c>
      <c r="D69" s="67" t="s">
        <v>390</v>
      </c>
      <c r="E69" s="67" t="s">
        <v>480</v>
      </c>
      <c r="F69" s="68" t="s">
        <v>732</v>
      </c>
      <c r="G69" s="69" t="s">
        <v>481</v>
      </c>
      <c r="H69" s="70" t="s">
        <v>755</v>
      </c>
      <c r="I69" s="71" t="s">
        <v>391</v>
      </c>
      <c r="J69" s="72" t="s">
        <v>736</v>
      </c>
      <c r="K69" s="73" t="s">
        <v>737</v>
      </c>
      <c r="L69" s="74"/>
      <c r="M69" s="75">
        <v>377</v>
      </c>
      <c r="N69" s="76"/>
      <c r="O69" s="77" t="s">
        <v>738</v>
      </c>
      <c r="P69" s="78" t="s">
        <v>737</v>
      </c>
      <c r="Q69" s="79"/>
      <c r="R69" s="80"/>
      <c r="S69" s="81" t="s">
        <v>737</v>
      </c>
      <c r="T69" s="82">
        <v>11623</v>
      </c>
      <c r="U69" s="83">
        <v>208</v>
      </c>
      <c r="V69" s="83">
        <v>590</v>
      </c>
      <c r="W69" s="84"/>
      <c r="X69" s="85" t="s">
        <v>739</v>
      </c>
      <c r="Y69" s="86"/>
      <c r="Z69" s="66">
        <f aca="true" t="shared" si="20" ref="Z69:Z100">IF(OR(K69="YES",TRIM(L69)="YES"),1,0)</f>
        <v>0</v>
      </c>
      <c r="AA69" s="67">
        <f aca="true" t="shared" si="21" ref="AA69:AA100">IF(OR(AND(ISNUMBER(M69),AND(M69&gt;0,M69&lt;600)),AND(ISNUMBER(M69),AND(M69&gt;0,N69="YES"))),1,0)</f>
        <v>1</v>
      </c>
      <c r="AB69" s="67">
        <f aca="true" t="shared" si="22" ref="AB69:AB100">IF(AND(OR(K69="YES",TRIM(L69)="YES"),(Z69=0)),"Trouble",0)</f>
        <v>0</v>
      </c>
      <c r="AC69" s="67">
        <f aca="true" t="shared" si="23" ref="AC69:AC100">IF(AND(OR(AND(ISNUMBER(M69),AND(M69&gt;0,M69&lt;600)),AND(ISNUMBER(M69),AND(M69&gt;0,N69="YES"))),(AA69=0)),"Trouble",0)</f>
        <v>0</v>
      </c>
      <c r="AD69" s="87" t="str">
        <f aca="true" t="shared" si="24" ref="AD69:AD100">IF(AND(Z69=1,AA69=1),"SRSA","-")</f>
        <v>-</v>
      </c>
      <c r="AE69" s="66">
        <f aca="true" t="shared" si="25" ref="AE69:AE100">IF(S69="YES",1,0)</f>
        <v>0</v>
      </c>
      <c r="AF69" s="67">
        <f aca="true" t="shared" si="26" ref="AF69:AF100">IF(OR(AND(ISNUMBER(Q69),Q69&gt;=20),(AND(ISNUMBER(Q69)=FALSE,AND(ISNUMBER(O69),O69&gt;=20)))),1,0)</f>
        <v>0</v>
      </c>
      <c r="AG69" s="67">
        <f aca="true" t="shared" si="27" ref="AG69:AG100">IF(AND(AE69=1,AF69=1),"Initial",0)</f>
        <v>0</v>
      </c>
      <c r="AH69" s="87" t="str">
        <f aca="true" t="shared" si="28" ref="AH69:AH100">IF(AND(AND(AG69="Initial",AI69=0),AND(ISNUMBER(M69),M69&gt;0)),"RLIS","-")</f>
        <v>-</v>
      </c>
      <c r="AI69" s="66">
        <f aca="true" t="shared" si="29" ref="AI69:AI100">IF(AND(AD69="SRSA",AG69="Initial"),"SRSA",0)</f>
        <v>0</v>
      </c>
    </row>
    <row r="70" spans="1:35" ht="15">
      <c r="A70" s="64" t="s">
        <v>392</v>
      </c>
      <c r="B70" s="65" t="s">
        <v>393</v>
      </c>
      <c r="C70" s="66" t="s">
        <v>394</v>
      </c>
      <c r="D70" s="67" t="s">
        <v>395</v>
      </c>
      <c r="E70" s="67" t="s">
        <v>396</v>
      </c>
      <c r="F70" s="68" t="s">
        <v>732</v>
      </c>
      <c r="G70" s="69" t="s">
        <v>397</v>
      </c>
      <c r="H70" s="70" t="s">
        <v>398</v>
      </c>
      <c r="I70" s="71" t="s">
        <v>399</v>
      </c>
      <c r="J70" s="72" t="s">
        <v>492</v>
      </c>
      <c r="K70" s="73" t="s">
        <v>737</v>
      </c>
      <c r="L70" s="74"/>
      <c r="M70" s="75">
        <v>4477</v>
      </c>
      <c r="N70" s="76"/>
      <c r="O70" s="77">
        <v>5.184840734712857</v>
      </c>
      <c r="P70" s="78" t="s">
        <v>737</v>
      </c>
      <c r="Q70" s="79"/>
      <c r="R70" s="80"/>
      <c r="S70" s="81" t="s">
        <v>737</v>
      </c>
      <c r="T70" s="82">
        <v>850412</v>
      </c>
      <c r="U70" s="83">
        <v>36233</v>
      </c>
      <c r="V70" s="83">
        <v>57939</v>
      </c>
      <c r="W70" s="84"/>
      <c r="X70" s="85" t="s">
        <v>739</v>
      </c>
      <c r="Y70" s="86"/>
      <c r="Z70" s="66">
        <f t="shared" si="20"/>
        <v>0</v>
      </c>
      <c r="AA70" s="67">
        <f t="shared" si="21"/>
        <v>0</v>
      </c>
      <c r="AB70" s="67">
        <f t="shared" si="22"/>
        <v>0</v>
      </c>
      <c r="AC70" s="67">
        <f t="shared" si="23"/>
        <v>0</v>
      </c>
      <c r="AD70" s="87" t="str">
        <f t="shared" si="24"/>
        <v>-</v>
      </c>
      <c r="AE70" s="66">
        <f t="shared" si="25"/>
        <v>0</v>
      </c>
      <c r="AF70" s="67">
        <f t="shared" si="26"/>
        <v>0</v>
      </c>
      <c r="AG70" s="67">
        <f t="shared" si="27"/>
        <v>0</v>
      </c>
      <c r="AH70" s="87" t="str">
        <f t="shared" si="28"/>
        <v>-</v>
      </c>
      <c r="AI70" s="66">
        <f t="shared" si="29"/>
        <v>0</v>
      </c>
    </row>
    <row r="71" spans="1:35" ht="15">
      <c r="A71" s="64" t="s">
        <v>400</v>
      </c>
      <c r="B71" s="65" t="s">
        <v>401</v>
      </c>
      <c r="C71" s="66" t="s">
        <v>124</v>
      </c>
      <c r="D71" s="67" t="s">
        <v>125</v>
      </c>
      <c r="E71" s="67" t="s">
        <v>575</v>
      </c>
      <c r="F71" s="68" t="s">
        <v>732</v>
      </c>
      <c r="G71" s="69" t="s">
        <v>576</v>
      </c>
      <c r="H71" s="70" t="s">
        <v>755</v>
      </c>
      <c r="I71" s="71" t="s">
        <v>126</v>
      </c>
      <c r="J71" s="72" t="s">
        <v>586</v>
      </c>
      <c r="K71" s="73" t="s">
        <v>737</v>
      </c>
      <c r="L71" s="74" t="s">
        <v>774</v>
      </c>
      <c r="M71" s="75">
        <v>500</v>
      </c>
      <c r="N71" s="76"/>
      <c r="O71" s="77" t="s">
        <v>738</v>
      </c>
      <c r="P71" s="78" t="s">
        <v>737</v>
      </c>
      <c r="Q71" s="79"/>
      <c r="R71" s="80"/>
      <c r="S71" s="81" t="s">
        <v>774</v>
      </c>
      <c r="T71" s="82">
        <v>25881</v>
      </c>
      <c r="U71" s="83">
        <v>590</v>
      </c>
      <c r="V71" s="83">
        <v>1093</v>
      </c>
      <c r="W71" s="84"/>
      <c r="X71" s="85" t="s">
        <v>739</v>
      </c>
      <c r="Y71" s="86"/>
      <c r="Z71" s="66">
        <f t="shared" si="20"/>
        <v>1</v>
      </c>
      <c r="AA71" s="67">
        <f t="shared" si="21"/>
        <v>1</v>
      </c>
      <c r="AB71" s="67">
        <f t="shared" si="22"/>
        <v>0</v>
      </c>
      <c r="AC71" s="67">
        <f t="shared" si="23"/>
        <v>0</v>
      </c>
      <c r="AD71" s="87" t="str">
        <f t="shared" si="24"/>
        <v>SRSA</v>
      </c>
      <c r="AE71" s="66">
        <f t="shared" si="25"/>
        <v>1</v>
      </c>
      <c r="AF71" s="67">
        <f t="shared" si="26"/>
        <v>0</v>
      </c>
      <c r="AG71" s="67">
        <f t="shared" si="27"/>
        <v>0</v>
      </c>
      <c r="AH71" s="87" t="str">
        <f t="shared" si="28"/>
        <v>-</v>
      </c>
      <c r="AI71" s="66">
        <f t="shared" si="29"/>
        <v>0</v>
      </c>
    </row>
    <row r="72" spans="1:35" ht="15">
      <c r="A72" s="64" t="s">
        <v>127</v>
      </c>
      <c r="B72" s="65" t="s">
        <v>128</v>
      </c>
      <c r="C72" s="66" t="s">
        <v>129</v>
      </c>
      <c r="D72" s="67" t="s">
        <v>130</v>
      </c>
      <c r="E72" s="67" t="s">
        <v>131</v>
      </c>
      <c r="F72" s="68" t="s">
        <v>732</v>
      </c>
      <c r="G72" s="69" t="s">
        <v>132</v>
      </c>
      <c r="H72" s="70" t="s">
        <v>133</v>
      </c>
      <c r="I72" s="71" t="s">
        <v>134</v>
      </c>
      <c r="J72" s="72" t="s">
        <v>135</v>
      </c>
      <c r="K72" s="73" t="s">
        <v>737</v>
      </c>
      <c r="L72" s="74" t="s">
        <v>774</v>
      </c>
      <c r="M72" s="75">
        <v>319</v>
      </c>
      <c r="N72" s="76" t="s">
        <v>774</v>
      </c>
      <c r="O72" s="77">
        <v>23.333333333333332</v>
      </c>
      <c r="P72" s="78" t="s">
        <v>774</v>
      </c>
      <c r="Q72" s="79"/>
      <c r="R72" s="80"/>
      <c r="S72" s="81" t="s">
        <v>737</v>
      </c>
      <c r="T72" s="82">
        <v>21234</v>
      </c>
      <c r="U72" s="83">
        <v>812</v>
      </c>
      <c r="V72" s="83">
        <v>1222</v>
      </c>
      <c r="W72" s="84"/>
      <c r="X72" s="85" t="s">
        <v>739</v>
      </c>
      <c r="Y72" s="86" t="s">
        <v>775</v>
      </c>
      <c r="Z72" s="66">
        <f t="shared" si="20"/>
        <v>1</v>
      </c>
      <c r="AA72" s="67">
        <f t="shared" si="21"/>
        <v>1</v>
      </c>
      <c r="AB72" s="67">
        <f t="shared" si="22"/>
        <v>0</v>
      </c>
      <c r="AC72" s="67">
        <f t="shared" si="23"/>
        <v>0</v>
      </c>
      <c r="AD72" s="87" t="str">
        <f t="shared" si="24"/>
        <v>SRSA</v>
      </c>
      <c r="AE72" s="66">
        <f t="shared" si="25"/>
        <v>0</v>
      </c>
      <c r="AF72" s="67">
        <f t="shared" si="26"/>
        <v>1</v>
      </c>
      <c r="AG72" s="67">
        <f t="shared" si="27"/>
        <v>0</v>
      </c>
      <c r="AH72" s="87" t="str">
        <f t="shared" si="28"/>
        <v>-</v>
      </c>
      <c r="AI72" s="66">
        <f t="shared" si="29"/>
        <v>0</v>
      </c>
    </row>
    <row r="73" spans="1:35" ht="15">
      <c r="A73" s="64" t="s">
        <v>136</v>
      </c>
      <c r="B73" s="65" t="s">
        <v>137</v>
      </c>
      <c r="C73" s="66" t="s">
        <v>138</v>
      </c>
      <c r="D73" s="67" t="s">
        <v>139</v>
      </c>
      <c r="E73" s="67" t="s">
        <v>140</v>
      </c>
      <c r="F73" s="68" t="s">
        <v>732</v>
      </c>
      <c r="G73" s="69" t="s">
        <v>354</v>
      </c>
      <c r="H73" s="70" t="s">
        <v>755</v>
      </c>
      <c r="I73" s="71" t="s">
        <v>141</v>
      </c>
      <c r="J73" s="72" t="s">
        <v>736</v>
      </c>
      <c r="K73" s="73" t="s">
        <v>737</v>
      </c>
      <c r="L73" s="74"/>
      <c r="M73" s="75">
        <v>700</v>
      </c>
      <c r="N73" s="76"/>
      <c r="O73" s="77" t="s">
        <v>738</v>
      </c>
      <c r="P73" s="78" t="s">
        <v>737</v>
      </c>
      <c r="Q73" s="79"/>
      <c r="R73" s="80"/>
      <c r="S73" s="81" t="s">
        <v>737</v>
      </c>
      <c r="T73" s="82">
        <v>8749</v>
      </c>
      <c r="U73" s="83">
        <v>83</v>
      </c>
      <c r="V73" s="83">
        <v>668</v>
      </c>
      <c r="W73" s="84"/>
      <c r="X73" s="85"/>
      <c r="Y73" s="86"/>
      <c r="Z73" s="66">
        <f t="shared" si="20"/>
        <v>0</v>
      </c>
      <c r="AA73" s="67">
        <f t="shared" si="21"/>
        <v>0</v>
      </c>
      <c r="AB73" s="67">
        <f t="shared" si="22"/>
        <v>0</v>
      </c>
      <c r="AC73" s="67">
        <f t="shared" si="23"/>
        <v>0</v>
      </c>
      <c r="AD73" s="87" t="str">
        <f t="shared" si="24"/>
        <v>-</v>
      </c>
      <c r="AE73" s="66">
        <f t="shared" si="25"/>
        <v>0</v>
      </c>
      <c r="AF73" s="67">
        <f t="shared" si="26"/>
        <v>0</v>
      </c>
      <c r="AG73" s="67">
        <f t="shared" si="27"/>
        <v>0</v>
      </c>
      <c r="AH73" s="87" t="str">
        <f t="shared" si="28"/>
        <v>-</v>
      </c>
      <c r="AI73" s="66">
        <f t="shared" si="29"/>
        <v>0</v>
      </c>
    </row>
    <row r="74" spans="1:35" ht="15">
      <c r="A74" s="64" t="s">
        <v>142</v>
      </c>
      <c r="B74" s="65" t="s">
        <v>143</v>
      </c>
      <c r="C74" s="66" t="s">
        <v>144</v>
      </c>
      <c r="D74" s="67" t="s">
        <v>145</v>
      </c>
      <c r="E74" s="67" t="s">
        <v>402</v>
      </c>
      <c r="F74" s="68" t="s">
        <v>732</v>
      </c>
      <c r="G74" s="69" t="s">
        <v>403</v>
      </c>
      <c r="H74" s="70" t="s">
        <v>146</v>
      </c>
      <c r="I74" s="71" t="s">
        <v>147</v>
      </c>
      <c r="J74" s="72" t="s">
        <v>148</v>
      </c>
      <c r="K74" s="73" t="s">
        <v>737</v>
      </c>
      <c r="L74" s="74"/>
      <c r="M74" s="75">
        <v>13288</v>
      </c>
      <c r="N74" s="76" t="s">
        <v>737</v>
      </c>
      <c r="O74" s="77">
        <v>13.405739232284514</v>
      </c>
      <c r="P74" s="78" t="s">
        <v>737</v>
      </c>
      <c r="Q74" s="79"/>
      <c r="R74" s="80"/>
      <c r="S74" s="81" t="s">
        <v>737</v>
      </c>
      <c r="T74" s="82">
        <v>703088</v>
      </c>
      <c r="U74" s="83">
        <v>27876</v>
      </c>
      <c r="V74" s="83">
        <v>53613</v>
      </c>
      <c r="W74" s="84"/>
      <c r="X74" s="85" t="s">
        <v>739</v>
      </c>
      <c r="Y74" s="86"/>
      <c r="Z74" s="66">
        <f t="shared" si="20"/>
        <v>0</v>
      </c>
      <c r="AA74" s="67">
        <f t="shared" si="21"/>
        <v>0</v>
      </c>
      <c r="AB74" s="67">
        <f t="shared" si="22"/>
        <v>0</v>
      </c>
      <c r="AC74" s="67">
        <f t="shared" si="23"/>
        <v>0</v>
      </c>
      <c r="AD74" s="87" t="str">
        <f t="shared" si="24"/>
        <v>-</v>
      </c>
      <c r="AE74" s="66">
        <f t="shared" si="25"/>
        <v>0</v>
      </c>
      <c r="AF74" s="67">
        <f t="shared" si="26"/>
        <v>0</v>
      </c>
      <c r="AG74" s="67">
        <f t="shared" si="27"/>
        <v>0</v>
      </c>
      <c r="AH74" s="87" t="str">
        <f t="shared" si="28"/>
        <v>-</v>
      </c>
      <c r="AI74" s="66">
        <f t="shared" si="29"/>
        <v>0</v>
      </c>
    </row>
    <row r="75" spans="1:35" ht="15">
      <c r="A75" s="64" t="s">
        <v>149</v>
      </c>
      <c r="B75" s="65" t="s">
        <v>150</v>
      </c>
      <c r="C75" s="66" t="s">
        <v>151</v>
      </c>
      <c r="D75" s="67" t="s">
        <v>152</v>
      </c>
      <c r="E75" s="67" t="s">
        <v>153</v>
      </c>
      <c r="F75" s="68" t="s">
        <v>732</v>
      </c>
      <c r="G75" s="69" t="s">
        <v>154</v>
      </c>
      <c r="H75" s="70" t="s">
        <v>755</v>
      </c>
      <c r="I75" s="71" t="s">
        <v>155</v>
      </c>
      <c r="J75" s="72" t="s">
        <v>736</v>
      </c>
      <c r="K75" s="73" t="s">
        <v>737</v>
      </c>
      <c r="L75" s="74"/>
      <c r="M75" s="75">
        <v>506</v>
      </c>
      <c r="N75" s="76"/>
      <c r="O75" s="77" t="s">
        <v>738</v>
      </c>
      <c r="P75" s="78" t="s">
        <v>737</v>
      </c>
      <c r="Q75" s="79"/>
      <c r="R75" s="80"/>
      <c r="S75" s="81" t="s">
        <v>737</v>
      </c>
      <c r="T75" s="82">
        <v>10069</v>
      </c>
      <c r="U75" s="83">
        <v>152</v>
      </c>
      <c r="V75" s="83">
        <v>483</v>
      </c>
      <c r="W75" s="84"/>
      <c r="X75" s="85"/>
      <c r="Y75" s="86"/>
      <c r="Z75" s="66">
        <f t="shared" si="20"/>
        <v>0</v>
      </c>
      <c r="AA75" s="67">
        <f t="shared" si="21"/>
        <v>1</v>
      </c>
      <c r="AB75" s="67">
        <f t="shared" si="22"/>
        <v>0</v>
      </c>
      <c r="AC75" s="67">
        <f t="shared" si="23"/>
        <v>0</v>
      </c>
      <c r="AD75" s="87" t="str">
        <f t="shared" si="24"/>
        <v>-</v>
      </c>
      <c r="AE75" s="66">
        <f t="shared" si="25"/>
        <v>0</v>
      </c>
      <c r="AF75" s="67">
        <f t="shared" si="26"/>
        <v>0</v>
      </c>
      <c r="AG75" s="67">
        <f t="shared" si="27"/>
        <v>0</v>
      </c>
      <c r="AH75" s="87" t="str">
        <f t="shared" si="28"/>
        <v>-</v>
      </c>
      <c r="AI75" s="66">
        <f t="shared" si="29"/>
        <v>0</v>
      </c>
    </row>
    <row r="76" spans="1:35" ht="15">
      <c r="A76" s="64" t="s">
        <v>156</v>
      </c>
      <c r="B76" s="65" t="s">
        <v>157</v>
      </c>
      <c r="C76" s="66" t="s">
        <v>158</v>
      </c>
      <c r="D76" s="67" t="s">
        <v>159</v>
      </c>
      <c r="E76" s="67" t="s">
        <v>160</v>
      </c>
      <c r="F76" s="68" t="s">
        <v>732</v>
      </c>
      <c r="G76" s="69" t="s">
        <v>161</v>
      </c>
      <c r="H76" s="70" t="s">
        <v>755</v>
      </c>
      <c r="I76" s="71" t="s">
        <v>162</v>
      </c>
      <c r="J76" s="72" t="s">
        <v>592</v>
      </c>
      <c r="K76" s="73" t="s">
        <v>774</v>
      </c>
      <c r="L76" s="74"/>
      <c r="M76" s="75">
        <v>350</v>
      </c>
      <c r="N76" s="76"/>
      <c r="O76" s="77" t="s">
        <v>738</v>
      </c>
      <c r="P76" s="78" t="s">
        <v>737</v>
      </c>
      <c r="Q76" s="79"/>
      <c r="R76" s="80"/>
      <c r="S76" s="81" t="s">
        <v>774</v>
      </c>
      <c r="T76" s="82">
        <v>8905</v>
      </c>
      <c r="U76" s="83">
        <v>0</v>
      </c>
      <c r="V76" s="83">
        <v>334</v>
      </c>
      <c r="W76" s="84"/>
      <c r="X76" s="85" t="s">
        <v>739</v>
      </c>
      <c r="Y76" s="86" t="s">
        <v>775</v>
      </c>
      <c r="Z76" s="66">
        <f t="shared" si="20"/>
        <v>1</v>
      </c>
      <c r="AA76" s="67">
        <f t="shared" si="21"/>
        <v>1</v>
      </c>
      <c r="AB76" s="67">
        <f t="shared" si="22"/>
        <v>0</v>
      </c>
      <c r="AC76" s="67">
        <f t="shared" si="23"/>
        <v>0</v>
      </c>
      <c r="AD76" s="87" t="str">
        <f t="shared" si="24"/>
        <v>SRSA</v>
      </c>
      <c r="AE76" s="66">
        <f t="shared" si="25"/>
        <v>1</v>
      </c>
      <c r="AF76" s="67">
        <f t="shared" si="26"/>
        <v>0</v>
      </c>
      <c r="AG76" s="67">
        <f t="shared" si="27"/>
        <v>0</v>
      </c>
      <c r="AH76" s="87" t="str">
        <f t="shared" si="28"/>
        <v>-</v>
      </c>
      <c r="AI76" s="66">
        <f t="shared" si="29"/>
        <v>0</v>
      </c>
    </row>
    <row r="77" spans="1:35" ht="15">
      <c r="A77" s="64" t="s">
        <v>163</v>
      </c>
      <c r="B77" s="65" t="s">
        <v>164</v>
      </c>
      <c r="C77" s="66" t="s">
        <v>165</v>
      </c>
      <c r="D77" s="67" t="s">
        <v>166</v>
      </c>
      <c r="E77" s="67" t="s">
        <v>266</v>
      </c>
      <c r="F77" s="68" t="s">
        <v>732</v>
      </c>
      <c r="G77" s="69" t="s">
        <v>267</v>
      </c>
      <c r="H77" s="70" t="s">
        <v>755</v>
      </c>
      <c r="I77" s="71" t="s">
        <v>167</v>
      </c>
      <c r="J77" s="72" t="s">
        <v>592</v>
      </c>
      <c r="K77" s="73" t="s">
        <v>774</v>
      </c>
      <c r="L77" s="74"/>
      <c r="M77" s="75">
        <v>673</v>
      </c>
      <c r="N77" s="76"/>
      <c r="O77" s="77" t="s">
        <v>738</v>
      </c>
      <c r="P77" s="78" t="s">
        <v>737</v>
      </c>
      <c r="Q77" s="79"/>
      <c r="R77" s="80"/>
      <c r="S77" s="81" t="s">
        <v>774</v>
      </c>
      <c r="T77" s="82">
        <v>20628</v>
      </c>
      <c r="U77" s="83">
        <v>0</v>
      </c>
      <c r="V77" s="83">
        <v>643</v>
      </c>
      <c r="W77" s="84"/>
      <c r="X77" s="85"/>
      <c r="Y77" s="86"/>
      <c r="Z77" s="66">
        <f t="shared" si="20"/>
        <v>1</v>
      </c>
      <c r="AA77" s="67">
        <f t="shared" si="21"/>
        <v>0</v>
      </c>
      <c r="AB77" s="67">
        <f t="shared" si="22"/>
        <v>0</v>
      </c>
      <c r="AC77" s="67">
        <f t="shared" si="23"/>
        <v>0</v>
      </c>
      <c r="AD77" s="87" t="str">
        <f t="shared" si="24"/>
        <v>-</v>
      </c>
      <c r="AE77" s="66">
        <f t="shared" si="25"/>
        <v>1</v>
      </c>
      <c r="AF77" s="67">
        <f t="shared" si="26"/>
        <v>0</v>
      </c>
      <c r="AG77" s="67">
        <f t="shared" si="27"/>
        <v>0</v>
      </c>
      <c r="AH77" s="87" t="str">
        <f t="shared" si="28"/>
        <v>-</v>
      </c>
      <c r="AI77" s="66">
        <f t="shared" si="29"/>
        <v>0</v>
      </c>
    </row>
    <row r="78" spans="1:35" ht="15">
      <c r="A78" s="64" t="s">
        <v>168</v>
      </c>
      <c r="B78" s="65" t="s">
        <v>169</v>
      </c>
      <c r="C78" s="66" t="s">
        <v>170</v>
      </c>
      <c r="D78" s="67" t="s">
        <v>171</v>
      </c>
      <c r="E78" s="67" t="s">
        <v>172</v>
      </c>
      <c r="F78" s="68" t="s">
        <v>732</v>
      </c>
      <c r="G78" s="69" t="s">
        <v>173</v>
      </c>
      <c r="H78" s="70" t="s">
        <v>755</v>
      </c>
      <c r="I78" s="71" t="s">
        <v>174</v>
      </c>
      <c r="J78" s="72" t="s">
        <v>736</v>
      </c>
      <c r="K78" s="73" t="s">
        <v>737</v>
      </c>
      <c r="L78" s="74"/>
      <c r="M78" s="75">
        <v>634</v>
      </c>
      <c r="N78" s="76"/>
      <c r="O78" s="77" t="s">
        <v>738</v>
      </c>
      <c r="P78" s="78" t="s">
        <v>737</v>
      </c>
      <c r="Q78" s="79"/>
      <c r="R78" s="80"/>
      <c r="S78" s="81" t="s">
        <v>737</v>
      </c>
      <c r="T78" s="82">
        <v>11780</v>
      </c>
      <c r="U78" s="83">
        <v>184</v>
      </c>
      <c r="V78" s="83">
        <v>820</v>
      </c>
      <c r="W78" s="84"/>
      <c r="X78" s="85" t="s">
        <v>739</v>
      </c>
      <c r="Y78" s="86"/>
      <c r="Z78" s="66">
        <f t="shared" si="20"/>
        <v>0</v>
      </c>
      <c r="AA78" s="67">
        <f t="shared" si="21"/>
        <v>0</v>
      </c>
      <c r="AB78" s="67">
        <f t="shared" si="22"/>
        <v>0</v>
      </c>
      <c r="AC78" s="67">
        <f t="shared" si="23"/>
        <v>0</v>
      </c>
      <c r="AD78" s="87" t="str">
        <f t="shared" si="24"/>
        <v>-</v>
      </c>
      <c r="AE78" s="66">
        <f t="shared" si="25"/>
        <v>0</v>
      </c>
      <c r="AF78" s="67">
        <f t="shared" si="26"/>
        <v>0</v>
      </c>
      <c r="AG78" s="67">
        <f t="shared" si="27"/>
        <v>0</v>
      </c>
      <c r="AH78" s="87" t="str">
        <f t="shared" si="28"/>
        <v>-</v>
      </c>
      <c r="AI78" s="66">
        <f t="shared" si="29"/>
        <v>0</v>
      </c>
    </row>
    <row r="79" spans="1:35" ht="15">
      <c r="A79" s="64" t="s">
        <v>175</v>
      </c>
      <c r="B79" s="65" t="s">
        <v>176</v>
      </c>
      <c r="C79" s="66" t="s">
        <v>177</v>
      </c>
      <c r="D79" s="67" t="s">
        <v>178</v>
      </c>
      <c r="E79" s="67" t="s">
        <v>179</v>
      </c>
      <c r="F79" s="68" t="s">
        <v>732</v>
      </c>
      <c r="G79" s="69" t="s">
        <v>180</v>
      </c>
      <c r="H79" s="70" t="s">
        <v>181</v>
      </c>
      <c r="I79" s="71" t="s">
        <v>182</v>
      </c>
      <c r="J79" s="72" t="s">
        <v>665</v>
      </c>
      <c r="K79" s="73" t="s">
        <v>774</v>
      </c>
      <c r="L79" s="74" t="s">
        <v>774</v>
      </c>
      <c r="M79" s="75">
        <v>450</v>
      </c>
      <c r="N79" s="76" t="s">
        <v>774</v>
      </c>
      <c r="O79" s="77">
        <v>9.885057471264368</v>
      </c>
      <c r="P79" s="78" t="s">
        <v>737</v>
      </c>
      <c r="Q79" s="79"/>
      <c r="R79" s="80"/>
      <c r="S79" s="81" t="s">
        <v>774</v>
      </c>
      <c r="T79" s="82">
        <v>20660</v>
      </c>
      <c r="U79" s="83">
        <v>415</v>
      </c>
      <c r="V79" s="83">
        <v>979</v>
      </c>
      <c r="W79" s="84"/>
      <c r="X79" s="85" t="s">
        <v>739</v>
      </c>
      <c r="Y79" s="86" t="s">
        <v>775</v>
      </c>
      <c r="Z79" s="66">
        <f t="shared" si="20"/>
        <v>1</v>
      </c>
      <c r="AA79" s="67">
        <f t="shared" si="21"/>
        <v>1</v>
      </c>
      <c r="AB79" s="67">
        <f t="shared" si="22"/>
        <v>0</v>
      </c>
      <c r="AC79" s="67">
        <f t="shared" si="23"/>
        <v>0</v>
      </c>
      <c r="AD79" s="87" t="str">
        <f t="shared" si="24"/>
        <v>SRSA</v>
      </c>
      <c r="AE79" s="66">
        <f t="shared" si="25"/>
        <v>1</v>
      </c>
      <c r="AF79" s="67">
        <f t="shared" si="26"/>
        <v>0</v>
      </c>
      <c r="AG79" s="67">
        <f t="shared" si="27"/>
        <v>0</v>
      </c>
      <c r="AH79" s="87" t="str">
        <f t="shared" si="28"/>
        <v>-</v>
      </c>
      <c r="AI79" s="66">
        <f t="shared" si="29"/>
        <v>0</v>
      </c>
    </row>
    <row r="80" spans="1:35" ht="15">
      <c r="A80" s="64" t="s">
        <v>183</v>
      </c>
      <c r="B80" s="65" t="s">
        <v>184</v>
      </c>
      <c r="C80" s="66" t="s">
        <v>185</v>
      </c>
      <c r="D80" s="67" t="s">
        <v>186</v>
      </c>
      <c r="E80" s="67" t="s">
        <v>512</v>
      </c>
      <c r="F80" s="68" t="s">
        <v>732</v>
      </c>
      <c r="G80" s="69" t="s">
        <v>513</v>
      </c>
      <c r="H80" s="70" t="s">
        <v>755</v>
      </c>
      <c r="I80" s="71" t="s">
        <v>187</v>
      </c>
      <c r="J80" s="72" t="s">
        <v>592</v>
      </c>
      <c r="K80" s="73" t="s">
        <v>774</v>
      </c>
      <c r="L80" s="74"/>
      <c r="M80" s="75">
        <v>589</v>
      </c>
      <c r="N80" s="76"/>
      <c r="O80" s="77" t="s">
        <v>738</v>
      </c>
      <c r="P80" s="78" t="s">
        <v>737</v>
      </c>
      <c r="Q80" s="79"/>
      <c r="R80" s="80"/>
      <c r="S80" s="81" t="s">
        <v>774</v>
      </c>
      <c r="T80" s="82">
        <v>4397</v>
      </c>
      <c r="U80" s="83">
        <v>0</v>
      </c>
      <c r="V80" s="83">
        <v>562</v>
      </c>
      <c r="W80" s="84"/>
      <c r="X80" s="85"/>
      <c r="Y80" s="86"/>
      <c r="Z80" s="66">
        <f t="shared" si="20"/>
        <v>1</v>
      </c>
      <c r="AA80" s="67">
        <f t="shared" si="21"/>
        <v>1</v>
      </c>
      <c r="AB80" s="67">
        <f t="shared" si="22"/>
        <v>0</v>
      </c>
      <c r="AC80" s="67">
        <f t="shared" si="23"/>
        <v>0</v>
      </c>
      <c r="AD80" s="87" t="str">
        <f t="shared" si="24"/>
        <v>SRSA</v>
      </c>
      <c r="AE80" s="66">
        <f t="shared" si="25"/>
        <v>1</v>
      </c>
      <c r="AF80" s="67">
        <f t="shared" si="26"/>
        <v>0</v>
      </c>
      <c r="AG80" s="67">
        <f t="shared" si="27"/>
        <v>0</v>
      </c>
      <c r="AH80" s="87" t="str">
        <f t="shared" si="28"/>
        <v>-</v>
      </c>
      <c r="AI80" s="66">
        <f t="shared" si="29"/>
        <v>0</v>
      </c>
    </row>
    <row r="81" spans="1:35" ht="15">
      <c r="A81" s="64" t="s">
        <v>188</v>
      </c>
      <c r="B81" s="65" t="s">
        <v>189</v>
      </c>
      <c r="C81" s="66" t="s">
        <v>190</v>
      </c>
      <c r="D81" s="67" t="s">
        <v>191</v>
      </c>
      <c r="E81" s="67" t="s">
        <v>567</v>
      </c>
      <c r="F81" s="68" t="s">
        <v>732</v>
      </c>
      <c r="G81" s="69" t="s">
        <v>192</v>
      </c>
      <c r="H81" s="70" t="s">
        <v>755</v>
      </c>
      <c r="I81" s="71" t="s">
        <v>193</v>
      </c>
      <c r="J81" s="72" t="s">
        <v>599</v>
      </c>
      <c r="K81" s="73" t="s">
        <v>737</v>
      </c>
      <c r="L81" s="74"/>
      <c r="M81" s="75">
        <v>245</v>
      </c>
      <c r="N81" s="76"/>
      <c r="O81" s="77" t="s">
        <v>738</v>
      </c>
      <c r="P81" s="78" t="s">
        <v>737</v>
      </c>
      <c r="Q81" s="79"/>
      <c r="R81" s="80"/>
      <c r="S81" s="81" t="s">
        <v>737</v>
      </c>
      <c r="T81" s="82">
        <v>4597</v>
      </c>
      <c r="U81" s="83">
        <v>72</v>
      </c>
      <c r="V81" s="83">
        <v>234</v>
      </c>
      <c r="W81" s="84"/>
      <c r="X81" s="85" t="s">
        <v>739</v>
      </c>
      <c r="Y81" s="86"/>
      <c r="Z81" s="66">
        <f t="shared" si="20"/>
        <v>0</v>
      </c>
      <c r="AA81" s="67">
        <f t="shared" si="21"/>
        <v>1</v>
      </c>
      <c r="AB81" s="67">
        <f t="shared" si="22"/>
        <v>0</v>
      </c>
      <c r="AC81" s="67">
        <f t="shared" si="23"/>
        <v>0</v>
      </c>
      <c r="AD81" s="87" t="str">
        <f t="shared" si="24"/>
        <v>-</v>
      </c>
      <c r="AE81" s="66">
        <f t="shared" si="25"/>
        <v>0</v>
      </c>
      <c r="AF81" s="67">
        <f t="shared" si="26"/>
        <v>0</v>
      </c>
      <c r="AG81" s="67">
        <f t="shared" si="27"/>
        <v>0</v>
      </c>
      <c r="AH81" s="87" t="str">
        <f t="shared" si="28"/>
        <v>-</v>
      </c>
      <c r="AI81" s="66">
        <f t="shared" si="29"/>
        <v>0</v>
      </c>
    </row>
    <row r="82" spans="1:35" ht="15">
      <c r="A82" s="64" t="s">
        <v>194</v>
      </c>
      <c r="B82" s="65" t="s">
        <v>195</v>
      </c>
      <c r="C82" s="66" t="s">
        <v>196</v>
      </c>
      <c r="D82" s="67" t="s">
        <v>197</v>
      </c>
      <c r="E82" s="67" t="s">
        <v>567</v>
      </c>
      <c r="F82" s="68" t="s">
        <v>732</v>
      </c>
      <c r="G82" s="69" t="s">
        <v>198</v>
      </c>
      <c r="H82" s="70" t="s">
        <v>755</v>
      </c>
      <c r="I82" s="71" t="s">
        <v>199</v>
      </c>
      <c r="J82" s="72" t="s">
        <v>599</v>
      </c>
      <c r="K82" s="73" t="s">
        <v>737</v>
      </c>
      <c r="L82" s="74"/>
      <c r="M82" s="75">
        <v>245</v>
      </c>
      <c r="N82" s="76"/>
      <c r="O82" s="77" t="s">
        <v>738</v>
      </c>
      <c r="P82" s="78" t="s">
        <v>737</v>
      </c>
      <c r="Q82" s="79"/>
      <c r="R82" s="80"/>
      <c r="S82" s="81" t="s">
        <v>737</v>
      </c>
      <c r="T82" s="82">
        <v>8117</v>
      </c>
      <c r="U82" s="83">
        <v>0</v>
      </c>
      <c r="V82" s="83">
        <v>169</v>
      </c>
      <c r="W82" s="84"/>
      <c r="X82" s="85"/>
      <c r="Y82" s="86"/>
      <c r="Z82" s="66">
        <f t="shared" si="20"/>
        <v>0</v>
      </c>
      <c r="AA82" s="67">
        <f t="shared" si="21"/>
        <v>1</v>
      </c>
      <c r="AB82" s="67">
        <f t="shared" si="22"/>
        <v>0</v>
      </c>
      <c r="AC82" s="67">
        <f t="shared" si="23"/>
        <v>0</v>
      </c>
      <c r="AD82" s="87" t="str">
        <f t="shared" si="24"/>
        <v>-</v>
      </c>
      <c r="AE82" s="66">
        <f t="shared" si="25"/>
        <v>0</v>
      </c>
      <c r="AF82" s="67">
        <f t="shared" si="26"/>
        <v>0</v>
      </c>
      <c r="AG82" s="67">
        <f t="shared" si="27"/>
        <v>0</v>
      </c>
      <c r="AH82" s="87" t="str">
        <f t="shared" si="28"/>
        <v>-</v>
      </c>
      <c r="AI82" s="66">
        <f t="shared" si="29"/>
        <v>0</v>
      </c>
    </row>
    <row r="83" spans="1:35" ht="15">
      <c r="A83" s="64" t="s">
        <v>200</v>
      </c>
      <c r="B83" s="65" t="s">
        <v>201</v>
      </c>
      <c r="C83" s="66" t="s">
        <v>202</v>
      </c>
      <c r="D83" s="67" t="s">
        <v>203</v>
      </c>
      <c r="E83" s="67" t="s">
        <v>440</v>
      </c>
      <c r="F83" s="68" t="s">
        <v>732</v>
      </c>
      <c r="G83" s="69" t="s">
        <v>192</v>
      </c>
      <c r="H83" s="70" t="s">
        <v>204</v>
      </c>
      <c r="I83" s="71" t="s">
        <v>205</v>
      </c>
      <c r="J83" s="72" t="s">
        <v>148</v>
      </c>
      <c r="K83" s="73" t="s">
        <v>737</v>
      </c>
      <c r="L83" s="74"/>
      <c r="M83" s="75">
        <v>23678</v>
      </c>
      <c r="N83" s="76" t="s">
        <v>737</v>
      </c>
      <c r="O83" s="77">
        <v>20.30149757016761</v>
      </c>
      <c r="P83" s="78" t="s">
        <v>774</v>
      </c>
      <c r="Q83" s="79"/>
      <c r="R83" s="80"/>
      <c r="S83" s="81" t="s">
        <v>737</v>
      </c>
      <c r="T83" s="82">
        <v>1453165</v>
      </c>
      <c r="U83" s="83">
        <v>77448</v>
      </c>
      <c r="V83" s="83">
        <v>134008</v>
      </c>
      <c r="W83" s="84"/>
      <c r="X83" s="85" t="s">
        <v>739</v>
      </c>
      <c r="Y83" s="86"/>
      <c r="Z83" s="66">
        <f t="shared" si="20"/>
        <v>0</v>
      </c>
      <c r="AA83" s="67">
        <f t="shared" si="21"/>
        <v>0</v>
      </c>
      <c r="AB83" s="67">
        <f t="shared" si="22"/>
        <v>0</v>
      </c>
      <c r="AC83" s="67">
        <f t="shared" si="23"/>
        <v>0</v>
      </c>
      <c r="AD83" s="87" t="str">
        <f t="shared" si="24"/>
        <v>-</v>
      </c>
      <c r="AE83" s="66">
        <f t="shared" si="25"/>
        <v>0</v>
      </c>
      <c r="AF83" s="67">
        <f t="shared" si="26"/>
        <v>1</v>
      </c>
      <c r="AG83" s="67">
        <f t="shared" si="27"/>
        <v>0</v>
      </c>
      <c r="AH83" s="87" t="str">
        <f t="shared" si="28"/>
        <v>-</v>
      </c>
      <c r="AI83" s="66">
        <f t="shared" si="29"/>
        <v>0</v>
      </c>
    </row>
    <row r="84" spans="1:35" ht="15">
      <c r="A84" s="64" t="s">
        <v>206</v>
      </c>
      <c r="B84" s="65" t="s">
        <v>207</v>
      </c>
      <c r="C84" s="66" t="s">
        <v>208</v>
      </c>
      <c r="D84" s="67" t="s">
        <v>209</v>
      </c>
      <c r="E84" s="67" t="s">
        <v>567</v>
      </c>
      <c r="F84" s="68" t="s">
        <v>732</v>
      </c>
      <c r="G84" s="69" t="s">
        <v>544</v>
      </c>
      <c r="H84" s="70" t="s">
        <v>755</v>
      </c>
      <c r="I84" s="71" t="s">
        <v>210</v>
      </c>
      <c r="J84" s="72" t="s">
        <v>599</v>
      </c>
      <c r="K84" s="73" t="s">
        <v>737</v>
      </c>
      <c r="L84" s="74"/>
      <c r="M84" s="75">
        <v>145</v>
      </c>
      <c r="N84" s="76"/>
      <c r="O84" s="77" t="s">
        <v>738</v>
      </c>
      <c r="P84" s="78" t="s">
        <v>737</v>
      </c>
      <c r="Q84" s="79"/>
      <c r="R84" s="80"/>
      <c r="S84" s="81" t="s">
        <v>737</v>
      </c>
      <c r="T84" s="82">
        <v>2593</v>
      </c>
      <c r="U84" s="83">
        <v>0</v>
      </c>
      <c r="V84" s="83">
        <v>138</v>
      </c>
      <c r="W84" s="84"/>
      <c r="X84" s="85" t="s">
        <v>739</v>
      </c>
      <c r="Y84" s="86"/>
      <c r="Z84" s="66">
        <f t="shared" si="20"/>
        <v>0</v>
      </c>
      <c r="AA84" s="67">
        <f t="shared" si="21"/>
        <v>1</v>
      </c>
      <c r="AB84" s="67">
        <f t="shared" si="22"/>
        <v>0</v>
      </c>
      <c r="AC84" s="67">
        <f t="shared" si="23"/>
        <v>0</v>
      </c>
      <c r="AD84" s="87" t="str">
        <f t="shared" si="24"/>
        <v>-</v>
      </c>
      <c r="AE84" s="66">
        <f t="shared" si="25"/>
        <v>0</v>
      </c>
      <c r="AF84" s="67">
        <f t="shared" si="26"/>
        <v>0</v>
      </c>
      <c r="AG84" s="67">
        <f t="shared" si="27"/>
        <v>0</v>
      </c>
      <c r="AH84" s="87" t="str">
        <f t="shared" si="28"/>
        <v>-</v>
      </c>
      <c r="AI84" s="66">
        <f t="shared" si="29"/>
        <v>0</v>
      </c>
    </row>
    <row r="85" spans="1:35" ht="15">
      <c r="A85" s="64" t="s">
        <v>211</v>
      </c>
      <c r="B85" s="65" t="s">
        <v>212</v>
      </c>
      <c r="C85" s="66" t="s">
        <v>213</v>
      </c>
      <c r="D85" s="67" t="s">
        <v>214</v>
      </c>
      <c r="E85" s="67" t="s">
        <v>215</v>
      </c>
      <c r="F85" s="68" t="s">
        <v>732</v>
      </c>
      <c r="G85" s="69" t="s">
        <v>216</v>
      </c>
      <c r="H85" s="70" t="s">
        <v>217</v>
      </c>
      <c r="I85" s="71" t="s">
        <v>218</v>
      </c>
      <c r="J85" s="72" t="s">
        <v>219</v>
      </c>
      <c r="K85" s="73" t="s">
        <v>737</v>
      </c>
      <c r="L85" s="74" t="s">
        <v>774</v>
      </c>
      <c r="M85" s="75">
        <v>2889</v>
      </c>
      <c r="N85" s="76" t="s">
        <v>774</v>
      </c>
      <c r="O85" s="77">
        <v>31.517398745008556</v>
      </c>
      <c r="P85" s="78" t="s">
        <v>774</v>
      </c>
      <c r="Q85" s="79"/>
      <c r="R85" s="80"/>
      <c r="S85" s="81" t="s">
        <v>774</v>
      </c>
      <c r="T85" s="82">
        <v>324090</v>
      </c>
      <c r="U85" s="83">
        <v>14332</v>
      </c>
      <c r="V85" s="83">
        <v>18139</v>
      </c>
      <c r="W85" s="84"/>
      <c r="X85" s="85" t="s">
        <v>739</v>
      </c>
      <c r="Y85" s="86" t="s">
        <v>775</v>
      </c>
      <c r="Z85" s="66">
        <f t="shared" si="20"/>
        <v>1</v>
      </c>
      <c r="AA85" s="67">
        <f t="shared" si="21"/>
        <v>1</v>
      </c>
      <c r="AB85" s="67">
        <f t="shared" si="22"/>
        <v>0</v>
      </c>
      <c r="AC85" s="67">
        <f t="shared" si="23"/>
        <v>0</v>
      </c>
      <c r="AD85" s="87" t="str">
        <f t="shared" si="24"/>
        <v>SRSA</v>
      </c>
      <c r="AE85" s="66">
        <f t="shared" si="25"/>
        <v>1</v>
      </c>
      <c r="AF85" s="67">
        <f t="shared" si="26"/>
        <v>1</v>
      </c>
      <c r="AG85" s="67" t="str">
        <f t="shared" si="27"/>
        <v>Initial</v>
      </c>
      <c r="AH85" s="87" t="str">
        <f t="shared" si="28"/>
        <v>-</v>
      </c>
      <c r="AI85" s="66" t="str">
        <f t="shared" si="29"/>
        <v>SRSA</v>
      </c>
    </row>
    <row r="86" spans="1:35" ht="15">
      <c r="A86" s="64" t="s">
        <v>220</v>
      </c>
      <c r="B86" s="65" t="s">
        <v>221</v>
      </c>
      <c r="C86" s="66" t="s">
        <v>222</v>
      </c>
      <c r="D86" s="67" t="s">
        <v>223</v>
      </c>
      <c r="E86" s="67" t="s">
        <v>224</v>
      </c>
      <c r="F86" s="68" t="s">
        <v>732</v>
      </c>
      <c r="G86" s="69" t="s">
        <v>225</v>
      </c>
      <c r="H86" s="70" t="s">
        <v>226</v>
      </c>
      <c r="I86" s="71" t="s">
        <v>227</v>
      </c>
      <c r="J86" s="72" t="s">
        <v>773</v>
      </c>
      <c r="K86" s="73" t="s">
        <v>737</v>
      </c>
      <c r="L86" s="74" t="s">
        <v>774</v>
      </c>
      <c r="M86" s="75">
        <v>4511</v>
      </c>
      <c r="N86" s="76" t="s">
        <v>774</v>
      </c>
      <c r="O86" s="77">
        <v>13.916004540295118</v>
      </c>
      <c r="P86" s="78" t="s">
        <v>737</v>
      </c>
      <c r="Q86" s="79"/>
      <c r="R86" s="80"/>
      <c r="S86" s="81" t="s">
        <v>774</v>
      </c>
      <c r="T86" s="82">
        <v>226524</v>
      </c>
      <c r="U86" s="83">
        <v>5249</v>
      </c>
      <c r="V86" s="83">
        <v>11379</v>
      </c>
      <c r="W86" s="84"/>
      <c r="X86" s="85"/>
      <c r="Y86" s="86" t="s">
        <v>775</v>
      </c>
      <c r="Z86" s="66">
        <f t="shared" si="20"/>
        <v>1</v>
      </c>
      <c r="AA86" s="67">
        <f t="shared" si="21"/>
        <v>1</v>
      </c>
      <c r="AB86" s="67">
        <f t="shared" si="22"/>
        <v>0</v>
      </c>
      <c r="AC86" s="67">
        <f t="shared" si="23"/>
        <v>0</v>
      </c>
      <c r="AD86" s="87" t="str">
        <f t="shared" si="24"/>
        <v>SRSA</v>
      </c>
      <c r="AE86" s="66">
        <f t="shared" si="25"/>
        <v>1</v>
      </c>
      <c r="AF86" s="67">
        <f t="shared" si="26"/>
        <v>0</v>
      </c>
      <c r="AG86" s="67">
        <f t="shared" si="27"/>
        <v>0</v>
      </c>
      <c r="AH86" s="87" t="str">
        <f t="shared" si="28"/>
        <v>-</v>
      </c>
      <c r="AI86" s="66">
        <f t="shared" si="29"/>
        <v>0</v>
      </c>
    </row>
    <row r="87" spans="1:35" ht="15">
      <c r="A87" s="64" t="s">
        <v>228</v>
      </c>
      <c r="B87" s="65" t="s">
        <v>229</v>
      </c>
      <c r="C87" s="66" t="s">
        <v>230</v>
      </c>
      <c r="D87" s="67" t="s">
        <v>231</v>
      </c>
      <c r="E87" s="67" t="s">
        <v>232</v>
      </c>
      <c r="F87" s="68" t="s">
        <v>732</v>
      </c>
      <c r="G87" s="69" t="s">
        <v>233</v>
      </c>
      <c r="H87" s="70" t="s">
        <v>755</v>
      </c>
      <c r="I87" s="71" t="s">
        <v>234</v>
      </c>
      <c r="J87" s="72" t="s">
        <v>665</v>
      </c>
      <c r="K87" s="73" t="s">
        <v>774</v>
      </c>
      <c r="L87" s="74"/>
      <c r="M87" s="75">
        <v>144</v>
      </c>
      <c r="N87" s="76"/>
      <c r="O87" s="77" t="s">
        <v>738</v>
      </c>
      <c r="P87" s="78" t="s">
        <v>737</v>
      </c>
      <c r="Q87" s="79"/>
      <c r="R87" s="80"/>
      <c r="S87" s="81" t="s">
        <v>774</v>
      </c>
      <c r="T87" s="82">
        <v>4599</v>
      </c>
      <c r="U87" s="83">
        <v>0</v>
      </c>
      <c r="V87" s="83">
        <v>230</v>
      </c>
      <c r="W87" s="84"/>
      <c r="X87" s="85" t="s">
        <v>739</v>
      </c>
      <c r="Y87" s="86" t="s">
        <v>775</v>
      </c>
      <c r="Z87" s="66">
        <f t="shared" si="20"/>
        <v>1</v>
      </c>
      <c r="AA87" s="67">
        <f t="shared" si="21"/>
        <v>1</v>
      </c>
      <c r="AB87" s="67">
        <f t="shared" si="22"/>
        <v>0</v>
      </c>
      <c r="AC87" s="67">
        <f t="shared" si="23"/>
        <v>0</v>
      </c>
      <c r="AD87" s="87" t="str">
        <f t="shared" si="24"/>
        <v>SRSA</v>
      </c>
      <c r="AE87" s="66">
        <f t="shared" si="25"/>
        <v>1</v>
      </c>
      <c r="AF87" s="67">
        <f t="shared" si="26"/>
        <v>0</v>
      </c>
      <c r="AG87" s="67">
        <f t="shared" si="27"/>
        <v>0</v>
      </c>
      <c r="AH87" s="87" t="str">
        <f t="shared" si="28"/>
        <v>-</v>
      </c>
      <c r="AI87" s="66">
        <f t="shared" si="29"/>
        <v>0</v>
      </c>
    </row>
    <row r="88" spans="1:35" ht="15">
      <c r="A88" s="64" t="s">
        <v>235</v>
      </c>
      <c r="B88" s="65" t="s">
        <v>236</v>
      </c>
      <c r="C88" s="66" t="s">
        <v>237</v>
      </c>
      <c r="D88" s="67" t="s">
        <v>238</v>
      </c>
      <c r="E88" s="67" t="s">
        <v>239</v>
      </c>
      <c r="F88" s="68" t="s">
        <v>732</v>
      </c>
      <c r="G88" s="69" t="s">
        <v>240</v>
      </c>
      <c r="H88" s="70" t="s">
        <v>241</v>
      </c>
      <c r="I88" s="71" t="s">
        <v>242</v>
      </c>
      <c r="J88" s="72" t="s">
        <v>773</v>
      </c>
      <c r="K88" s="73" t="s">
        <v>737</v>
      </c>
      <c r="L88" s="74" t="s">
        <v>774</v>
      </c>
      <c r="M88" s="75">
        <v>2955</v>
      </c>
      <c r="N88" s="76" t="s">
        <v>737</v>
      </c>
      <c r="O88" s="77">
        <v>14.382022471910114</v>
      </c>
      <c r="P88" s="78" t="s">
        <v>737</v>
      </c>
      <c r="Q88" s="79"/>
      <c r="R88" s="80"/>
      <c r="S88" s="81" t="s">
        <v>774</v>
      </c>
      <c r="T88" s="82">
        <v>118504</v>
      </c>
      <c r="U88" s="83">
        <v>3827</v>
      </c>
      <c r="V88" s="83">
        <v>6401</v>
      </c>
      <c r="W88" s="84"/>
      <c r="X88" s="85" t="s">
        <v>739</v>
      </c>
      <c r="Y88" s="86"/>
      <c r="Z88" s="66">
        <f t="shared" si="20"/>
        <v>1</v>
      </c>
      <c r="AA88" s="67">
        <f t="shared" si="21"/>
        <v>0</v>
      </c>
      <c r="AB88" s="67">
        <f t="shared" si="22"/>
        <v>0</v>
      </c>
      <c r="AC88" s="67">
        <f t="shared" si="23"/>
        <v>0</v>
      </c>
      <c r="AD88" s="87" t="str">
        <f t="shared" si="24"/>
        <v>-</v>
      </c>
      <c r="AE88" s="66">
        <f t="shared" si="25"/>
        <v>1</v>
      </c>
      <c r="AF88" s="67">
        <f t="shared" si="26"/>
        <v>0</v>
      </c>
      <c r="AG88" s="67">
        <f t="shared" si="27"/>
        <v>0</v>
      </c>
      <c r="AH88" s="87" t="str">
        <f t="shared" si="28"/>
        <v>-</v>
      </c>
      <c r="AI88" s="66">
        <f t="shared" si="29"/>
        <v>0</v>
      </c>
    </row>
    <row r="89" spans="1:35" ht="15">
      <c r="A89" s="64" t="s">
        <v>243</v>
      </c>
      <c r="B89" s="65" t="s">
        <v>244</v>
      </c>
      <c r="C89" s="66" t="s">
        <v>245</v>
      </c>
      <c r="D89" s="67" t="s">
        <v>246</v>
      </c>
      <c r="E89" s="67" t="s">
        <v>247</v>
      </c>
      <c r="F89" s="68" t="s">
        <v>732</v>
      </c>
      <c r="G89" s="69" t="s">
        <v>248</v>
      </c>
      <c r="H89" s="70" t="s">
        <v>249</v>
      </c>
      <c r="I89" s="71" t="s">
        <v>250</v>
      </c>
      <c r="J89" s="72" t="s">
        <v>592</v>
      </c>
      <c r="K89" s="73" t="s">
        <v>774</v>
      </c>
      <c r="L89" s="74" t="s">
        <v>774</v>
      </c>
      <c r="M89" s="75">
        <v>1427</v>
      </c>
      <c r="N89" s="76" t="s">
        <v>737</v>
      </c>
      <c r="O89" s="77">
        <v>6.007905138339921</v>
      </c>
      <c r="P89" s="78" t="s">
        <v>737</v>
      </c>
      <c r="Q89" s="79"/>
      <c r="R89" s="80"/>
      <c r="S89" s="81" t="s">
        <v>774</v>
      </c>
      <c r="T89" s="82">
        <v>43634</v>
      </c>
      <c r="U89" s="83">
        <v>663</v>
      </c>
      <c r="V89" s="83">
        <v>2358</v>
      </c>
      <c r="W89" s="84"/>
      <c r="X89" s="85" t="s">
        <v>739</v>
      </c>
      <c r="Y89" s="86"/>
      <c r="Z89" s="66">
        <f t="shared" si="20"/>
        <v>1</v>
      </c>
      <c r="AA89" s="67">
        <f t="shared" si="21"/>
        <v>0</v>
      </c>
      <c r="AB89" s="67">
        <f t="shared" si="22"/>
        <v>0</v>
      </c>
      <c r="AC89" s="67">
        <f t="shared" si="23"/>
        <v>0</v>
      </c>
      <c r="AD89" s="87" t="str">
        <f t="shared" si="24"/>
        <v>-</v>
      </c>
      <c r="AE89" s="66">
        <f t="shared" si="25"/>
        <v>1</v>
      </c>
      <c r="AF89" s="67">
        <f t="shared" si="26"/>
        <v>0</v>
      </c>
      <c r="AG89" s="67">
        <f t="shared" si="27"/>
        <v>0</v>
      </c>
      <c r="AH89" s="87" t="str">
        <f t="shared" si="28"/>
        <v>-</v>
      </c>
      <c r="AI89" s="66">
        <f t="shared" si="29"/>
        <v>0</v>
      </c>
    </row>
    <row r="90" spans="1:35" ht="15">
      <c r="A90" s="64" t="s">
        <v>251</v>
      </c>
      <c r="B90" s="65" t="s">
        <v>252</v>
      </c>
      <c r="C90" s="66" t="s">
        <v>253</v>
      </c>
      <c r="D90" s="67" t="s">
        <v>254</v>
      </c>
      <c r="E90" s="67" t="s">
        <v>255</v>
      </c>
      <c r="F90" s="68" t="s">
        <v>732</v>
      </c>
      <c r="G90" s="69" t="s">
        <v>520</v>
      </c>
      <c r="H90" s="70" t="s">
        <v>755</v>
      </c>
      <c r="I90" s="71" t="s">
        <v>256</v>
      </c>
      <c r="J90" s="72" t="s">
        <v>736</v>
      </c>
      <c r="K90" s="73" t="s">
        <v>737</v>
      </c>
      <c r="L90" s="74"/>
      <c r="M90" s="75">
        <v>148</v>
      </c>
      <c r="N90" s="76"/>
      <c r="O90" s="77" t="s">
        <v>738</v>
      </c>
      <c r="P90" s="78" t="s">
        <v>737</v>
      </c>
      <c r="Q90" s="79"/>
      <c r="R90" s="80"/>
      <c r="S90" s="81" t="s">
        <v>737</v>
      </c>
      <c r="T90" s="82">
        <v>5132</v>
      </c>
      <c r="U90" s="83">
        <v>103</v>
      </c>
      <c r="V90" s="83">
        <v>279</v>
      </c>
      <c r="W90" s="84"/>
      <c r="X90" s="85" t="s">
        <v>739</v>
      </c>
      <c r="Y90" s="86"/>
      <c r="Z90" s="66">
        <f t="shared" si="20"/>
        <v>0</v>
      </c>
      <c r="AA90" s="67">
        <f t="shared" si="21"/>
        <v>1</v>
      </c>
      <c r="AB90" s="67">
        <f t="shared" si="22"/>
        <v>0</v>
      </c>
      <c r="AC90" s="67">
        <f t="shared" si="23"/>
        <v>0</v>
      </c>
      <c r="AD90" s="87" t="str">
        <f t="shared" si="24"/>
        <v>-</v>
      </c>
      <c r="AE90" s="66">
        <f t="shared" si="25"/>
        <v>0</v>
      </c>
      <c r="AF90" s="67">
        <f t="shared" si="26"/>
        <v>0</v>
      </c>
      <c r="AG90" s="67">
        <f t="shared" si="27"/>
        <v>0</v>
      </c>
      <c r="AH90" s="87" t="str">
        <f t="shared" si="28"/>
        <v>-</v>
      </c>
      <c r="AI90" s="66">
        <f t="shared" si="29"/>
        <v>0</v>
      </c>
    </row>
    <row r="91" spans="1:35" ht="15">
      <c r="A91" s="64" t="s">
        <v>257</v>
      </c>
      <c r="B91" s="65" t="s">
        <v>258</v>
      </c>
      <c r="C91" s="66" t="s">
        <v>259</v>
      </c>
      <c r="D91" s="67" t="s">
        <v>260</v>
      </c>
      <c r="E91" s="67" t="s">
        <v>417</v>
      </c>
      <c r="F91" s="68" t="s">
        <v>732</v>
      </c>
      <c r="G91" s="69" t="s">
        <v>418</v>
      </c>
      <c r="H91" s="70" t="s">
        <v>755</v>
      </c>
      <c r="I91" s="71" t="s">
        <v>261</v>
      </c>
      <c r="J91" s="72" t="s">
        <v>586</v>
      </c>
      <c r="K91" s="73" t="s">
        <v>737</v>
      </c>
      <c r="L91" s="74" t="s">
        <v>774</v>
      </c>
      <c r="M91" s="75">
        <v>344</v>
      </c>
      <c r="N91" s="76"/>
      <c r="O91" s="77" t="s">
        <v>738</v>
      </c>
      <c r="P91" s="78" t="s">
        <v>737</v>
      </c>
      <c r="Q91" s="79"/>
      <c r="R91" s="80"/>
      <c r="S91" s="81" t="s">
        <v>774</v>
      </c>
      <c r="T91" s="82">
        <v>2568</v>
      </c>
      <c r="U91" s="83">
        <v>0</v>
      </c>
      <c r="V91" s="83">
        <v>328</v>
      </c>
      <c r="W91" s="84"/>
      <c r="X91" s="85" t="s">
        <v>739</v>
      </c>
      <c r="Y91" s="86"/>
      <c r="Z91" s="66">
        <f t="shared" si="20"/>
        <v>1</v>
      </c>
      <c r="AA91" s="67">
        <f t="shared" si="21"/>
        <v>1</v>
      </c>
      <c r="AB91" s="67">
        <f t="shared" si="22"/>
        <v>0</v>
      </c>
      <c r="AC91" s="67">
        <f t="shared" si="23"/>
        <v>0</v>
      </c>
      <c r="AD91" s="87" t="str">
        <f t="shared" si="24"/>
        <v>SRSA</v>
      </c>
      <c r="AE91" s="66">
        <f t="shared" si="25"/>
        <v>1</v>
      </c>
      <c r="AF91" s="67">
        <f t="shared" si="26"/>
        <v>0</v>
      </c>
      <c r="AG91" s="67">
        <f t="shared" si="27"/>
        <v>0</v>
      </c>
      <c r="AH91" s="87" t="str">
        <f t="shared" si="28"/>
        <v>-</v>
      </c>
      <c r="AI91" s="66">
        <f t="shared" si="29"/>
        <v>0</v>
      </c>
    </row>
    <row r="92" spans="1:35" ht="15">
      <c r="A92" s="64" t="s">
        <v>262</v>
      </c>
      <c r="B92" s="65" t="s">
        <v>263</v>
      </c>
      <c r="C92" s="66" t="s">
        <v>2</v>
      </c>
      <c r="D92" s="67" t="s">
        <v>3</v>
      </c>
      <c r="E92" s="67" t="s">
        <v>4</v>
      </c>
      <c r="F92" s="68" t="s">
        <v>732</v>
      </c>
      <c r="G92" s="69" t="s">
        <v>568</v>
      </c>
      <c r="H92" s="70" t="s">
        <v>755</v>
      </c>
      <c r="I92" s="71" t="s">
        <v>5</v>
      </c>
      <c r="J92" s="72" t="s">
        <v>736</v>
      </c>
      <c r="K92" s="73" t="s">
        <v>737</v>
      </c>
      <c r="L92" s="74"/>
      <c r="M92" s="75">
        <v>49</v>
      </c>
      <c r="N92" s="76"/>
      <c r="O92" s="77" t="s">
        <v>738</v>
      </c>
      <c r="P92" s="78" t="s">
        <v>737</v>
      </c>
      <c r="Q92" s="79"/>
      <c r="R92" s="80"/>
      <c r="S92" s="81" t="s">
        <v>737</v>
      </c>
      <c r="T92" s="82">
        <v>366</v>
      </c>
      <c r="U92" s="83">
        <v>0</v>
      </c>
      <c r="V92" s="83">
        <v>47</v>
      </c>
      <c r="W92" s="84"/>
      <c r="X92" s="85" t="s">
        <v>739</v>
      </c>
      <c r="Y92" s="86"/>
      <c r="Z92" s="66">
        <f t="shared" si="20"/>
        <v>0</v>
      </c>
      <c r="AA92" s="67">
        <f t="shared" si="21"/>
        <v>1</v>
      </c>
      <c r="AB92" s="67">
        <f t="shared" si="22"/>
        <v>0</v>
      </c>
      <c r="AC92" s="67">
        <f t="shared" si="23"/>
        <v>0</v>
      </c>
      <c r="AD92" s="87" t="str">
        <f t="shared" si="24"/>
        <v>-</v>
      </c>
      <c r="AE92" s="66">
        <f t="shared" si="25"/>
        <v>0</v>
      </c>
      <c r="AF92" s="67">
        <f t="shared" si="26"/>
        <v>0</v>
      </c>
      <c r="AG92" s="67">
        <f t="shared" si="27"/>
        <v>0</v>
      </c>
      <c r="AH92" s="87" t="str">
        <f t="shared" si="28"/>
        <v>-</v>
      </c>
      <c r="AI92" s="66">
        <f t="shared" si="29"/>
        <v>0</v>
      </c>
    </row>
    <row r="93" spans="1:35" ht="15">
      <c r="A93" s="64" t="s">
        <v>6</v>
      </c>
      <c r="B93" s="65" t="s">
        <v>7</v>
      </c>
      <c r="C93" s="66" t="s">
        <v>8</v>
      </c>
      <c r="D93" s="67" t="s">
        <v>9</v>
      </c>
      <c r="E93" s="67" t="s">
        <v>761</v>
      </c>
      <c r="F93" s="68" t="s">
        <v>732</v>
      </c>
      <c r="G93" s="69" t="s">
        <v>762</v>
      </c>
      <c r="H93" s="70" t="s">
        <v>755</v>
      </c>
      <c r="I93" s="71" t="s">
        <v>10</v>
      </c>
      <c r="J93" s="72" t="s">
        <v>736</v>
      </c>
      <c r="K93" s="73" t="s">
        <v>737</v>
      </c>
      <c r="L93" s="74"/>
      <c r="M93" s="75">
        <v>975</v>
      </c>
      <c r="N93" s="76"/>
      <c r="O93" s="77" t="s">
        <v>738</v>
      </c>
      <c r="P93" s="78" t="s">
        <v>737</v>
      </c>
      <c r="Q93" s="79"/>
      <c r="R93" s="80"/>
      <c r="S93" s="81" t="s">
        <v>737</v>
      </c>
      <c r="T93" s="82">
        <v>10550</v>
      </c>
      <c r="U93" s="83">
        <v>0</v>
      </c>
      <c r="V93" s="83">
        <v>1025</v>
      </c>
      <c r="W93" s="84"/>
      <c r="X93" s="85" t="s">
        <v>739</v>
      </c>
      <c r="Y93" s="86"/>
      <c r="Z93" s="66">
        <f t="shared" si="20"/>
        <v>0</v>
      </c>
      <c r="AA93" s="67">
        <f t="shared" si="21"/>
        <v>0</v>
      </c>
      <c r="AB93" s="67">
        <f t="shared" si="22"/>
        <v>0</v>
      </c>
      <c r="AC93" s="67">
        <f t="shared" si="23"/>
        <v>0</v>
      </c>
      <c r="AD93" s="87" t="str">
        <f t="shared" si="24"/>
        <v>-</v>
      </c>
      <c r="AE93" s="66">
        <f t="shared" si="25"/>
        <v>0</v>
      </c>
      <c r="AF93" s="67">
        <f t="shared" si="26"/>
        <v>0</v>
      </c>
      <c r="AG93" s="67">
        <f t="shared" si="27"/>
        <v>0</v>
      </c>
      <c r="AH93" s="87" t="str">
        <f t="shared" si="28"/>
        <v>-</v>
      </c>
      <c r="AI93" s="66">
        <f t="shared" si="29"/>
        <v>0</v>
      </c>
    </row>
    <row r="94" spans="1:35" ht="15">
      <c r="A94" s="64" t="s">
        <v>11</v>
      </c>
      <c r="B94" s="65" t="s">
        <v>12</v>
      </c>
      <c r="C94" s="66" t="s">
        <v>13</v>
      </c>
      <c r="D94" s="67" t="s">
        <v>14</v>
      </c>
      <c r="E94" s="67" t="s">
        <v>15</v>
      </c>
      <c r="F94" s="68" t="s">
        <v>732</v>
      </c>
      <c r="G94" s="69" t="s">
        <v>16</v>
      </c>
      <c r="H94" s="70" t="s">
        <v>755</v>
      </c>
      <c r="I94" s="71" t="s">
        <v>17</v>
      </c>
      <c r="J94" s="72" t="s">
        <v>736</v>
      </c>
      <c r="K94" s="73" t="s">
        <v>737</v>
      </c>
      <c r="L94" s="74"/>
      <c r="M94" s="75">
        <v>529</v>
      </c>
      <c r="N94" s="76"/>
      <c r="O94" s="77" t="s">
        <v>738</v>
      </c>
      <c r="P94" s="78" t="s">
        <v>737</v>
      </c>
      <c r="Q94" s="79"/>
      <c r="R94" s="80"/>
      <c r="S94" s="81" t="s">
        <v>737</v>
      </c>
      <c r="T94" s="82">
        <v>9737</v>
      </c>
      <c r="U94" s="83">
        <v>158</v>
      </c>
      <c r="V94" s="83">
        <v>726</v>
      </c>
      <c r="W94" s="84"/>
      <c r="X94" s="85" t="s">
        <v>739</v>
      </c>
      <c r="Y94" s="86"/>
      <c r="Z94" s="66">
        <f t="shared" si="20"/>
        <v>0</v>
      </c>
      <c r="AA94" s="67">
        <f t="shared" si="21"/>
        <v>1</v>
      </c>
      <c r="AB94" s="67">
        <f t="shared" si="22"/>
        <v>0</v>
      </c>
      <c r="AC94" s="67">
        <f t="shared" si="23"/>
        <v>0</v>
      </c>
      <c r="AD94" s="87" t="str">
        <f t="shared" si="24"/>
        <v>-</v>
      </c>
      <c r="AE94" s="66">
        <f t="shared" si="25"/>
        <v>0</v>
      </c>
      <c r="AF94" s="67">
        <f t="shared" si="26"/>
        <v>0</v>
      </c>
      <c r="AG94" s="67">
        <f t="shared" si="27"/>
        <v>0</v>
      </c>
      <c r="AH94" s="87" t="str">
        <f t="shared" si="28"/>
        <v>-</v>
      </c>
      <c r="AI94" s="66">
        <f t="shared" si="29"/>
        <v>0</v>
      </c>
    </row>
    <row r="95" spans="1:35" ht="15">
      <c r="A95" s="64" t="s">
        <v>18</v>
      </c>
      <c r="B95" s="65" t="s">
        <v>19</v>
      </c>
      <c r="C95" s="66" t="s">
        <v>20</v>
      </c>
      <c r="D95" s="67" t="s">
        <v>21</v>
      </c>
      <c r="E95" s="67" t="s">
        <v>454</v>
      </c>
      <c r="F95" s="68" t="s">
        <v>732</v>
      </c>
      <c r="G95" s="69" t="s">
        <v>559</v>
      </c>
      <c r="H95" s="70" t="s">
        <v>755</v>
      </c>
      <c r="I95" s="71" t="s">
        <v>22</v>
      </c>
      <c r="J95" s="72" t="s">
        <v>736</v>
      </c>
      <c r="K95" s="73" t="s">
        <v>737</v>
      </c>
      <c r="L95" s="74"/>
      <c r="M95" s="75">
        <v>860</v>
      </c>
      <c r="N95" s="76"/>
      <c r="O95" s="77" t="s">
        <v>738</v>
      </c>
      <c r="P95" s="78" t="s">
        <v>737</v>
      </c>
      <c r="Q95" s="79"/>
      <c r="R95" s="80"/>
      <c r="S95" s="81" t="s">
        <v>737</v>
      </c>
      <c r="T95" s="82">
        <v>6420</v>
      </c>
      <c r="U95" s="83">
        <v>0</v>
      </c>
      <c r="V95" s="83">
        <v>821</v>
      </c>
      <c r="W95" s="84"/>
      <c r="X95" s="85" t="s">
        <v>739</v>
      </c>
      <c r="Y95" s="86"/>
      <c r="Z95" s="66">
        <f t="shared" si="20"/>
        <v>0</v>
      </c>
      <c r="AA95" s="67">
        <f t="shared" si="21"/>
        <v>0</v>
      </c>
      <c r="AB95" s="67">
        <f t="shared" si="22"/>
        <v>0</v>
      </c>
      <c r="AC95" s="67">
        <f t="shared" si="23"/>
        <v>0</v>
      </c>
      <c r="AD95" s="87" t="str">
        <f t="shared" si="24"/>
        <v>-</v>
      </c>
      <c r="AE95" s="66">
        <f t="shared" si="25"/>
        <v>0</v>
      </c>
      <c r="AF95" s="67">
        <f t="shared" si="26"/>
        <v>0</v>
      </c>
      <c r="AG95" s="67">
        <f t="shared" si="27"/>
        <v>0</v>
      </c>
      <c r="AH95" s="87" t="str">
        <f t="shared" si="28"/>
        <v>-</v>
      </c>
      <c r="AI95" s="66">
        <f t="shared" si="29"/>
        <v>0</v>
      </c>
    </row>
    <row r="96" spans="1:35" ht="15">
      <c r="A96" s="64" t="s">
        <v>23</v>
      </c>
      <c r="B96" s="65" t="s">
        <v>24</v>
      </c>
      <c r="C96" s="66" t="s">
        <v>25</v>
      </c>
      <c r="D96" s="67" t="s">
        <v>26</v>
      </c>
      <c r="E96" s="67" t="s">
        <v>505</v>
      </c>
      <c r="F96" s="68" t="s">
        <v>732</v>
      </c>
      <c r="G96" s="69" t="s">
        <v>506</v>
      </c>
      <c r="H96" s="70" t="s">
        <v>755</v>
      </c>
      <c r="I96" s="71" t="s">
        <v>27</v>
      </c>
      <c r="J96" s="72" t="s">
        <v>736</v>
      </c>
      <c r="K96" s="73" t="s">
        <v>737</v>
      </c>
      <c r="L96" s="74"/>
      <c r="M96" s="75">
        <v>494</v>
      </c>
      <c r="N96" s="76"/>
      <c r="O96" s="77" t="s">
        <v>738</v>
      </c>
      <c r="P96" s="78" t="s">
        <v>737</v>
      </c>
      <c r="Q96" s="79"/>
      <c r="R96" s="80"/>
      <c r="S96" s="81" t="s">
        <v>737</v>
      </c>
      <c r="T96" s="82">
        <v>3688</v>
      </c>
      <c r="U96" s="83">
        <v>0</v>
      </c>
      <c r="V96" s="83">
        <v>472</v>
      </c>
      <c r="W96" s="84"/>
      <c r="X96" s="85" t="s">
        <v>739</v>
      </c>
      <c r="Y96" s="86"/>
      <c r="Z96" s="66">
        <f t="shared" si="20"/>
        <v>0</v>
      </c>
      <c r="AA96" s="67">
        <f t="shared" si="21"/>
        <v>1</v>
      </c>
      <c r="AB96" s="67">
        <f t="shared" si="22"/>
        <v>0</v>
      </c>
      <c r="AC96" s="67">
        <f t="shared" si="23"/>
        <v>0</v>
      </c>
      <c r="AD96" s="87" t="str">
        <f t="shared" si="24"/>
        <v>-</v>
      </c>
      <c r="AE96" s="66">
        <f t="shared" si="25"/>
        <v>0</v>
      </c>
      <c r="AF96" s="67">
        <f t="shared" si="26"/>
        <v>0</v>
      </c>
      <c r="AG96" s="67">
        <f t="shared" si="27"/>
        <v>0</v>
      </c>
      <c r="AH96" s="87" t="str">
        <f t="shared" si="28"/>
        <v>-</v>
      </c>
      <c r="AI96" s="66">
        <f t="shared" si="29"/>
        <v>0</v>
      </c>
    </row>
    <row r="97" spans="1:35" ht="15">
      <c r="A97" s="64" t="s">
        <v>28</v>
      </c>
      <c r="B97" s="65" t="s">
        <v>29</v>
      </c>
      <c r="C97" s="66" t="s">
        <v>30</v>
      </c>
      <c r="D97" s="67" t="s">
        <v>31</v>
      </c>
      <c r="E97" s="67" t="s">
        <v>32</v>
      </c>
      <c r="F97" s="68" t="s">
        <v>732</v>
      </c>
      <c r="G97" s="69" t="s">
        <v>33</v>
      </c>
      <c r="H97" s="70" t="s">
        <v>34</v>
      </c>
      <c r="I97" s="71" t="s">
        <v>35</v>
      </c>
      <c r="J97" s="72" t="s">
        <v>36</v>
      </c>
      <c r="K97" s="73" t="s">
        <v>737</v>
      </c>
      <c r="L97" s="74" t="s">
        <v>774</v>
      </c>
      <c r="M97" s="75">
        <v>232</v>
      </c>
      <c r="N97" s="76" t="s">
        <v>774</v>
      </c>
      <c r="O97" s="77">
        <v>15.593220338983052</v>
      </c>
      <c r="P97" s="78" t="s">
        <v>737</v>
      </c>
      <c r="Q97" s="79"/>
      <c r="R97" s="80"/>
      <c r="S97" s="81" t="s">
        <v>737</v>
      </c>
      <c r="T97" s="82">
        <v>12174</v>
      </c>
      <c r="U97" s="83">
        <v>515</v>
      </c>
      <c r="V97" s="83">
        <v>860</v>
      </c>
      <c r="W97" s="84"/>
      <c r="X97" s="85" t="s">
        <v>739</v>
      </c>
      <c r="Y97" s="86" t="s">
        <v>775</v>
      </c>
      <c r="Z97" s="66">
        <f t="shared" si="20"/>
        <v>1</v>
      </c>
      <c r="AA97" s="67">
        <f t="shared" si="21"/>
        <v>1</v>
      </c>
      <c r="AB97" s="67">
        <f t="shared" si="22"/>
        <v>0</v>
      </c>
      <c r="AC97" s="67">
        <f t="shared" si="23"/>
        <v>0</v>
      </c>
      <c r="AD97" s="87" t="str">
        <f t="shared" si="24"/>
        <v>SRSA</v>
      </c>
      <c r="AE97" s="66">
        <f t="shared" si="25"/>
        <v>0</v>
      </c>
      <c r="AF97" s="67">
        <f t="shared" si="26"/>
        <v>0</v>
      </c>
      <c r="AG97" s="67">
        <f t="shared" si="27"/>
        <v>0</v>
      </c>
      <c r="AH97" s="87" t="str">
        <f t="shared" si="28"/>
        <v>-</v>
      </c>
      <c r="AI97" s="66">
        <f t="shared" si="29"/>
        <v>0</v>
      </c>
    </row>
    <row r="98" spans="1:35" ht="15">
      <c r="A98" s="64" t="s">
        <v>37</v>
      </c>
      <c r="B98" s="65" t="s">
        <v>38</v>
      </c>
      <c r="C98" s="66" t="s">
        <v>39</v>
      </c>
      <c r="D98" s="67" t="s">
        <v>40</v>
      </c>
      <c r="E98" s="67" t="s">
        <v>41</v>
      </c>
      <c r="F98" s="68" t="s">
        <v>732</v>
      </c>
      <c r="G98" s="69" t="s">
        <v>42</v>
      </c>
      <c r="H98" s="70" t="s">
        <v>43</v>
      </c>
      <c r="I98" s="71" t="s">
        <v>44</v>
      </c>
      <c r="J98" s="72" t="s">
        <v>492</v>
      </c>
      <c r="K98" s="73" t="s">
        <v>737</v>
      </c>
      <c r="L98" s="74" t="s">
        <v>774</v>
      </c>
      <c r="M98" s="75">
        <v>13406</v>
      </c>
      <c r="N98" s="76" t="s">
        <v>774</v>
      </c>
      <c r="O98" s="77">
        <v>7.4444358994078295</v>
      </c>
      <c r="P98" s="78" t="s">
        <v>737</v>
      </c>
      <c r="Q98" s="79"/>
      <c r="R98" s="80"/>
      <c r="S98" s="81" t="s">
        <v>737</v>
      </c>
      <c r="T98" s="82">
        <v>314099</v>
      </c>
      <c r="U98" s="83">
        <v>9085</v>
      </c>
      <c r="V98" s="83">
        <v>25415</v>
      </c>
      <c r="W98" s="84"/>
      <c r="X98" s="85" t="s">
        <v>739</v>
      </c>
      <c r="Y98" s="86"/>
      <c r="Z98" s="66">
        <f t="shared" si="20"/>
        <v>1</v>
      </c>
      <c r="AA98" s="67">
        <f t="shared" si="21"/>
        <v>1</v>
      </c>
      <c r="AB98" s="67">
        <f t="shared" si="22"/>
        <v>0</v>
      </c>
      <c r="AC98" s="67">
        <f t="shared" si="23"/>
        <v>0</v>
      </c>
      <c r="AD98" s="87" t="str">
        <f t="shared" si="24"/>
        <v>SRSA</v>
      </c>
      <c r="AE98" s="66">
        <f t="shared" si="25"/>
        <v>0</v>
      </c>
      <c r="AF98" s="67">
        <f t="shared" si="26"/>
        <v>0</v>
      </c>
      <c r="AG98" s="67">
        <f t="shared" si="27"/>
        <v>0</v>
      </c>
      <c r="AH98" s="87" t="str">
        <f t="shared" si="28"/>
        <v>-</v>
      </c>
      <c r="AI98" s="66">
        <f t="shared" si="29"/>
        <v>0</v>
      </c>
    </row>
    <row r="99" spans="1:35" ht="15">
      <c r="A99" s="64" t="s">
        <v>45</v>
      </c>
      <c r="B99" s="65" t="s">
        <v>46</v>
      </c>
      <c r="C99" s="66" t="s">
        <v>47</v>
      </c>
      <c r="D99" s="67" t="s">
        <v>48</v>
      </c>
      <c r="E99" s="67" t="s">
        <v>49</v>
      </c>
      <c r="F99" s="68" t="s">
        <v>732</v>
      </c>
      <c r="G99" s="69" t="s">
        <v>50</v>
      </c>
      <c r="H99" s="70" t="s">
        <v>755</v>
      </c>
      <c r="I99" s="71" t="s">
        <v>51</v>
      </c>
      <c r="J99" s="72" t="s">
        <v>736</v>
      </c>
      <c r="K99" s="73" t="s">
        <v>737</v>
      </c>
      <c r="L99" s="74" t="s">
        <v>774</v>
      </c>
      <c r="M99" s="75">
        <v>256</v>
      </c>
      <c r="N99" s="76"/>
      <c r="O99" s="77" t="s">
        <v>738</v>
      </c>
      <c r="P99" s="78" t="s">
        <v>737</v>
      </c>
      <c r="Q99" s="79"/>
      <c r="R99" s="80"/>
      <c r="S99" s="81" t="s">
        <v>737</v>
      </c>
      <c r="T99" s="82">
        <v>1911</v>
      </c>
      <c r="U99" s="83">
        <v>0</v>
      </c>
      <c r="V99" s="83">
        <v>244</v>
      </c>
      <c r="W99" s="84"/>
      <c r="X99" s="85" t="s">
        <v>739</v>
      </c>
      <c r="Y99" s="86"/>
      <c r="Z99" s="66">
        <f t="shared" si="20"/>
        <v>1</v>
      </c>
      <c r="AA99" s="67">
        <f t="shared" si="21"/>
        <v>1</v>
      </c>
      <c r="AB99" s="67">
        <f t="shared" si="22"/>
        <v>0</v>
      </c>
      <c r="AC99" s="67">
        <f t="shared" si="23"/>
        <v>0</v>
      </c>
      <c r="AD99" s="87" t="str">
        <f t="shared" si="24"/>
        <v>SRSA</v>
      </c>
      <c r="AE99" s="66">
        <f t="shared" si="25"/>
        <v>0</v>
      </c>
      <c r="AF99" s="67">
        <f t="shared" si="26"/>
        <v>0</v>
      </c>
      <c r="AG99" s="67">
        <f t="shared" si="27"/>
        <v>0</v>
      </c>
      <c r="AH99" s="87" t="str">
        <f t="shared" si="28"/>
        <v>-</v>
      </c>
      <c r="AI99" s="66">
        <f t="shared" si="29"/>
        <v>0</v>
      </c>
    </row>
    <row r="100" spans="1:35" ht="15">
      <c r="A100" s="64" t="s">
        <v>52</v>
      </c>
      <c r="B100" s="65" t="s">
        <v>53</v>
      </c>
      <c r="C100" s="66" t="s">
        <v>54</v>
      </c>
      <c r="D100" s="67" t="s">
        <v>55</v>
      </c>
      <c r="E100" s="67" t="s">
        <v>56</v>
      </c>
      <c r="F100" s="68" t="s">
        <v>732</v>
      </c>
      <c r="G100" s="69" t="s">
        <v>57</v>
      </c>
      <c r="H100" s="70" t="s">
        <v>58</v>
      </c>
      <c r="I100" s="71" t="s">
        <v>59</v>
      </c>
      <c r="J100" s="72" t="s">
        <v>773</v>
      </c>
      <c r="K100" s="73" t="s">
        <v>737</v>
      </c>
      <c r="L100" s="74" t="s">
        <v>774</v>
      </c>
      <c r="M100" s="75">
        <v>6408</v>
      </c>
      <c r="N100" s="76" t="s">
        <v>774</v>
      </c>
      <c r="O100" s="77">
        <v>11.361377939715139</v>
      </c>
      <c r="P100" s="78" t="s">
        <v>737</v>
      </c>
      <c r="Q100" s="79"/>
      <c r="R100" s="80"/>
      <c r="S100" s="81" t="s">
        <v>774</v>
      </c>
      <c r="T100" s="82">
        <v>341195</v>
      </c>
      <c r="U100" s="83">
        <v>8294</v>
      </c>
      <c r="V100" s="83">
        <v>17474</v>
      </c>
      <c r="W100" s="84"/>
      <c r="X100" s="85" t="s">
        <v>739</v>
      </c>
      <c r="Y100" s="86" t="s">
        <v>775</v>
      </c>
      <c r="Z100" s="66">
        <f t="shared" si="20"/>
        <v>1</v>
      </c>
      <c r="AA100" s="67">
        <f t="shared" si="21"/>
        <v>1</v>
      </c>
      <c r="AB100" s="67">
        <f t="shared" si="22"/>
        <v>0</v>
      </c>
      <c r="AC100" s="67">
        <f t="shared" si="23"/>
        <v>0</v>
      </c>
      <c r="AD100" s="87" t="str">
        <f t="shared" si="24"/>
        <v>SRSA</v>
      </c>
      <c r="AE100" s="66">
        <f t="shared" si="25"/>
        <v>1</v>
      </c>
      <c r="AF100" s="67">
        <f t="shared" si="26"/>
        <v>0</v>
      </c>
      <c r="AG100" s="67">
        <f t="shared" si="27"/>
        <v>0</v>
      </c>
      <c r="AH100" s="87" t="str">
        <f t="shared" si="28"/>
        <v>-</v>
      </c>
      <c r="AI100" s="66">
        <f t="shared" si="29"/>
        <v>0</v>
      </c>
    </row>
    <row r="101" spans="1:35" ht="15">
      <c r="A101" s="64" t="s">
        <v>60</v>
      </c>
      <c r="B101" s="65" t="s">
        <v>61</v>
      </c>
      <c r="C101" s="66" t="s">
        <v>62</v>
      </c>
      <c r="D101" s="67" t="s">
        <v>63</v>
      </c>
      <c r="E101" s="67" t="s">
        <v>64</v>
      </c>
      <c r="F101" s="68" t="s">
        <v>732</v>
      </c>
      <c r="G101" s="69" t="s">
        <v>65</v>
      </c>
      <c r="H101" s="70" t="s">
        <v>755</v>
      </c>
      <c r="I101" s="71" t="s">
        <v>66</v>
      </c>
      <c r="J101" s="72" t="s">
        <v>665</v>
      </c>
      <c r="K101" s="73" t="s">
        <v>774</v>
      </c>
      <c r="L101" s="74" t="s">
        <v>774</v>
      </c>
      <c r="M101" s="75">
        <v>44</v>
      </c>
      <c r="N101" s="76" t="s">
        <v>774</v>
      </c>
      <c r="O101" s="77" t="s">
        <v>738</v>
      </c>
      <c r="P101" s="78" t="s">
        <v>737</v>
      </c>
      <c r="Q101" s="79"/>
      <c r="R101" s="80"/>
      <c r="S101" s="81" t="s">
        <v>774</v>
      </c>
      <c r="T101" s="82">
        <v>4104</v>
      </c>
      <c r="U101" s="83">
        <v>90</v>
      </c>
      <c r="V101" s="83">
        <v>133</v>
      </c>
      <c r="W101" s="84"/>
      <c r="X101" s="85" t="s">
        <v>739</v>
      </c>
      <c r="Y101" s="86" t="s">
        <v>775</v>
      </c>
      <c r="Z101" s="66">
        <f aca="true" t="shared" si="30" ref="Z101:Z110">IF(OR(K101="YES",TRIM(L101)="YES"),1,0)</f>
        <v>1</v>
      </c>
      <c r="AA101" s="67">
        <f aca="true" t="shared" si="31" ref="AA101:AA110">IF(OR(AND(ISNUMBER(M101),AND(M101&gt;0,M101&lt;600)),AND(ISNUMBER(M101),AND(M101&gt;0,N101="YES"))),1,0)</f>
        <v>1</v>
      </c>
      <c r="AB101" s="67">
        <f aca="true" t="shared" si="32" ref="AB101:AB110">IF(AND(OR(K101="YES",TRIM(L101)="YES"),(Z101=0)),"Trouble",0)</f>
        <v>0</v>
      </c>
      <c r="AC101" s="67">
        <f aca="true" t="shared" si="33" ref="AC101:AC110">IF(AND(OR(AND(ISNUMBER(M101),AND(M101&gt;0,M101&lt;600)),AND(ISNUMBER(M101),AND(M101&gt;0,N101="YES"))),(AA101=0)),"Trouble",0)</f>
        <v>0</v>
      </c>
      <c r="AD101" s="87" t="str">
        <f aca="true" t="shared" si="34" ref="AD101:AD110">IF(AND(Z101=1,AA101=1),"SRSA","-")</f>
        <v>SRSA</v>
      </c>
      <c r="AE101" s="66">
        <f aca="true" t="shared" si="35" ref="AE101:AE110">IF(S101="YES",1,0)</f>
        <v>1</v>
      </c>
      <c r="AF101" s="67">
        <f aca="true" t="shared" si="36" ref="AF101:AF110">IF(OR(AND(ISNUMBER(Q101),Q101&gt;=20),(AND(ISNUMBER(Q101)=FALSE,AND(ISNUMBER(O101),O101&gt;=20)))),1,0)</f>
        <v>0</v>
      </c>
      <c r="AG101" s="67">
        <f aca="true" t="shared" si="37" ref="AG101:AG110">IF(AND(AE101=1,AF101=1),"Initial",0)</f>
        <v>0</v>
      </c>
      <c r="AH101" s="87" t="str">
        <f aca="true" t="shared" si="38" ref="AH101:AH110">IF(AND(AND(AG101="Initial",AI101=0),AND(ISNUMBER(M101),M101&gt;0)),"RLIS","-")</f>
        <v>-</v>
      </c>
      <c r="AI101" s="66">
        <f aca="true" t="shared" si="39" ref="AI101:AI110">IF(AND(AD101="SRSA",AG101="Initial"),"SRSA",0)</f>
        <v>0</v>
      </c>
    </row>
    <row r="102" spans="1:35" ht="15">
      <c r="A102" s="64" t="s">
        <v>67</v>
      </c>
      <c r="B102" s="65" t="s">
        <v>68</v>
      </c>
      <c r="C102" s="66" t="s">
        <v>69</v>
      </c>
      <c r="D102" s="67" t="s">
        <v>70</v>
      </c>
      <c r="E102" s="67" t="s">
        <v>333</v>
      </c>
      <c r="F102" s="68" t="s">
        <v>732</v>
      </c>
      <c r="G102" s="69" t="s">
        <v>334</v>
      </c>
      <c r="H102" s="70" t="s">
        <v>755</v>
      </c>
      <c r="I102" s="71" t="s">
        <v>71</v>
      </c>
      <c r="J102" s="72" t="s">
        <v>599</v>
      </c>
      <c r="K102" s="73" t="s">
        <v>737</v>
      </c>
      <c r="L102" s="74"/>
      <c r="M102" s="75">
        <v>341</v>
      </c>
      <c r="N102" s="76"/>
      <c r="O102" s="77" t="s">
        <v>738</v>
      </c>
      <c r="P102" s="78" t="s">
        <v>737</v>
      </c>
      <c r="Q102" s="79"/>
      <c r="R102" s="80"/>
      <c r="S102" s="81" t="s">
        <v>737</v>
      </c>
      <c r="T102" s="82">
        <v>2545</v>
      </c>
      <c r="U102" s="83">
        <v>0</v>
      </c>
      <c r="V102" s="83">
        <v>326</v>
      </c>
      <c r="W102" s="84"/>
      <c r="X102" s="85" t="s">
        <v>739</v>
      </c>
      <c r="Y102" s="86"/>
      <c r="Z102" s="66">
        <f t="shared" si="30"/>
        <v>0</v>
      </c>
      <c r="AA102" s="67">
        <f t="shared" si="31"/>
        <v>1</v>
      </c>
      <c r="AB102" s="67">
        <f t="shared" si="32"/>
        <v>0</v>
      </c>
      <c r="AC102" s="67">
        <f t="shared" si="33"/>
        <v>0</v>
      </c>
      <c r="AD102" s="87" t="str">
        <f t="shared" si="34"/>
        <v>-</v>
      </c>
      <c r="AE102" s="66">
        <f t="shared" si="35"/>
        <v>0</v>
      </c>
      <c r="AF102" s="67">
        <f t="shared" si="36"/>
        <v>0</v>
      </c>
      <c r="AG102" s="67">
        <f t="shared" si="37"/>
        <v>0</v>
      </c>
      <c r="AH102" s="87" t="str">
        <f t="shared" si="38"/>
        <v>-</v>
      </c>
      <c r="AI102" s="66">
        <f t="shared" si="39"/>
        <v>0</v>
      </c>
    </row>
    <row r="103" spans="1:35" ht="15">
      <c r="A103" s="64" t="s">
        <v>72</v>
      </c>
      <c r="B103" s="65" t="s">
        <v>73</v>
      </c>
      <c r="C103" s="66" t="s">
        <v>74</v>
      </c>
      <c r="D103" s="67" t="s">
        <v>75</v>
      </c>
      <c r="E103" s="67" t="s">
        <v>670</v>
      </c>
      <c r="F103" s="68" t="s">
        <v>732</v>
      </c>
      <c r="G103" s="69" t="s">
        <v>671</v>
      </c>
      <c r="H103" s="70" t="s">
        <v>755</v>
      </c>
      <c r="I103" s="71" t="s">
        <v>76</v>
      </c>
      <c r="J103" s="72" t="s">
        <v>736</v>
      </c>
      <c r="K103" s="73" t="s">
        <v>737</v>
      </c>
      <c r="L103" s="74"/>
      <c r="M103" s="75">
        <v>441</v>
      </c>
      <c r="N103" s="76"/>
      <c r="O103" s="77" t="s">
        <v>738</v>
      </c>
      <c r="P103" s="78" t="s">
        <v>737</v>
      </c>
      <c r="Q103" s="79"/>
      <c r="R103" s="80"/>
      <c r="S103" s="81" t="s">
        <v>737</v>
      </c>
      <c r="T103" s="82">
        <v>3292</v>
      </c>
      <c r="U103" s="83">
        <v>0</v>
      </c>
      <c r="V103" s="83">
        <v>421</v>
      </c>
      <c r="W103" s="84"/>
      <c r="X103" s="85"/>
      <c r="Y103" s="86"/>
      <c r="Z103" s="66">
        <f t="shared" si="30"/>
        <v>0</v>
      </c>
      <c r="AA103" s="67">
        <f t="shared" si="31"/>
        <v>1</v>
      </c>
      <c r="AB103" s="67">
        <f t="shared" si="32"/>
        <v>0</v>
      </c>
      <c r="AC103" s="67">
        <f t="shared" si="33"/>
        <v>0</v>
      </c>
      <c r="AD103" s="87" t="str">
        <f t="shared" si="34"/>
        <v>-</v>
      </c>
      <c r="AE103" s="66">
        <f t="shared" si="35"/>
        <v>0</v>
      </c>
      <c r="AF103" s="67">
        <f t="shared" si="36"/>
        <v>0</v>
      </c>
      <c r="AG103" s="67">
        <f t="shared" si="37"/>
        <v>0</v>
      </c>
      <c r="AH103" s="87" t="str">
        <f t="shared" si="38"/>
        <v>-</v>
      </c>
      <c r="AI103" s="66">
        <f t="shared" si="39"/>
        <v>0</v>
      </c>
    </row>
    <row r="104" spans="1:35" ht="15">
      <c r="A104" s="64" t="s">
        <v>77</v>
      </c>
      <c r="B104" s="65" t="s">
        <v>78</v>
      </c>
      <c r="C104" s="66" t="s">
        <v>79</v>
      </c>
      <c r="D104" s="67" t="s">
        <v>80</v>
      </c>
      <c r="E104" s="67" t="s">
        <v>620</v>
      </c>
      <c r="F104" s="68" t="s">
        <v>732</v>
      </c>
      <c r="G104" s="69" t="s">
        <v>621</v>
      </c>
      <c r="H104" s="70" t="s">
        <v>755</v>
      </c>
      <c r="I104" s="71" t="s">
        <v>81</v>
      </c>
      <c r="J104" s="72" t="s">
        <v>599</v>
      </c>
      <c r="K104" s="73" t="s">
        <v>737</v>
      </c>
      <c r="L104" s="74"/>
      <c r="M104" s="75">
        <v>425</v>
      </c>
      <c r="N104" s="76"/>
      <c r="O104" s="77" t="s">
        <v>738</v>
      </c>
      <c r="P104" s="78" t="s">
        <v>737</v>
      </c>
      <c r="Q104" s="79"/>
      <c r="R104" s="80"/>
      <c r="S104" s="81" t="s">
        <v>737</v>
      </c>
      <c r="T104" s="82">
        <v>11227</v>
      </c>
      <c r="U104" s="83">
        <v>192</v>
      </c>
      <c r="V104" s="83">
        <v>406</v>
      </c>
      <c r="W104" s="84"/>
      <c r="X104" s="85"/>
      <c r="Y104" s="86"/>
      <c r="Z104" s="66">
        <f t="shared" si="30"/>
        <v>0</v>
      </c>
      <c r="AA104" s="67">
        <f t="shared" si="31"/>
        <v>1</v>
      </c>
      <c r="AB104" s="67">
        <f t="shared" si="32"/>
        <v>0</v>
      </c>
      <c r="AC104" s="67">
        <f t="shared" si="33"/>
        <v>0</v>
      </c>
      <c r="AD104" s="87" t="str">
        <f t="shared" si="34"/>
        <v>-</v>
      </c>
      <c r="AE104" s="66">
        <f t="shared" si="35"/>
        <v>0</v>
      </c>
      <c r="AF104" s="67">
        <f t="shared" si="36"/>
        <v>0</v>
      </c>
      <c r="AG104" s="67">
        <f t="shared" si="37"/>
        <v>0</v>
      </c>
      <c r="AH104" s="87" t="str">
        <f t="shared" si="38"/>
        <v>-</v>
      </c>
      <c r="AI104" s="66">
        <f t="shared" si="39"/>
        <v>0</v>
      </c>
    </row>
    <row r="105" spans="1:35" ht="15">
      <c r="A105" s="64" t="s">
        <v>82</v>
      </c>
      <c r="B105" s="65" t="s">
        <v>83</v>
      </c>
      <c r="C105" s="66" t="s">
        <v>84</v>
      </c>
      <c r="D105" s="67" t="s">
        <v>85</v>
      </c>
      <c r="E105" s="67" t="s">
        <v>402</v>
      </c>
      <c r="F105" s="68" t="s">
        <v>732</v>
      </c>
      <c r="G105" s="69" t="s">
        <v>403</v>
      </c>
      <c r="H105" s="70" t="s">
        <v>755</v>
      </c>
      <c r="I105" s="71" t="s">
        <v>86</v>
      </c>
      <c r="J105" s="72" t="s">
        <v>599</v>
      </c>
      <c r="K105" s="73" t="s">
        <v>737</v>
      </c>
      <c r="L105" s="74"/>
      <c r="M105" s="75">
        <v>271</v>
      </c>
      <c r="N105" s="76"/>
      <c r="O105" s="77" t="s">
        <v>738</v>
      </c>
      <c r="P105" s="78" t="s">
        <v>737</v>
      </c>
      <c r="Q105" s="79"/>
      <c r="R105" s="80"/>
      <c r="S105" s="81" t="s">
        <v>737</v>
      </c>
      <c r="T105" s="82">
        <v>15615</v>
      </c>
      <c r="U105" s="83">
        <v>354</v>
      </c>
      <c r="V105" s="83">
        <v>791</v>
      </c>
      <c r="W105" s="84"/>
      <c r="X105" s="85" t="s">
        <v>739</v>
      </c>
      <c r="Y105" s="86"/>
      <c r="Z105" s="66">
        <f t="shared" si="30"/>
        <v>0</v>
      </c>
      <c r="AA105" s="67">
        <f t="shared" si="31"/>
        <v>1</v>
      </c>
      <c r="AB105" s="67">
        <f t="shared" si="32"/>
        <v>0</v>
      </c>
      <c r="AC105" s="67">
        <f t="shared" si="33"/>
        <v>0</v>
      </c>
      <c r="AD105" s="87" t="str">
        <f t="shared" si="34"/>
        <v>-</v>
      </c>
      <c r="AE105" s="66">
        <f t="shared" si="35"/>
        <v>0</v>
      </c>
      <c r="AF105" s="67">
        <f t="shared" si="36"/>
        <v>0</v>
      </c>
      <c r="AG105" s="67">
        <f t="shared" si="37"/>
        <v>0</v>
      </c>
      <c r="AH105" s="87" t="str">
        <f t="shared" si="38"/>
        <v>-</v>
      </c>
      <c r="AI105" s="66">
        <f t="shared" si="39"/>
        <v>0</v>
      </c>
    </row>
    <row r="106" spans="1:35" ht="15">
      <c r="A106" s="64" t="s">
        <v>87</v>
      </c>
      <c r="B106" s="65" t="s">
        <v>88</v>
      </c>
      <c r="C106" s="66" t="s">
        <v>89</v>
      </c>
      <c r="D106" s="67" t="s">
        <v>90</v>
      </c>
      <c r="E106" s="67" t="s">
        <v>91</v>
      </c>
      <c r="F106" s="68" t="s">
        <v>732</v>
      </c>
      <c r="G106" s="69" t="s">
        <v>92</v>
      </c>
      <c r="H106" s="70" t="s">
        <v>93</v>
      </c>
      <c r="I106" s="71" t="s">
        <v>94</v>
      </c>
      <c r="J106" s="72" t="s">
        <v>773</v>
      </c>
      <c r="K106" s="73" t="s">
        <v>737</v>
      </c>
      <c r="L106" s="74"/>
      <c r="M106" s="75">
        <v>4745</v>
      </c>
      <c r="N106" s="76" t="s">
        <v>737</v>
      </c>
      <c r="O106" s="77">
        <v>7.189239332096475</v>
      </c>
      <c r="P106" s="78" t="s">
        <v>737</v>
      </c>
      <c r="Q106" s="79"/>
      <c r="R106" s="80"/>
      <c r="S106" s="81" t="s">
        <v>774</v>
      </c>
      <c r="T106" s="82">
        <v>109992</v>
      </c>
      <c r="U106" s="83">
        <v>2767</v>
      </c>
      <c r="V106" s="83">
        <v>8093</v>
      </c>
      <c r="W106" s="84"/>
      <c r="X106" s="85" t="s">
        <v>739</v>
      </c>
      <c r="Y106" s="86"/>
      <c r="Z106" s="66">
        <f t="shared" si="30"/>
        <v>0</v>
      </c>
      <c r="AA106" s="67">
        <f t="shared" si="31"/>
        <v>0</v>
      </c>
      <c r="AB106" s="67">
        <f t="shared" si="32"/>
        <v>0</v>
      </c>
      <c r="AC106" s="67">
        <f t="shared" si="33"/>
        <v>0</v>
      </c>
      <c r="AD106" s="87" t="str">
        <f t="shared" si="34"/>
        <v>-</v>
      </c>
      <c r="AE106" s="66">
        <f t="shared" si="35"/>
        <v>1</v>
      </c>
      <c r="AF106" s="67">
        <f t="shared" si="36"/>
        <v>0</v>
      </c>
      <c r="AG106" s="67">
        <f t="shared" si="37"/>
        <v>0</v>
      </c>
      <c r="AH106" s="87" t="str">
        <f t="shared" si="38"/>
        <v>-</v>
      </c>
      <c r="AI106" s="66">
        <f t="shared" si="39"/>
        <v>0</v>
      </c>
    </row>
    <row r="107" spans="1:35" ht="15">
      <c r="A107" s="64" t="s">
        <v>95</v>
      </c>
      <c r="B107" s="65" t="s">
        <v>96</v>
      </c>
      <c r="C107" s="66" t="s">
        <v>97</v>
      </c>
      <c r="D107" s="67" t="s">
        <v>98</v>
      </c>
      <c r="E107" s="67" t="s">
        <v>255</v>
      </c>
      <c r="F107" s="68" t="s">
        <v>732</v>
      </c>
      <c r="G107" s="69" t="s">
        <v>520</v>
      </c>
      <c r="H107" s="70" t="s">
        <v>755</v>
      </c>
      <c r="I107" s="71" t="s">
        <v>99</v>
      </c>
      <c r="J107" s="72" t="s">
        <v>736</v>
      </c>
      <c r="K107" s="73" t="s">
        <v>737</v>
      </c>
      <c r="L107" s="74"/>
      <c r="M107" s="75">
        <v>362</v>
      </c>
      <c r="N107" s="76"/>
      <c r="O107" s="77" t="s">
        <v>738</v>
      </c>
      <c r="P107" s="78" t="s">
        <v>737</v>
      </c>
      <c r="Q107" s="79"/>
      <c r="R107" s="80"/>
      <c r="S107" s="81" t="s">
        <v>737</v>
      </c>
      <c r="T107" s="82">
        <v>6981</v>
      </c>
      <c r="U107" s="83">
        <v>116</v>
      </c>
      <c r="V107" s="83">
        <v>484</v>
      </c>
      <c r="W107" s="84"/>
      <c r="X107" s="85" t="s">
        <v>739</v>
      </c>
      <c r="Y107" s="86"/>
      <c r="Z107" s="66">
        <f t="shared" si="30"/>
        <v>0</v>
      </c>
      <c r="AA107" s="67">
        <f t="shared" si="31"/>
        <v>1</v>
      </c>
      <c r="AB107" s="67">
        <f t="shared" si="32"/>
        <v>0</v>
      </c>
      <c r="AC107" s="67">
        <f t="shared" si="33"/>
        <v>0</v>
      </c>
      <c r="AD107" s="87" t="str">
        <f t="shared" si="34"/>
        <v>-</v>
      </c>
      <c r="AE107" s="66">
        <f t="shared" si="35"/>
        <v>0</v>
      </c>
      <c r="AF107" s="67">
        <f t="shared" si="36"/>
        <v>0</v>
      </c>
      <c r="AG107" s="67">
        <f t="shared" si="37"/>
        <v>0</v>
      </c>
      <c r="AH107" s="87" t="str">
        <f t="shared" si="38"/>
        <v>-</v>
      </c>
      <c r="AI107" s="66">
        <f t="shared" si="39"/>
        <v>0</v>
      </c>
    </row>
    <row r="108" spans="1:35" ht="15">
      <c r="A108" s="64" t="s">
        <v>100</v>
      </c>
      <c r="B108" s="65" t="s">
        <v>101</v>
      </c>
      <c r="C108" s="66" t="s">
        <v>102</v>
      </c>
      <c r="D108" s="67" t="s">
        <v>103</v>
      </c>
      <c r="E108" s="67" t="s">
        <v>425</v>
      </c>
      <c r="F108" s="68" t="s">
        <v>732</v>
      </c>
      <c r="G108" s="69" t="s">
        <v>104</v>
      </c>
      <c r="H108" s="70" t="s">
        <v>105</v>
      </c>
      <c r="I108" s="71" t="s">
        <v>106</v>
      </c>
      <c r="J108" s="72" t="s">
        <v>444</v>
      </c>
      <c r="K108" s="73" t="s">
        <v>737</v>
      </c>
      <c r="L108" s="74" t="s">
        <v>774</v>
      </c>
      <c r="M108" s="75">
        <v>25775</v>
      </c>
      <c r="N108" s="76" t="s">
        <v>737</v>
      </c>
      <c r="O108" s="77">
        <v>11.69377990430622</v>
      </c>
      <c r="P108" s="78" t="s">
        <v>737</v>
      </c>
      <c r="Q108" s="79"/>
      <c r="R108" s="80"/>
      <c r="S108" s="81" t="s">
        <v>737</v>
      </c>
      <c r="T108" s="82">
        <v>887646</v>
      </c>
      <c r="U108" s="83">
        <v>30044</v>
      </c>
      <c r="V108" s="83">
        <v>65297</v>
      </c>
      <c r="W108" s="84"/>
      <c r="X108" s="85" t="s">
        <v>739</v>
      </c>
      <c r="Y108" s="86"/>
      <c r="Z108" s="66">
        <f t="shared" si="30"/>
        <v>1</v>
      </c>
      <c r="AA108" s="67">
        <f t="shared" si="31"/>
        <v>0</v>
      </c>
      <c r="AB108" s="67">
        <f t="shared" si="32"/>
        <v>0</v>
      </c>
      <c r="AC108" s="67">
        <f t="shared" si="33"/>
        <v>0</v>
      </c>
      <c r="AD108" s="87" t="str">
        <f t="shared" si="34"/>
        <v>-</v>
      </c>
      <c r="AE108" s="66">
        <f t="shared" si="35"/>
        <v>0</v>
      </c>
      <c r="AF108" s="67">
        <f t="shared" si="36"/>
        <v>0</v>
      </c>
      <c r="AG108" s="67">
        <f t="shared" si="37"/>
        <v>0</v>
      </c>
      <c r="AH108" s="87" t="str">
        <f t="shared" si="38"/>
        <v>-</v>
      </c>
      <c r="AI108" s="66">
        <f t="shared" si="39"/>
        <v>0</v>
      </c>
    </row>
    <row r="109" spans="1:35" ht="15">
      <c r="A109" s="64" t="s">
        <v>107</v>
      </c>
      <c r="B109" s="65" t="s">
        <v>108</v>
      </c>
      <c r="C109" s="66" t="s">
        <v>109</v>
      </c>
      <c r="D109" s="67" t="s">
        <v>110</v>
      </c>
      <c r="E109" s="67" t="s">
        <v>111</v>
      </c>
      <c r="F109" s="68" t="s">
        <v>732</v>
      </c>
      <c r="G109" s="69" t="s">
        <v>112</v>
      </c>
      <c r="H109" s="70" t="s">
        <v>113</v>
      </c>
      <c r="I109" s="71" t="s">
        <v>114</v>
      </c>
      <c r="J109" s="72" t="s">
        <v>665</v>
      </c>
      <c r="K109" s="73" t="s">
        <v>774</v>
      </c>
      <c r="L109" s="74" t="s">
        <v>774</v>
      </c>
      <c r="M109" s="75">
        <v>531</v>
      </c>
      <c r="N109" s="76" t="s">
        <v>774</v>
      </c>
      <c r="O109" s="77">
        <v>15.630885122410545</v>
      </c>
      <c r="P109" s="78" t="s">
        <v>737</v>
      </c>
      <c r="Q109" s="79"/>
      <c r="R109" s="80"/>
      <c r="S109" s="81" t="s">
        <v>774</v>
      </c>
      <c r="T109" s="82">
        <v>34064</v>
      </c>
      <c r="U109" s="83">
        <v>1066</v>
      </c>
      <c r="V109" s="83">
        <v>2059</v>
      </c>
      <c r="W109" s="84"/>
      <c r="X109" s="85" t="s">
        <v>739</v>
      </c>
      <c r="Y109" s="86" t="s">
        <v>775</v>
      </c>
      <c r="Z109" s="66">
        <f t="shared" si="30"/>
        <v>1</v>
      </c>
      <c r="AA109" s="67">
        <f t="shared" si="31"/>
        <v>1</v>
      </c>
      <c r="AB109" s="67">
        <f t="shared" si="32"/>
        <v>0</v>
      </c>
      <c r="AC109" s="67">
        <f t="shared" si="33"/>
        <v>0</v>
      </c>
      <c r="AD109" s="87" t="str">
        <f t="shared" si="34"/>
        <v>SRSA</v>
      </c>
      <c r="AE109" s="66">
        <f t="shared" si="35"/>
        <v>1</v>
      </c>
      <c r="AF109" s="67">
        <f t="shared" si="36"/>
        <v>0</v>
      </c>
      <c r="AG109" s="67">
        <f t="shared" si="37"/>
        <v>0</v>
      </c>
      <c r="AH109" s="87" t="str">
        <f t="shared" si="38"/>
        <v>-</v>
      </c>
      <c r="AI109" s="66">
        <f t="shared" si="39"/>
        <v>0</v>
      </c>
    </row>
    <row r="110" spans="1:35" ht="15">
      <c r="A110" s="64" t="s">
        <v>115</v>
      </c>
      <c r="B110" s="65" t="s">
        <v>116</v>
      </c>
      <c r="C110" s="66" t="s">
        <v>117</v>
      </c>
      <c r="D110" s="67" t="s">
        <v>118</v>
      </c>
      <c r="E110" s="67" t="s">
        <v>620</v>
      </c>
      <c r="F110" s="68" t="s">
        <v>732</v>
      </c>
      <c r="G110" s="69" t="s">
        <v>119</v>
      </c>
      <c r="H110" s="70" t="s">
        <v>120</v>
      </c>
      <c r="I110" s="71" t="s">
        <v>121</v>
      </c>
      <c r="J110" s="72" t="s">
        <v>444</v>
      </c>
      <c r="K110" s="73" t="s">
        <v>737</v>
      </c>
      <c r="L110" s="74"/>
      <c r="M110" s="75">
        <v>29879</v>
      </c>
      <c r="N110" s="76" t="s">
        <v>737</v>
      </c>
      <c r="O110" s="77">
        <v>7.448886573772627</v>
      </c>
      <c r="P110" s="78" t="s">
        <v>737</v>
      </c>
      <c r="Q110" s="79"/>
      <c r="R110" s="80"/>
      <c r="S110" s="81" t="s">
        <v>737</v>
      </c>
      <c r="T110" s="82">
        <v>785838</v>
      </c>
      <c r="U110" s="83">
        <v>22299</v>
      </c>
      <c r="V110" s="83">
        <v>55774</v>
      </c>
      <c r="W110" s="84"/>
      <c r="X110" s="85" t="s">
        <v>739</v>
      </c>
      <c r="Y110" s="86"/>
      <c r="Z110" s="66">
        <f t="shared" si="30"/>
        <v>0</v>
      </c>
      <c r="AA110" s="67">
        <f t="shared" si="31"/>
        <v>0</v>
      </c>
      <c r="AB110" s="67">
        <f t="shared" si="32"/>
        <v>0</v>
      </c>
      <c r="AC110" s="67">
        <f t="shared" si="33"/>
        <v>0</v>
      </c>
      <c r="AD110" s="87" t="str">
        <f t="shared" si="34"/>
        <v>-</v>
      </c>
      <c r="AE110" s="66">
        <f t="shared" si="35"/>
        <v>0</v>
      </c>
      <c r="AF110" s="67">
        <f t="shared" si="36"/>
        <v>0</v>
      </c>
      <c r="AG110" s="67">
        <f t="shared" si="37"/>
        <v>0</v>
      </c>
      <c r="AH110" s="87" t="str">
        <f t="shared" si="38"/>
        <v>-</v>
      </c>
      <c r="AI110" s="66">
        <f t="shared" si="3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Utah Fiscal Year 2009 Eligibility for Rural Low-Income School Program (MS Excel)</dc:title>
  <dc:subject/>
  <dc:creator/>
  <cp:keywords/>
  <dc:description/>
  <cp:lastModifiedBy>Alan Smigielski User</cp:lastModifiedBy>
  <dcterms:created xsi:type="dcterms:W3CDTF">2009-07-20T20:49:54Z</dcterms:created>
  <dcterms:modified xsi:type="dcterms:W3CDTF">2009-07-24T14:35:05Z</dcterms:modified>
  <cp:category/>
  <cp:version/>
  <cp:contentType/>
  <cp:contentStatus/>
</cp:coreProperties>
</file>