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20" windowWidth="12120" windowHeight="912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<sst xmlns="http://schemas.openxmlformats.org/spreadsheetml/2006/main" count="774" uniqueCount="225">
  <si>
    <t>FISCAL YEAR 2005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</si>
  <si>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</si>
  <si>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</si>
  <si>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</si>
  <si>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</si>
  <si>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</si>
  <si>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</si>
  <si>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</si>
  <si>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</si>
  <si>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</si>
  <si>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</si>
  <si>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</si>
  <si>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</si>
  <si>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</si>
  <si>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</si>
  <si>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</si>
  <si>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</si>
  <si>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</si>
  <si>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</si>
  <si>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</si>
  <si>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2004 Title II, Part A allocation amount</t>
  </si>
  <si>
    <t>FY 2004 Title II, Part D formula allocation amount</t>
  </si>
  <si>
    <t>FY 2004 Title IV, Part A allocation amount</t>
  </si>
  <si>
    <t>FY 2004 Title V allocation amount</t>
  </si>
  <si>
    <t>Made AYP - School Year 04-05 (YES, NO)</t>
  </si>
  <si>
    <t>Used the Reap-Flex authority School Year 05-06 (YES, NO)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</si>
  <si>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</si>
  <si>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</si>
  <si>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</si>
  <si>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</si>
  <si>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</si>
  <si>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</si>
  <si>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</si>
  <si>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</si>
  <si>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</si>
  <si>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</si>
  <si>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</si>
  <si>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</si>
  <si>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A</t>
  </si>
  <si>
    <t>BARBOUR COUNTY SCHOOL DISTRICT</t>
  </si>
  <si>
    <t>105 S RAILROAD ST</t>
  </si>
  <si>
    <t>PHILIPPI</t>
  </si>
  <si>
    <t>WV</t>
  </si>
  <si>
    <t>6,7</t>
  </si>
  <si>
    <t>NO</t>
  </si>
  <si>
    <t>YES</t>
  </si>
  <si>
    <t>BRAXTON COUNTY SCHOOL DISTRICT</t>
  </si>
  <si>
    <t>411 N HILL RD</t>
  </si>
  <si>
    <t>SUTTON</t>
  </si>
  <si>
    <t>CALHOUN COUNTY SCHOOL DISTRICT</t>
  </si>
  <si>
    <t>RR 1 BOX 1E</t>
  </si>
  <si>
    <t>GRANTSVILLE</t>
  </si>
  <si>
    <t>CLAY COUNTY SCHOOL DISTRICT</t>
  </si>
  <si>
    <t>PO BOX 120</t>
  </si>
  <si>
    <t>CLAY</t>
  </si>
  <si>
    <t>DODDRIDGE COUNTY SCHOOL DIST</t>
  </si>
  <si>
    <t>104 SISTERSVILLE PIKE</t>
  </si>
  <si>
    <t>WEST UNION</t>
  </si>
  <si>
    <t>FAYETTE COUNTY SCHOOL DISTRICT</t>
  </si>
  <si>
    <t>111 FAYETTE AVE</t>
  </si>
  <si>
    <t>FAYETTEVILLE</t>
  </si>
  <si>
    <t>GILMER COUNTY SCHOOL DISTRICT</t>
  </si>
  <si>
    <t>201 N COURT ST</t>
  </si>
  <si>
    <t>GLENVILLE</t>
  </si>
  <si>
    <t>GRANT COUNTY SCHOOL DISTRICT</t>
  </si>
  <si>
    <t>204 JEFFERSON AVE</t>
  </si>
  <si>
    <t>PETERSBURG</t>
  </si>
  <si>
    <t>GREENBRIER COUNTY SCHOOL DIST</t>
  </si>
  <si>
    <t>202 CHESTNUT STREET</t>
  </si>
  <si>
    <t>LEWISBURG</t>
  </si>
  <si>
    <t>HARRISON COUNTY SCHOOL DIST</t>
  </si>
  <si>
    <t>PO BOX 1370</t>
  </si>
  <si>
    <t>CLARKSBURG</t>
  </si>
  <si>
    <t>JACKSON COUNTY SCHOOL DISTRICT</t>
  </si>
  <si>
    <t>PO BOX 770</t>
  </si>
  <si>
    <t>RIPLEY</t>
  </si>
  <si>
    <t>LEWIS COUNTY SCHOOL DISTRICT</t>
  </si>
  <si>
    <t>322 E 3RD ST</t>
  </si>
  <si>
    <t>WESTON</t>
  </si>
  <si>
    <t>LINCOLN COUNTY SCHOOL DISTRICT</t>
  </si>
  <si>
    <t>10 MARLAND AVE</t>
  </si>
  <si>
    <t>HAMLIN</t>
  </si>
  <si>
    <t>LOGAN COUNTY SCHOOL DISTRICT</t>
  </si>
  <si>
    <t>PO BOX 477</t>
  </si>
  <si>
    <t>LOGAN</t>
  </si>
  <si>
    <t>MARION COUNTY SCHOOL DISTRICT</t>
  </si>
  <si>
    <t>200 GASTON AVE</t>
  </si>
  <si>
    <t>FAIRMONT</t>
  </si>
  <si>
    <t>MASON COUNTY SCHOOL DISTRICT</t>
  </si>
  <si>
    <t>307 8TH ST</t>
  </si>
  <si>
    <t>POINT PLEASANT</t>
  </si>
  <si>
    <t>MCDOWELL COUNTY SCHOOL DIST</t>
  </si>
  <si>
    <t>30 CENTRAL AVE</t>
  </si>
  <si>
    <t>WELCH</t>
  </si>
  <si>
    <t>6,7,N</t>
  </si>
  <si>
    <t>MERCER COUNTY SCHOOL DISTRICT</t>
  </si>
  <si>
    <t>1403 HONAKER AVE</t>
  </si>
  <si>
    <t>PRINCETON</t>
  </si>
  <si>
    <t>MINGO COUNTY SCHOOL DISTRICT</t>
  </si>
  <si>
    <t>RT 2 BOX 310</t>
  </si>
  <si>
    <t>WILLIAMSON</t>
  </si>
  <si>
    <t>MONROE COUNTY SCHOOL DISTRICT</t>
  </si>
  <si>
    <t>PO BOX 330</t>
  </si>
  <si>
    <t>UNION</t>
  </si>
  <si>
    <t>NICHOLAS COUNTY SCHOOL DIST</t>
  </si>
  <si>
    <t>400 OLD MAIN DR</t>
  </si>
  <si>
    <t>SUMMERSVILLE</t>
  </si>
  <si>
    <t>POCAHONTAS SCHOOL DISTRICT</t>
  </si>
  <si>
    <t>926 5TH AVE</t>
  </si>
  <si>
    <t>MARLINTON</t>
  </si>
  <si>
    <t>RALEIGH COUNTY SCHOOL DISTRICT</t>
  </si>
  <si>
    <t>105 ADAIR ST</t>
  </si>
  <si>
    <t>BECKLEY</t>
  </si>
  <si>
    <t>RANDOLPH COUNTY SCHOOL DIST</t>
  </si>
  <si>
    <t>40 11TH ST</t>
  </si>
  <si>
    <t>ELKINS</t>
  </si>
  <si>
    <t>RITCHIE COUNTY SCHOOL DISTRICT</t>
  </si>
  <si>
    <t>134 SOUTH PENN AVENUE</t>
  </si>
  <si>
    <t>HARRISVILLE</t>
  </si>
  <si>
    <t>ROANE COUNTY SCHOOL DISTRICT</t>
  </si>
  <si>
    <t>PO BOX 609</t>
  </si>
  <si>
    <t>SPENCER</t>
  </si>
  <si>
    <t>SUMMERS COUNTY SCHOOL DISTRICT</t>
  </si>
  <si>
    <t>116 MAIN ST</t>
  </si>
  <si>
    <t>HINTON</t>
  </si>
  <si>
    <t>TAYLOR COUNTY SCHOOL DISTRICT</t>
  </si>
  <si>
    <t>306 BEECH ST</t>
  </si>
  <si>
    <t>GRAFTON</t>
  </si>
  <si>
    <t>TYLER COUNTY SCHOOL DISTRICT</t>
  </si>
  <si>
    <t>PO BOX 25</t>
  </si>
  <si>
    <t>MIDDLEBOURNE</t>
  </si>
  <si>
    <t>UPSHUR COUNTY SCHOOL DISTRICT</t>
  </si>
  <si>
    <t>102 SMITHFIELD ST</t>
  </si>
  <si>
    <t>BUCKHANNON</t>
  </si>
  <si>
    <t>WEBSTER COUNTY SCHOOL DISTRICT</t>
  </si>
  <si>
    <t>315 S MAIN ST</t>
  </si>
  <si>
    <t>WEBSTER SPRINGS</t>
  </si>
  <si>
    <t>WETZEL COUNTY SCHOOL DISTRICT</t>
  </si>
  <si>
    <t>333 FOUNDRY ST</t>
  </si>
  <si>
    <t>NEW MARTINSVILLE</t>
  </si>
  <si>
    <t>WIRT COUNTY SCHOOL DISTRICT</t>
  </si>
  <si>
    <t>PO BOX 189</t>
  </si>
  <si>
    <t>ELIZABETH</t>
  </si>
  <si>
    <t>WYOMING COUNTY SCHOOL DISTRICT</t>
  </si>
  <si>
    <t>PO BOX 69</t>
  </si>
  <si>
    <t>PINEVILLE</t>
  </si>
  <si>
    <t>BERKELEY COUNTY SCHOOL DIST</t>
  </si>
  <si>
    <t>401 S QUEEN ST</t>
  </si>
  <si>
    <t>MARTINSBURG</t>
  </si>
  <si>
    <t>2,4,8,N</t>
  </si>
  <si>
    <t>BOONE COUNTY SCHOOL DISTRICT</t>
  </si>
  <si>
    <t>69 AVENUE B</t>
  </si>
  <si>
    <t>MADISON</t>
  </si>
  <si>
    <t>4,8</t>
  </si>
  <si>
    <t>BROOKE COUNTY SCHOOL DISTRICT</t>
  </si>
  <si>
    <t>1201 PLEASANT AVE</t>
  </si>
  <si>
    <t>WELLSBURG</t>
  </si>
  <si>
    <t>2,4,8</t>
  </si>
  <si>
    <t>CABELL COUNTY SCHOOL DISTRICT</t>
  </si>
  <si>
    <t>620 20TH STREET</t>
  </si>
  <si>
    <t>HUNTINGTON</t>
  </si>
  <si>
    <t xml:space="preserve"> </t>
  </si>
  <si>
    <t>HAMPSHIRE COUNTY SCHOOL DIST</t>
  </si>
  <si>
    <t>46 S HIGH ST</t>
  </si>
  <si>
    <t>ROMNEY</t>
  </si>
  <si>
    <t>HANCOCK COUNTY SCHOOL DISTRICT</t>
  </si>
  <si>
    <t>PO BOX 1300</t>
  </si>
  <si>
    <t>NEW CUMBERLAND</t>
  </si>
  <si>
    <t>HARDY COUNTY SCHOOL DISTRICT</t>
  </si>
  <si>
    <t>510 ASHBY ST</t>
  </si>
  <si>
    <t>MOOREFIELD</t>
  </si>
  <si>
    <t>INSTITUTIONAL PROGRAMS</t>
  </si>
  <si>
    <t>CAPITOL COMPLEX BLDG 6 RMB-728</t>
  </si>
  <si>
    <t>CHARLESTON</t>
  </si>
  <si>
    <t>2,4,6,7,8</t>
  </si>
  <si>
    <t>M</t>
  </si>
  <si>
    <t>JEFFERSON COUNTY SCHOOL DIST</t>
  </si>
  <si>
    <t>PO BOX 987</t>
  </si>
  <si>
    <t>CHARLES TOWN</t>
  </si>
  <si>
    <t>3,8</t>
  </si>
  <si>
    <t>KANAWHA COUNTY SCHOOL DISTRICT</t>
  </si>
  <si>
    <t>200 ELIZABETH ST</t>
  </si>
  <si>
    <t>MARSHALL COUNTY SCHOOL DISTRICT</t>
  </si>
  <si>
    <t>PO BOX 578</t>
  </si>
  <si>
    <t>MOUNDSVILLE</t>
  </si>
  <si>
    <t>MINERAL COUNTY SCHOOL DISTRICT</t>
  </si>
  <si>
    <t>1 BAKER PL</t>
  </si>
  <si>
    <t>KEYSER</t>
  </si>
  <si>
    <t>4,7,8</t>
  </si>
  <si>
    <t>MONONGALIA SCHOOL DISTRICT</t>
  </si>
  <si>
    <t>13 S HIGH ST</t>
  </si>
  <si>
    <t>MORGANTOWN</t>
  </si>
  <si>
    <t>MORGAN COUNTY SCHOOL DISTRICT</t>
  </si>
  <si>
    <t>714 S WASHINGTON ST</t>
  </si>
  <si>
    <t>BERKELEY SPRINGS</t>
  </si>
  <si>
    <t>8,N</t>
  </si>
  <si>
    <t>OHIO COUNTY SCHOOL DISTRICT</t>
  </si>
  <si>
    <t>2203 NATIONAL RD</t>
  </si>
  <si>
    <t>WHEELING</t>
  </si>
  <si>
    <t>PENDLETON COUNTY SCHOOL DIST</t>
  </si>
  <si>
    <t>PO BOX 888</t>
  </si>
  <si>
    <t>FRANKLIN</t>
  </si>
  <si>
    <t>PLEASANTS COUNTY SCHOOL DIST</t>
  </si>
  <si>
    <t>202 FAIRVIEW AVE</t>
  </si>
  <si>
    <t>SAINT MARYS</t>
  </si>
  <si>
    <t>PRESTON COUNTY SCHOOL DISTRICT</t>
  </si>
  <si>
    <t>PO BOX 566</t>
  </si>
  <si>
    <t>KINGWOOD</t>
  </si>
  <si>
    <t>PUTNAM COUNTY SCHOOL DISTRICT</t>
  </si>
  <si>
    <t>9 COURTHOUSE DR</t>
  </si>
  <si>
    <t>WINFIELD</t>
  </si>
  <si>
    <t>TUCKER COUNTY SCHOOL DISTRICT</t>
  </si>
  <si>
    <t>501 CHESTNUT ST</t>
  </si>
  <si>
    <t>PARSONS</t>
  </si>
  <si>
    <t>WAYNE COUNTY SCHOOL DISTRICT</t>
  </si>
  <si>
    <t>PO BOX 70</t>
  </si>
  <si>
    <t>WAYNE</t>
  </si>
  <si>
    <t>WOOD COUNTY SCHOOL DISTRICT</t>
  </si>
  <si>
    <t>1210 13TH ST</t>
  </si>
  <si>
    <t>PARKERSBURG</t>
  </si>
  <si>
    <t>WV SCHOOLS FOR DEAF &amp; BLIND</t>
  </si>
  <si>
    <t>301 E MAIN ST</t>
  </si>
  <si>
    <t>FISCAL YEAR 2006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</si>
  <si>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</si>
  <si>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West Virginia School Districts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</si>
</sst>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0000"/>
    <numFmt numFmtId="166" formatCode="0000000"/>
    <numFmt numFmtId="167" formatCode="00000"/>
    <numFmt numFmtId="168" formatCode="[&lt;=9999999]###\-####;\(###\)\ ###\-####"/>
    <numFmt numFmtId="169" formatCode="&quot;$&quot;#,##0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 horizontal="right"/>
    </xf>
    <xf numFmtId="0" fontId="0" fillId="0" borderId="0" xfId="0" applyFill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6" fontId="1" fillId="2" borderId="0" xfId="0" applyNumberFormat="1" applyFont="1" applyFill="1" applyBorder="1" applyAlignment="1">
      <alignment horizontal="center" wrapText="1"/>
    </xf>
    <xf numFmtId="164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 wrapText="1"/>
    </xf>
    <xf numFmtId="167" fontId="1" fillId="2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14" fontId="1" fillId="3" borderId="4" xfId="0" applyNumberFormat="1" applyFont="1" applyFill="1" applyBorder="1" applyAlignment="1" applyProtection="1">
      <alignment horizontal="left" textRotation="75" wrapText="1"/>
      <protection/>
    </xf>
    <xf numFmtId="0" fontId="1" fillId="3" borderId="5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2" fontId="1" fillId="0" borderId="4" xfId="0" applyNumberFormat="1" applyFont="1" applyFill="1" applyBorder="1" applyAlignment="1">
      <alignment horizontal="left" textRotation="75" wrapText="1"/>
    </xf>
    <xf numFmtId="2" fontId="1" fillId="0" borderId="3" xfId="0" applyNumberFormat="1" applyFont="1" applyFill="1" applyBorder="1" applyAlignment="1">
      <alignment horizontal="left" textRotation="75" wrapText="1"/>
    </xf>
    <xf numFmtId="0" fontId="1" fillId="4" borderId="6" xfId="0" applyFont="1" applyFill="1" applyBorder="1" applyAlignment="1" applyProtection="1">
      <alignment horizontal="left" textRotation="75" wrapText="1"/>
      <protection/>
    </xf>
    <xf numFmtId="0" fontId="1" fillId="0" borderId="1" xfId="0" applyNumberFormat="1" applyFont="1" applyFill="1" applyBorder="1" applyAlignment="1" applyProtection="1">
      <alignment horizontal="left" textRotation="75" wrapText="1"/>
      <protection/>
    </xf>
    <xf numFmtId="0" fontId="1" fillId="0" borderId="2" xfId="0" applyNumberFormat="1" applyFont="1" applyFill="1" applyBorder="1" applyAlignment="1" applyProtection="1">
      <alignment horizontal="left" textRotation="75" wrapText="1"/>
      <protection/>
    </xf>
    <xf numFmtId="0" fontId="1" fillId="0" borderId="3" xfId="0" applyNumberFormat="1" applyFont="1" applyFill="1" applyBorder="1" applyAlignment="1" applyProtection="1">
      <alignment horizontal="left" textRotation="75" wrapText="1"/>
      <protection/>
    </xf>
    <xf numFmtId="0" fontId="1" fillId="5" borderId="7" xfId="0" applyFont="1" applyFill="1" applyBorder="1" applyAlignment="1" applyProtection="1">
      <alignment horizontal="left" textRotation="75" wrapText="1"/>
      <protection/>
    </xf>
    <xf numFmtId="0" fontId="1" fillId="5" borderId="8" xfId="0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3" borderId="9" xfId="0" applyFont="1" applyFill="1" applyBorder="1" applyAlignment="1" applyProtection="1">
      <alignment horizontal="left" textRotation="75" wrapText="1"/>
      <protection locked="0"/>
    </xf>
    <xf numFmtId="0" fontId="1" fillId="4" borderId="9" xfId="0" applyFont="1" applyFill="1" applyBorder="1" applyAlignment="1" applyProtection="1">
      <alignment horizontal="left" textRotation="75" wrapText="1"/>
      <protection locked="0"/>
    </xf>
    <xf numFmtId="0" fontId="1" fillId="4" borderId="4" xfId="0" applyFont="1" applyFill="1" applyBorder="1" applyAlignment="1" applyProtection="1">
      <alignment horizontal="left" textRotation="75" wrapText="1"/>
      <protection locked="0"/>
    </xf>
    <xf numFmtId="0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2" fontId="1" fillId="0" borderId="12" xfId="0" applyNumberFormat="1" applyFont="1" applyFill="1" applyBorder="1" applyAlignment="1" applyProtection="1">
      <alignment horizontal="center"/>
      <protection/>
    </xf>
    <xf numFmtId="2" fontId="1" fillId="0" borderId="15" xfId="0" applyNumberFormat="1" applyFont="1" applyFill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0" fillId="2" borderId="18" xfId="0" applyNumberFormat="1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2" fontId="0" fillId="2" borderId="18" xfId="0" applyNumberFormat="1" applyFont="1" applyFill="1" applyBorder="1" applyAlignment="1">
      <alignment horizontal="center"/>
    </xf>
    <xf numFmtId="167" fontId="0" fillId="2" borderId="19" xfId="0" applyNumberFormat="1" applyFont="1" applyFill="1" applyBorder="1" applyAlignment="1">
      <alignment/>
    </xf>
    <xf numFmtId="165" fontId="0" fillId="2" borderId="20" xfId="0" applyNumberFormat="1" applyFont="1" applyFill="1" applyBorder="1" applyAlignment="1">
      <alignment/>
    </xf>
    <xf numFmtId="168" fontId="0" fillId="2" borderId="20" xfId="0" applyNumberFormat="1" applyFont="1" applyFill="1" applyBorder="1" applyAlignment="1">
      <alignment/>
    </xf>
    <xf numFmtId="49" fontId="0" fillId="2" borderId="21" xfId="0" applyNumberFormat="1" applyFont="1" applyFill="1" applyBorder="1" applyAlignment="1">
      <alignment horizontal="left"/>
    </xf>
    <xf numFmtId="0" fontId="0" fillId="2" borderId="20" xfId="0" applyFont="1" applyFill="1" applyBorder="1" applyAlignment="1">
      <alignment horizontal="center"/>
    </xf>
    <xf numFmtId="0" fontId="0" fillId="0" borderId="22" xfId="0" applyFont="1" applyFill="1" applyBorder="1" applyAlignment="1" applyProtection="1">
      <alignment horizontal="center"/>
      <protection locked="0"/>
    </xf>
    <xf numFmtId="4" fontId="0" fillId="0" borderId="19" xfId="15" applyNumberFormat="1" applyFont="1" applyFill="1" applyBorder="1" applyAlignment="1" applyProtection="1">
      <alignment horizontal="right"/>
      <protection locked="0"/>
    </xf>
    <xf numFmtId="0" fontId="0" fillId="0" borderId="20" xfId="0" applyFont="1" applyFill="1" applyBorder="1" applyAlignment="1" applyProtection="1">
      <alignment horizontal="center"/>
      <protection locked="0"/>
    </xf>
    <xf numFmtId="2" fontId="0" fillId="2" borderId="21" xfId="0" applyNumberFormat="1" applyFont="1" applyFill="1" applyBorder="1" applyAlignment="1">
      <alignment horizontal="right"/>
    </xf>
    <xf numFmtId="2" fontId="0" fillId="0" borderId="20" xfId="0" applyNumberFormat="1" applyFont="1" applyFill="1" applyBorder="1" applyAlignment="1" applyProtection="1">
      <alignment horizontal="right"/>
      <protection locked="0"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0" fontId="0" fillId="2" borderId="22" xfId="0" applyFont="1" applyFill="1" applyBorder="1" applyAlignment="1">
      <alignment horizontal="center"/>
    </xf>
    <xf numFmtId="169" fontId="0" fillId="0" borderId="21" xfId="0" applyNumberFormat="1" applyFont="1" applyFill="1" applyBorder="1" applyAlignment="1" applyProtection="1">
      <alignment/>
      <protection locked="0"/>
    </xf>
    <xf numFmtId="0" fontId="0" fillId="0" borderId="20" xfId="0" applyFont="1" applyFill="1" applyBorder="1" applyAlignment="1" applyProtection="1">
      <alignment/>
      <protection locked="0"/>
    </xf>
    <xf numFmtId="0" fontId="0" fillId="0" borderId="22" xfId="0" applyFont="1" applyFill="1" applyBorder="1" applyAlignment="1" applyProtection="1">
      <alignment/>
      <protection locked="0"/>
    </xf>
    <xf numFmtId="3" fontId="0" fillId="0" borderId="21" xfId="0" applyNumberFormat="1" applyFont="1" applyFill="1" applyBorder="1" applyAlignment="1" applyProtection="1">
      <alignment horizontal="center"/>
      <protection locked="0"/>
    </xf>
    <xf numFmtId="3" fontId="0" fillId="0" borderId="22" xfId="0" applyNumberFormat="1" applyFont="1" applyFill="1" applyBorder="1" applyAlignment="1" applyProtection="1">
      <alignment horizontal="center"/>
      <protection locked="0"/>
    </xf>
    <xf numFmtId="0" fontId="0" fillId="2" borderId="23" xfId="0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/>
    </xf>
    <xf numFmtId="0" fontId="0" fillId="2" borderId="26" xfId="0" applyFont="1" applyFill="1" applyBorder="1" applyAlignment="1">
      <alignment horizontal="center"/>
    </xf>
    <xf numFmtId="2" fontId="0" fillId="2" borderId="21" xfId="0" applyNumberFormat="1" applyFont="1" applyFill="1" applyBorder="1" applyAlignment="1">
      <alignment horizontal="center"/>
    </xf>
    <xf numFmtId="166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66" fontId="1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Q39"/>
  <sheetViews>
    <sheetView tabSelected="1" zoomScale="75" zoomScaleNormal="75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2" max="2" width="9.421875" style="0" bestFit="1" customWidth="1"/>
    <col min="3" max="3" width="37.00390625" style="0" bestFit="1" customWidth="1"/>
    <col min="4" max="4" width="25.7109375" style="0" bestFit="1" customWidth="1"/>
    <col min="5" max="5" width="19.710937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57421875" style="0" bestFit="1" customWidth="1"/>
    <col min="10" max="10" width="6.57421875" style="0" bestFit="1" customWidth="1"/>
    <col min="11" max="12" width="6.57421875" style="0" hidden="1" customWidth="1"/>
    <col min="14" max="14" width="0" style="0" hidden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3" width="6.57421875" style="0" hidden="1" customWidth="1"/>
    <col min="24" max="24" width="6.57421875" style="0" bestFit="1" customWidth="1"/>
    <col min="26" max="27" width="4.00390625" style="0" hidden="1" customWidth="1"/>
    <col min="28" max="29" width="6.57421875" style="0" hidden="1" customWidth="1"/>
    <col min="30" max="30" width="6.7109375" style="0" hidden="1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4.00390625" style="0" hidden="1" customWidth="1"/>
  </cols>
  <sheetData>
    <row r="1" spans="1:20" ht="12.75" customHeight="1">
      <c r="A1" s="92" t="s">
        <v>222</v>
      </c>
      <c r="B1" s="93"/>
      <c r="G1" s="94"/>
      <c r="I1" s="95"/>
      <c r="K1" s="96"/>
      <c r="L1" s="96"/>
      <c r="M1" s="96"/>
      <c r="N1" s="97"/>
      <c r="Q1" s="97"/>
      <c r="R1" s="96"/>
      <c r="S1" s="96"/>
      <c r="T1" s="96"/>
    </row>
    <row r="2" spans="1:251" ht="42" customHeight="1">
      <c r="A2" s="100" t="s">
        <v>223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  <c r="HJ2" s="92"/>
      <c r="HK2" s="92"/>
      <c r="HL2" s="92"/>
      <c r="HM2" s="92"/>
      <c r="HN2" s="92"/>
      <c r="HO2" s="92"/>
      <c r="HP2" s="92"/>
      <c r="HQ2" s="92"/>
      <c r="HR2" s="92"/>
      <c r="HS2" s="92"/>
      <c r="HT2" s="92"/>
      <c r="HU2" s="92"/>
      <c r="HV2" s="92"/>
      <c r="HW2" s="92"/>
      <c r="HX2" s="92"/>
      <c r="HY2" s="92"/>
      <c r="HZ2" s="92"/>
      <c r="IA2" s="92"/>
      <c r="IB2" s="92"/>
      <c r="IC2" s="92"/>
      <c r="ID2" s="92"/>
      <c r="IE2" s="92"/>
      <c r="IF2" s="92"/>
      <c r="IG2" s="92"/>
      <c r="IH2" s="92"/>
      <c r="II2" s="92"/>
      <c r="IJ2" s="92"/>
      <c r="IK2" s="92"/>
      <c r="IL2" s="92"/>
      <c r="IM2" s="92"/>
      <c r="IN2" s="92"/>
      <c r="IO2" s="92"/>
      <c r="IP2" s="92"/>
      <c r="IQ2" s="92"/>
    </row>
    <row r="3" spans="1:25" s="3" customFormat="1" ht="18">
      <c r="A3" s="11" t="s">
        <v>224</v>
      </c>
      <c r="B3" s="98"/>
      <c r="G3" s="4"/>
      <c r="I3" s="6"/>
      <c r="M3" s="99"/>
      <c r="U3" s="10"/>
      <c r="V3" s="10"/>
      <c r="W3" s="10"/>
      <c r="X3" s="10"/>
      <c r="Y3" s="10"/>
    </row>
    <row r="4" spans="1:35" ht="150" customHeight="1" thickBot="1">
      <c r="A4" s="14" t="s">
        <v>1</v>
      </c>
      <c r="B4" s="15" t="s">
        <v>2</v>
      </c>
      <c r="C4" s="16" t="s">
        <v>3</v>
      </c>
      <c r="D4" s="16" t="s">
        <v>4</v>
      </c>
      <c r="E4" s="16" t="s">
        <v>5</v>
      </c>
      <c r="F4" s="17" t="s">
        <v>6</v>
      </c>
      <c r="G4" s="18" t="s">
        <v>7</v>
      </c>
      <c r="H4" s="17" t="s">
        <v>8</v>
      </c>
      <c r="I4" s="16" t="s">
        <v>9</v>
      </c>
      <c r="J4" s="19" t="s">
        <v>10</v>
      </c>
      <c r="K4" s="20" t="s">
        <v>11</v>
      </c>
      <c r="L4" s="21" t="s">
        <v>12</v>
      </c>
      <c r="M4" s="22" t="s">
        <v>13</v>
      </c>
      <c r="N4" s="23" t="s">
        <v>14</v>
      </c>
      <c r="O4" s="24" t="s">
        <v>15</v>
      </c>
      <c r="P4" s="25" t="s">
        <v>16</v>
      </c>
      <c r="Q4" s="26" t="s">
        <v>17</v>
      </c>
      <c r="R4" s="27" t="s">
        <v>18</v>
      </c>
      <c r="S4" s="28" t="s">
        <v>19</v>
      </c>
      <c r="T4" s="29" t="s">
        <v>20</v>
      </c>
      <c r="U4" s="30" t="s">
        <v>21</v>
      </c>
      <c r="V4" s="30" t="s">
        <v>22</v>
      </c>
      <c r="W4" s="31" t="s">
        <v>23</v>
      </c>
      <c r="X4" s="32" t="s">
        <v>24</v>
      </c>
      <c r="Y4" s="33" t="s">
        <v>25</v>
      </c>
      <c r="Z4" s="34" t="s">
        <v>26</v>
      </c>
      <c r="AA4" s="35" t="s">
        <v>27</v>
      </c>
      <c r="AB4" s="35" t="s">
        <v>28</v>
      </c>
      <c r="AC4" s="36" t="s">
        <v>29</v>
      </c>
      <c r="AD4" s="37" t="s">
        <v>30</v>
      </c>
      <c r="AE4" s="34" t="s">
        <v>31</v>
      </c>
      <c r="AF4" s="35" t="s">
        <v>32</v>
      </c>
      <c r="AG4" s="36" t="s">
        <v>33</v>
      </c>
      <c r="AH4" s="38" t="s">
        <v>34</v>
      </c>
      <c r="AI4" s="39" t="s">
        <v>35</v>
      </c>
    </row>
    <row r="5" spans="1:35" ht="13.5" thickBot="1">
      <c r="A5" s="40">
        <v>1</v>
      </c>
      <c r="B5" s="40">
        <v>2</v>
      </c>
      <c r="C5" s="41">
        <v>3</v>
      </c>
      <c r="D5" s="42">
        <v>4</v>
      </c>
      <c r="E5" s="42">
        <v>5</v>
      </c>
      <c r="F5" s="43"/>
      <c r="G5" s="44">
        <v>6</v>
      </c>
      <c r="H5" s="45"/>
      <c r="I5" s="46">
        <v>7</v>
      </c>
      <c r="J5" s="47">
        <v>8</v>
      </c>
      <c r="K5" s="42">
        <v>9</v>
      </c>
      <c r="L5" s="48">
        <v>10</v>
      </c>
      <c r="M5" s="49">
        <v>11</v>
      </c>
      <c r="N5" s="50">
        <v>12</v>
      </c>
      <c r="O5" s="51">
        <v>13</v>
      </c>
      <c r="P5" s="52">
        <v>14</v>
      </c>
      <c r="Q5" s="53" t="s">
        <v>36</v>
      </c>
      <c r="R5" s="54" t="s">
        <v>37</v>
      </c>
      <c r="S5" s="55">
        <v>15</v>
      </c>
      <c r="T5" s="56">
        <v>16</v>
      </c>
      <c r="U5" s="57">
        <v>17</v>
      </c>
      <c r="V5" s="57">
        <v>18</v>
      </c>
      <c r="W5" s="58">
        <v>19</v>
      </c>
      <c r="X5" s="59">
        <v>20</v>
      </c>
      <c r="Y5" s="60">
        <v>21</v>
      </c>
      <c r="Z5" s="41"/>
      <c r="AA5" s="42"/>
      <c r="AB5" s="42"/>
      <c r="AC5" s="46"/>
      <c r="AD5" s="61">
        <v>22</v>
      </c>
      <c r="AE5" s="62"/>
      <c r="AF5" s="63"/>
      <c r="AG5" s="64"/>
      <c r="AH5" s="61">
        <v>23</v>
      </c>
      <c r="AI5" s="41" t="s">
        <v>38</v>
      </c>
    </row>
    <row r="6" spans="1:35" ht="12.75">
      <c r="A6" s="65">
        <v>5400030</v>
      </c>
      <c r="B6" s="66">
        <v>200000</v>
      </c>
      <c r="C6" s="67" t="s">
        <v>39</v>
      </c>
      <c r="D6" s="68" t="s">
        <v>40</v>
      </c>
      <c r="E6" s="68" t="s">
        <v>41</v>
      </c>
      <c r="F6" s="69" t="s">
        <v>42</v>
      </c>
      <c r="G6" s="70">
        <v>26416</v>
      </c>
      <c r="H6" s="71">
        <v>1177</v>
      </c>
      <c r="I6" s="72">
        <v>3044573030</v>
      </c>
      <c r="J6" s="73" t="s">
        <v>43</v>
      </c>
      <c r="K6" s="74" t="s">
        <v>44</v>
      </c>
      <c r="L6" s="75"/>
      <c r="M6" s="76">
        <v>2515.55</v>
      </c>
      <c r="N6" s="77"/>
      <c r="O6" s="78">
        <v>27.89197904</v>
      </c>
      <c r="P6" s="74" t="s">
        <v>45</v>
      </c>
      <c r="Q6" s="79"/>
      <c r="R6" s="80"/>
      <c r="S6" s="81" t="s">
        <v>45</v>
      </c>
      <c r="T6" s="82"/>
      <c r="U6" s="83"/>
      <c r="V6" s="83"/>
      <c r="W6" s="84"/>
      <c r="X6" s="85"/>
      <c r="Y6" s="86"/>
      <c r="Z6" s="87">
        <f aca="true" t="shared" si="0" ref="Z6:Z39">IF(OR(K6="YES",L6="YES"),1,0)</f>
        <v>0</v>
      </c>
      <c r="AA6" s="88">
        <f aca="true" t="shared" si="1" ref="AA6:AA39">IF(OR(AND(ISNUMBER(M6),AND(M6&gt;0,M6&lt;600)),AND(ISNUMBER(M6),AND(M6&gt;0,N6="YES"))),1,0)</f>
        <v>0</v>
      </c>
      <c r="AB6" s="88">
        <f aca="true" t="shared" si="2" ref="AB6:AB39">IF(AND(OR(K6="YES",L6="YES"),(Z6=0)),"Trouble",0)</f>
        <v>0</v>
      </c>
      <c r="AC6" s="89">
        <f aca="true" t="shared" si="3" ref="AC6:AC39">IF(AND(OR(AND(ISNUMBER(M6),AND(M6&gt;0,M6&lt;600)),AND(ISNUMBER(M6),AND(M6&gt;0,N6="YES"))),(AA6=0)),"Trouble",0)</f>
        <v>0</v>
      </c>
      <c r="AD6" s="90" t="str">
        <f aca="true" t="shared" si="4" ref="AD6:AD39">IF(AND(Z6=1,AA6=1),"SRSA","-")</f>
        <v>-</v>
      </c>
      <c r="AE6" s="87">
        <f aca="true" t="shared" si="5" ref="AE6:AE39">IF(S6="YES",1,0)</f>
        <v>1</v>
      </c>
      <c r="AF6" s="88">
        <f aca="true" t="shared" si="6" ref="AF6:AF39">IF(OR(AND(ISNUMBER(Q6),Q6&gt;=20),(AND(ISNUMBER(Q6)=FALSE,AND(ISNUMBER(O6),O6&gt;=20)))),1,0)</f>
        <v>1</v>
      </c>
      <c r="AG6" s="89" t="str">
        <f aca="true" t="shared" si="7" ref="AG6:AG39">IF(AND(AE6=1,AF6=1),"Initial",0)</f>
        <v>Initial</v>
      </c>
      <c r="AH6" s="90" t="str">
        <f aca="true" t="shared" si="8" ref="AH6:AH39">IF(AND(AND(AG6="Initial",AI6=0),AND(ISNUMBER(M6),M6&gt;0)),"RLIS","-")</f>
        <v>RLIS</v>
      </c>
      <c r="AI6" s="87">
        <f aca="true" t="shared" si="9" ref="AI6:AI39">IF(AND(AD6="SRSA",AG6="Initial"),"SRSA",0)</f>
        <v>0</v>
      </c>
    </row>
    <row r="7" spans="1:35" ht="12.75">
      <c r="A7" s="65">
        <v>5400120</v>
      </c>
      <c r="B7" s="66">
        <v>800000</v>
      </c>
      <c r="C7" s="67" t="s">
        <v>46</v>
      </c>
      <c r="D7" s="68" t="s">
        <v>47</v>
      </c>
      <c r="E7" s="68" t="s">
        <v>48</v>
      </c>
      <c r="F7" s="69" t="s">
        <v>42</v>
      </c>
      <c r="G7" s="70">
        <v>26601</v>
      </c>
      <c r="H7" s="71">
        <v>1147</v>
      </c>
      <c r="I7" s="72">
        <v>3047657101</v>
      </c>
      <c r="J7" s="73">
        <v>7</v>
      </c>
      <c r="K7" s="74" t="s">
        <v>45</v>
      </c>
      <c r="L7" s="75"/>
      <c r="M7" s="76">
        <v>2341.48</v>
      </c>
      <c r="N7" s="77"/>
      <c r="O7" s="78">
        <v>28.65621026</v>
      </c>
      <c r="P7" s="74" t="s">
        <v>45</v>
      </c>
      <c r="Q7" s="79"/>
      <c r="R7" s="80"/>
      <c r="S7" s="81" t="s">
        <v>45</v>
      </c>
      <c r="T7" s="82"/>
      <c r="U7" s="83"/>
      <c r="V7" s="83"/>
      <c r="W7" s="84"/>
      <c r="X7" s="85"/>
      <c r="Y7" s="86"/>
      <c r="Z7" s="87">
        <f t="shared" si="0"/>
        <v>1</v>
      </c>
      <c r="AA7" s="88">
        <f t="shared" si="1"/>
        <v>0</v>
      </c>
      <c r="AB7" s="88">
        <f t="shared" si="2"/>
        <v>0</v>
      </c>
      <c r="AC7" s="89">
        <f t="shared" si="3"/>
        <v>0</v>
      </c>
      <c r="AD7" s="90" t="str">
        <f t="shared" si="4"/>
        <v>-</v>
      </c>
      <c r="AE7" s="87">
        <f t="shared" si="5"/>
        <v>1</v>
      </c>
      <c r="AF7" s="88">
        <f t="shared" si="6"/>
        <v>1</v>
      </c>
      <c r="AG7" s="89" t="str">
        <f t="shared" si="7"/>
        <v>Initial</v>
      </c>
      <c r="AH7" s="90" t="str">
        <f t="shared" si="8"/>
        <v>RLIS</v>
      </c>
      <c r="AI7" s="87">
        <f t="shared" si="9"/>
        <v>0</v>
      </c>
    </row>
    <row r="8" spans="1:35" ht="12.75">
      <c r="A8" s="65">
        <v>5400210</v>
      </c>
      <c r="B8" s="66">
        <v>1400000</v>
      </c>
      <c r="C8" s="67" t="s">
        <v>49</v>
      </c>
      <c r="D8" s="68" t="s">
        <v>50</v>
      </c>
      <c r="E8" s="68" t="s">
        <v>51</v>
      </c>
      <c r="F8" s="69" t="s">
        <v>42</v>
      </c>
      <c r="G8" s="70">
        <v>26147</v>
      </c>
      <c r="H8" s="71">
        <v>460</v>
      </c>
      <c r="I8" s="72">
        <v>3043547011</v>
      </c>
      <c r="J8" s="73">
        <v>7</v>
      </c>
      <c r="K8" s="74" t="s">
        <v>45</v>
      </c>
      <c r="L8" s="75"/>
      <c r="M8" s="76">
        <v>1128.84</v>
      </c>
      <c r="N8" s="77"/>
      <c r="O8" s="78">
        <v>31.17483811</v>
      </c>
      <c r="P8" s="74" t="s">
        <v>45</v>
      </c>
      <c r="Q8" s="79"/>
      <c r="R8" s="80"/>
      <c r="S8" s="81" t="s">
        <v>45</v>
      </c>
      <c r="T8" s="82"/>
      <c r="U8" s="83"/>
      <c r="V8" s="83"/>
      <c r="W8" s="84"/>
      <c r="X8" s="85"/>
      <c r="Y8" s="86"/>
      <c r="Z8" s="87">
        <f t="shared" si="0"/>
        <v>1</v>
      </c>
      <c r="AA8" s="88">
        <f t="shared" si="1"/>
        <v>0</v>
      </c>
      <c r="AB8" s="88">
        <f t="shared" si="2"/>
        <v>0</v>
      </c>
      <c r="AC8" s="89">
        <f t="shared" si="3"/>
        <v>0</v>
      </c>
      <c r="AD8" s="90" t="str">
        <f t="shared" si="4"/>
        <v>-</v>
      </c>
      <c r="AE8" s="87">
        <f t="shared" si="5"/>
        <v>1</v>
      </c>
      <c r="AF8" s="88">
        <f t="shared" si="6"/>
        <v>1</v>
      </c>
      <c r="AG8" s="89" t="str">
        <f t="shared" si="7"/>
        <v>Initial</v>
      </c>
      <c r="AH8" s="90" t="str">
        <f t="shared" si="8"/>
        <v>RLIS</v>
      </c>
      <c r="AI8" s="87">
        <f t="shared" si="9"/>
        <v>0</v>
      </c>
    </row>
    <row r="9" spans="1:35" ht="12.75">
      <c r="A9" s="65">
        <v>5400240</v>
      </c>
      <c r="B9" s="66">
        <v>1600000</v>
      </c>
      <c r="C9" s="67" t="s">
        <v>52</v>
      </c>
      <c r="D9" s="68" t="s">
        <v>53</v>
      </c>
      <c r="E9" s="68" t="s">
        <v>54</v>
      </c>
      <c r="F9" s="69" t="s">
        <v>42</v>
      </c>
      <c r="G9" s="70">
        <v>25043</v>
      </c>
      <c r="H9" s="71">
        <v>120</v>
      </c>
      <c r="I9" s="72">
        <v>3045874266</v>
      </c>
      <c r="J9" s="73">
        <v>8</v>
      </c>
      <c r="K9" s="74" t="s">
        <v>45</v>
      </c>
      <c r="L9" s="75"/>
      <c r="M9" s="76">
        <v>1897.12</v>
      </c>
      <c r="N9" s="77"/>
      <c r="O9" s="78">
        <v>34.01323043</v>
      </c>
      <c r="P9" s="74" t="s">
        <v>45</v>
      </c>
      <c r="Q9" s="79"/>
      <c r="R9" s="80"/>
      <c r="S9" s="81" t="s">
        <v>45</v>
      </c>
      <c r="T9" s="82"/>
      <c r="U9" s="83"/>
      <c r="V9" s="83"/>
      <c r="W9" s="84"/>
      <c r="X9" s="85"/>
      <c r="Y9" s="86"/>
      <c r="Z9" s="87">
        <f t="shared" si="0"/>
        <v>1</v>
      </c>
      <c r="AA9" s="88">
        <f t="shared" si="1"/>
        <v>0</v>
      </c>
      <c r="AB9" s="88">
        <f t="shared" si="2"/>
        <v>0</v>
      </c>
      <c r="AC9" s="89">
        <f t="shared" si="3"/>
        <v>0</v>
      </c>
      <c r="AD9" s="90" t="str">
        <f t="shared" si="4"/>
        <v>-</v>
      </c>
      <c r="AE9" s="87">
        <f t="shared" si="5"/>
        <v>1</v>
      </c>
      <c r="AF9" s="88">
        <f t="shared" si="6"/>
        <v>1</v>
      </c>
      <c r="AG9" s="89" t="str">
        <f t="shared" si="7"/>
        <v>Initial</v>
      </c>
      <c r="AH9" s="90" t="str">
        <f t="shared" si="8"/>
        <v>RLIS</v>
      </c>
      <c r="AI9" s="87">
        <f t="shared" si="9"/>
        <v>0</v>
      </c>
    </row>
    <row r="10" spans="1:35" ht="12.75">
      <c r="A10" s="65">
        <v>5400270</v>
      </c>
      <c r="B10" s="66">
        <v>1800000</v>
      </c>
      <c r="C10" s="67" t="s">
        <v>55</v>
      </c>
      <c r="D10" s="68" t="s">
        <v>56</v>
      </c>
      <c r="E10" s="68" t="s">
        <v>57</v>
      </c>
      <c r="F10" s="69" t="s">
        <v>42</v>
      </c>
      <c r="G10" s="70">
        <v>26456</v>
      </c>
      <c r="H10" s="71">
        <v>1034</v>
      </c>
      <c r="I10" s="72">
        <v>3048732300</v>
      </c>
      <c r="J10" s="73">
        <v>7</v>
      </c>
      <c r="K10" s="74" t="s">
        <v>45</v>
      </c>
      <c r="L10" s="75"/>
      <c r="M10" s="76">
        <v>1232.49</v>
      </c>
      <c r="N10" s="77"/>
      <c r="O10" s="78">
        <v>24.56964006</v>
      </c>
      <c r="P10" s="74" t="s">
        <v>45</v>
      </c>
      <c r="Q10" s="79"/>
      <c r="R10" s="80"/>
      <c r="S10" s="81" t="s">
        <v>45</v>
      </c>
      <c r="T10" s="82"/>
      <c r="U10" s="83"/>
      <c r="V10" s="83"/>
      <c r="W10" s="84"/>
      <c r="X10" s="85"/>
      <c r="Y10" s="86"/>
      <c r="Z10" s="87">
        <f t="shared" si="0"/>
        <v>1</v>
      </c>
      <c r="AA10" s="88">
        <f t="shared" si="1"/>
        <v>0</v>
      </c>
      <c r="AB10" s="88">
        <f t="shared" si="2"/>
        <v>0</v>
      </c>
      <c r="AC10" s="89">
        <f t="shared" si="3"/>
        <v>0</v>
      </c>
      <c r="AD10" s="90" t="str">
        <f t="shared" si="4"/>
        <v>-</v>
      </c>
      <c r="AE10" s="87">
        <f t="shared" si="5"/>
        <v>1</v>
      </c>
      <c r="AF10" s="88">
        <f t="shared" si="6"/>
        <v>1</v>
      </c>
      <c r="AG10" s="89" t="str">
        <f t="shared" si="7"/>
        <v>Initial</v>
      </c>
      <c r="AH10" s="90" t="str">
        <f t="shared" si="8"/>
        <v>RLIS</v>
      </c>
      <c r="AI10" s="87">
        <f t="shared" si="9"/>
        <v>0</v>
      </c>
    </row>
    <row r="11" spans="1:35" ht="12.75">
      <c r="A11" s="65">
        <v>5400300</v>
      </c>
      <c r="B11" s="66">
        <v>2000000</v>
      </c>
      <c r="C11" s="67" t="s">
        <v>58</v>
      </c>
      <c r="D11" s="68" t="s">
        <v>59</v>
      </c>
      <c r="E11" s="68" t="s">
        <v>60</v>
      </c>
      <c r="F11" s="69" t="s">
        <v>42</v>
      </c>
      <c r="G11" s="70">
        <v>25840</v>
      </c>
      <c r="H11" s="71">
        <v>1219</v>
      </c>
      <c r="I11" s="72">
        <v>3045741176</v>
      </c>
      <c r="J11" s="73" t="s">
        <v>43</v>
      </c>
      <c r="K11" s="74" t="s">
        <v>44</v>
      </c>
      <c r="L11" s="75"/>
      <c r="M11" s="76">
        <v>6558.95</v>
      </c>
      <c r="N11" s="77"/>
      <c r="O11" s="78">
        <v>29.37003405</v>
      </c>
      <c r="P11" s="74" t="s">
        <v>45</v>
      </c>
      <c r="Q11" s="79"/>
      <c r="R11" s="80"/>
      <c r="S11" s="81" t="s">
        <v>45</v>
      </c>
      <c r="T11" s="82"/>
      <c r="U11" s="83"/>
      <c r="V11" s="83"/>
      <c r="W11" s="84"/>
      <c r="X11" s="85"/>
      <c r="Y11" s="86"/>
      <c r="Z11" s="87">
        <f t="shared" si="0"/>
        <v>0</v>
      </c>
      <c r="AA11" s="88">
        <f t="shared" si="1"/>
        <v>0</v>
      </c>
      <c r="AB11" s="88">
        <f t="shared" si="2"/>
        <v>0</v>
      </c>
      <c r="AC11" s="89">
        <f t="shared" si="3"/>
        <v>0</v>
      </c>
      <c r="AD11" s="90" t="str">
        <f t="shared" si="4"/>
        <v>-</v>
      </c>
      <c r="AE11" s="87">
        <f t="shared" si="5"/>
        <v>1</v>
      </c>
      <c r="AF11" s="88">
        <f t="shared" si="6"/>
        <v>1</v>
      </c>
      <c r="AG11" s="89" t="str">
        <f t="shared" si="7"/>
        <v>Initial</v>
      </c>
      <c r="AH11" s="90" t="str">
        <f t="shared" si="8"/>
        <v>RLIS</v>
      </c>
      <c r="AI11" s="87">
        <f t="shared" si="9"/>
        <v>0</v>
      </c>
    </row>
    <row r="12" spans="1:35" ht="12.75">
      <c r="A12" s="65">
        <v>5400330</v>
      </c>
      <c r="B12" s="66">
        <v>2200000</v>
      </c>
      <c r="C12" s="67" t="s">
        <v>61</v>
      </c>
      <c r="D12" s="68" t="s">
        <v>62</v>
      </c>
      <c r="E12" s="68" t="s">
        <v>63</v>
      </c>
      <c r="F12" s="69" t="s">
        <v>42</v>
      </c>
      <c r="G12" s="70">
        <v>26351</v>
      </c>
      <c r="H12" s="71">
        <v>1216</v>
      </c>
      <c r="I12" s="72">
        <v>3044627386</v>
      </c>
      <c r="J12" s="73">
        <v>7</v>
      </c>
      <c r="K12" s="74" t="s">
        <v>45</v>
      </c>
      <c r="L12" s="75"/>
      <c r="M12" s="76">
        <v>969.71</v>
      </c>
      <c r="N12" s="77"/>
      <c r="O12" s="78">
        <v>29.1347207</v>
      </c>
      <c r="P12" s="74" t="s">
        <v>45</v>
      </c>
      <c r="Q12" s="79"/>
      <c r="R12" s="80"/>
      <c r="S12" s="81" t="s">
        <v>45</v>
      </c>
      <c r="T12" s="82"/>
      <c r="U12" s="83"/>
      <c r="V12" s="83"/>
      <c r="W12" s="84"/>
      <c r="X12" s="85"/>
      <c r="Y12" s="86"/>
      <c r="Z12" s="87">
        <f t="shared" si="0"/>
        <v>1</v>
      </c>
      <c r="AA12" s="88">
        <f t="shared" si="1"/>
        <v>0</v>
      </c>
      <c r="AB12" s="88">
        <f t="shared" si="2"/>
        <v>0</v>
      </c>
      <c r="AC12" s="89">
        <f t="shared" si="3"/>
        <v>0</v>
      </c>
      <c r="AD12" s="90" t="str">
        <f t="shared" si="4"/>
        <v>-</v>
      </c>
      <c r="AE12" s="87">
        <f t="shared" si="5"/>
        <v>1</v>
      </c>
      <c r="AF12" s="88">
        <f t="shared" si="6"/>
        <v>1</v>
      </c>
      <c r="AG12" s="89" t="str">
        <f t="shared" si="7"/>
        <v>Initial</v>
      </c>
      <c r="AH12" s="90" t="str">
        <f t="shared" si="8"/>
        <v>RLIS</v>
      </c>
      <c r="AI12" s="87">
        <f t="shared" si="9"/>
        <v>0</v>
      </c>
    </row>
    <row r="13" spans="1:35" ht="12.75">
      <c r="A13" s="65">
        <v>5400360</v>
      </c>
      <c r="B13" s="66">
        <v>2400000</v>
      </c>
      <c r="C13" s="67" t="s">
        <v>64</v>
      </c>
      <c r="D13" s="68" t="s">
        <v>65</v>
      </c>
      <c r="E13" s="68" t="s">
        <v>66</v>
      </c>
      <c r="F13" s="69" t="s">
        <v>42</v>
      </c>
      <c r="G13" s="70">
        <v>26847</v>
      </c>
      <c r="H13" s="71">
        <v>1628</v>
      </c>
      <c r="I13" s="72">
        <v>3042571011</v>
      </c>
      <c r="J13" s="73">
        <v>7</v>
      </c>
      <c r="K13" s="74" t="s">
        <v>45</v>
      </c>
      <c r="L13" s="75"/>
      <c r="M13" s="76">
        <v>1943.17</v>
      </c>
      <c r="N13" s="77"/>
      <c r="O13" s="78">
        <v>20.08686211</v>
      </c>
      <c r="P13" s="74" t="s">
        <v>45</v>
      </c>
      <c r="Q13" s="79"/>
      <c r="R13" s="80"/>
      <c r="S13" s="81" t="s">
        <v>45</v>
      </c>
      <c r="T13" s="82"/>
      <c r="U13" s="83"/>
      <c r="V13" s="83"/>
      <c r="W13" s="84"/>
      <c r="X13" s="85"/>
      <c r="Y13" s="86"/>
      <c r="Z13" s="87">
        <f t="shared" si="0"/>
        <v>1</v>
      </c>
      <c r="AA13" s="88">
        <f t="shared" si="1"/>
        <v>0</v>
      </c>
      <c r="AB13" s="88">
        <f t="shared" si="2"/>
        <v>0</v>
      </c>
      <c r="AC13" s="89">
        <f t="shared" si="3"/>
        <v>0</v>
      </c>
      <c r="AD13" s="90" t="str">
        <f t="shared" si="4"/>
        <v>-</v>
      </c>
      <c r="AE13" s="87">
        <f t="shared" si="5"/>
        <v>1</v>
      </c>
      <c r="AF13" s="88">
        <f t="shared" si="6"/>
        <v>1</v>
      </c>
      <c r="AG13" s="89" t="str">
        <f t="shared" si="7"/>
        <v>Initial</v>
      </c>
      <c r="AH13" s="90" t="str">
        <f t="shared" si="8"/>
        <v>RLIS</v>
      </c>
      <c r="AI13" s="87">
        <f t="shared" si="9"/>
        <v>0</v>
      </c>
    </row>
    <row r="14" spans="1:35" ht="12.75">
      <c r="A14" s="65">
        <v>5400390</v>
      </c>
      <c r="B14" s="66">
        <v>2600000</v>
      </c>
      <c r="C14" s="67" t="s">
        <v>67</v>
      </c>
      <c r="D14" s="68" t="s">
        <v>68</v>
      </c>
      <c r="E14" s="68" t="s">
        <v>69</v>
      </c>
      <c r="F14" s="69" t="s">
        <v>42</v>
      </c>
      <c r="G14" s="70">
        <v>24901</v>
      </c>
      <c r="H14" s="71">
        <v>1108</v>
      </c>
      <c r="I14" s="72">
        <v>3046476457</v>
      </c>
      <c r="J14" s="73" t="s">
        <v>43</v>
      </c>
      <c r="K14" s="74" t="s">
        <v>44</v>
      </c>
      <c r="L14" s="75"/>
      <c r="M14" s="76">
        <v>5103.71</v>
      </c>
      <c r="N14" s="77"/>
      <c r="O14" s="78">
        <v>22.04665162</v>
      </c>
      <c r="P14" s="74" t="s">
        <v>45</v>
      </c>
      <c r="Q14" s="79"/>
      <c r="R14" s="80"/>
      <c r="S14" s="81" t="s">
        <v>45</v>
      </c>
      <c r="T14" s="82"/>
      <c r="U14" s="83"/>
      <c r="V14" s="83"/>
      <c r="W14" s="84"/>
      <c r="X14" s="85"/>
      <c r="Y14" s="86"/>
      <c r="Z14" s="87">
        <f t="shared" si="0"/>
        <v>0</v>
      </c>
      <c r="AA14" s="88">
        <f t="shared" si="1"/>
        <v>0</v>
      </c>
      <c r="AB14" s="88">
        <f t="shared" si="2"/>
        <v>0</v>
      </c>
      <c r="AC14" s="89">
        <f t="shared" si="3"/>
        <v>0</v>
      </c>
      <c r="AD14" s="90" t="str">
        <f t="shared" si="4"/>
        <v>-</v>
      </c>
      <c r="AE14" s="87">
        <f t="shared" si="5"/>
        <v>1</v>
      </c>
      <c r="AF14" s="88">
        <f t="shared" si="6"/>
        <v>1</v>
      </c>
      <c r="AG14" s="89" t="str">
        <f t="shared" si="7"/>
        <v>Initial</v>
      </c>
      <c r="AH14" s="90" t="str">
        <f t="shared" si="8"/>
        <v>RLIS</v>
      </c>
      <c r="AI14" s="87">
        <f t="shared" si="9"/>
        <v>0</v>
      </c>
    </row>
    <row r="15" spans="1:35" ht="12.75">
      <c r="A15" s="65">
        <v>5400510</v>
      </c>
      <c r="B15" s="66">
        <v>3300000</v>
      </c>
      <c r="C15" s="67" t="s">
        <v>70</v>
      </c>
      <c r="D15" s="68" t="s">
        <v>71</v>
      </c>
      <c r="E15" s="68" t="s">
        <v>72</v>
      </c>
      <c r="F15" s="69" t="s">
        <v>42</v>
      </c>
      <c r="G15" s="70">
        <v>26302</v>
      </c>
      <c r="H15" s="71">
        <v>1370</v>
      </c>
      <c r="I15" s="72">
        <v>3046243300</v>
      </c>
      <c r="J15" s="73" t="s">
        <v>43</v>
      </c>
      <c r="K15" s="74" t="s">
        <v>44</v>
      </c>
      <c r="L15" s="75"/>
      <c r="M15" s="76">
        <v>10739.3</v>
      </c>
      <c r="N15" s="77"/>
      <c r="O15" s="78">
        <v>23.31387517</v>
      </c>
      <c r="P15" s="74" t="s">
        <v>45</v>
      </c>
      <c r="Q15" s="79"/>
      <c r="R15" s="80"/>
      <c r="S15" s="81" t="s">
        <v>45</v>
      </c>
      <c r="T15" s="82"/>
      <c r="U15" s="83"/>
      <c r="V15" s="83"/>
      <c r="W15" s="84"/>
      <c r="X15" s="85"/>
      <c r="Y15" s="86"/>
      <c r="Z15" s="87">
        <f t="shared" si="0"/>
        <v>0</v>
      </c>
      <c r="AA15" s="88">
        <f t="shared" si="1"/>
        <v>0</v>
      </c>
      <c r="AB15" s="88">
        <f t="shared" si="2"/>
        <v>0</v>
      </c>
      <c r="AC15" s="89">
        <f t="shared" si="3"/>
        <v>0</v>
      </c>
      <c r="AD15" s="90" t="str">
        <f t="shared" si="4"/>
        <v>-</v>
      </c>
      <c r="AE15" s="87">
        <f t="shared" si="5"/>
        <v>1</v>
      </c>
      <c r="AF15" s="88">
        <f t="shared" si="6"/>
        <v>1</v>
      </c>
      <c r="AG15" s="89" t="str">
        <f t="shared" si="7"/>
        <v>Initial</v>
      </c>
      <c r="AH15" s="90" t="str">
        <f t="shared" si="8"/>
        <v>RLIS</v>
      </c>
      <c r="AI15" s="87">
        <f t="shared" si="9"/>
        <v>0</v>
      </c>
    </row>
    <row r="16" spans="1:35" ht="12.75">
      <c r="A16" s="65">
        <v>5400540</v>
      </c>
      <c r="B16" s="66">
        <v>3500000</v>
      </c>
      <c r="C16" s="67" t="s">
        <v>73</v>
      </c>
      <c r="D16" s="68" t="s">
        <v>74</v>
      </c>
      <c r="E16" s="68" t="s">
        <v>75</v>
      </c>
      <c r="F16" s="69" t="s">
        <v>42</v>
      </c>
      <c r="G16" s="70">
        <v>25271</v>
      </c>
      <c r="H16" s="71">
        <v>770</v>
      </c>
      <c r="I16" s="72">
        <v>3043727300</v>
      </c>
      <c r="J16" s="73" t="s">
        <v>43</v>
      </c>
      <c r="K16" s="74" t="s">
        <v>44</v>
      </c>
      <c r="L16" s="75"/>
      <c r="M16" s="76">
        <v>4916.76</v>
      </c>
      <c r="N16" s="77"/>
      <c r="O16" s="78">
        <v>20.3672788</v>
      </c>
      <c r="P16" s="74" t="s">
        <v>45</v>
      </c>
      <c r="Q16" s="79"/>
      <c r="R16" s="80"/>
      <c r="S16" s="81" t="s">
        <v>45</v>
      </c>
      <c r="T16" s="82"/>
      <c r="U16" s="83"/>
      <c r="V16" s="83"/>
      <c r="W16" s="84"/>
      <c r="X16" s="85"/>
      <c r="Y16" s="86"/>
      <c r="Z16" s="87">
        <f t="shared" si="0"/>
        <v>0</v>
      </c>
      <c r="AA16" s="88">
        <f t="shared" si="1"/>
        <v>0</v>
      </c>
      <c r="AB16" s="88">
        <f t="shared" si="2"/>
        <v>0</v>
      </c>
      <c r="AC16" s="89">
        <f t="shared" si="3"/>
        <v>0</v>
      </c>
      <c r="AD16" s="90" t="str">
        <f t="shared" si="4"/>
        <v>-</v>
      </c>
      <c r="AE16" s="87">
        <f t="shared" si="5"/>
        <v>1</v>
      </c>
      <c r="AF16" s="88">
        <f t="shared" si="6"/>
        <v>1</v>
      </c>
      <c r="AG16" s="89" t="str">
        <f t="shared" si="7"/>
        <v>Initial</v>
      </c>
      <c r="AH16" s="90" t="str">
        <f t="shared" si="8"/>
        <v>RLIS</v>
      </c>
      <c r="AI16" s="87">
        <f t="shared" si="9"/>
        <v>0</v>
      </c>
    </row>
    <row r="17" spans="1:35" ht="12.75">
      <c r="A17" s="65">
        <v>5400630</v>
      </c>
      <c r="B17" s="66">
        <v>4100000</v>
      </c>
      <c r="C17" s="67" t="s">
        <v>76</v>
      </c>
      <c r="D17" s="68" t="s">
        <v>77</v>
      </c>
      <c r="E17" s="68" t="s">
        <v>78</v>
      </c>
      <c r="F17" s="69" t="s">
        <v>42</v>
      </c>
      <c r="G17" s="70">
        <v>26452</v>
      </c>
      <c r="H17" s="71">
        <v>2002</v>
      </c>
      <c r="I17" s="72">
        <v>3042698300</v>
      </c>
      <c r="J17" s="73" t="s">
        <v>43</v>
      </c>
      <c r="K17" s="74" t="s">
        <v>44</v>
      </c>
      <c r="L17" s="75"/>
      <c r="M17" s="76">
        <v>2623.82</v>
      </c>
      <c r="N17" s="77"/>
      <c r="O17" s="78">
        <v>24.11742847</v>
      </c>
      <c r="P17" s="74" t="s">
        <v>45</v>
      </c>
      <c r="Q17" s="79"/>
      <c r="R17" s="80"/>
      <c r="S17" s="81" t="s">
        <v>45</v>
      </c>
      <c r="T17" s="82"/>
      <c r="U17" s="83"/>
      <c r="V17" s="83"/>
      <c r="W17" s="84"/>
      <c r="X17" s="85"/>
      <c r="Y17" s="86"/>
      <c r="Z17" s="87">
        <f t="shared" si="0"/>
        <v>0</v>
      </c>
      <c r="AA17" s="88">
        <f t="shared" si="1"/>
        <v>0</v>
      </c>
      <c r="AB17" s="88">
        <f t="shared" si="2"/>
        <v>0</v>
      </c>
      <c r="AC17" s="89">
        <f t="shared" si="3"/>
        <v>0</v>
      </c>
      <c r="AD17" s="90" t="str">
        <f t="shared" si="4"/>
        <v>-</v>
      </c>
      <c r="AE17" s="87">
        <f t="shared" si="5"/>
        <v>1</v>
      </c>
      <c r="AF17" s="88">
        <f t="shared" si="6"/>
        <v>1</v>
      </c>
      <c r="AG17" s="89" t="str">
        <f t="shared" si="7"/>
        <v>Initial</v>
      </c>
      <c r="AH17" s="90" t="str">
        <f t="shared" si="8"/>
        <v>RLIS</v>
      </c>
      <c r="AI17" s="87">
        <f t="shared" si="9"/>
        <v>0</v>
      </c>
    </row>
    <row r="18" spans="1:35" ht="12.75">
      <c r="A18" s="65">
        <v>5400660</v>
      </c>
      <c r="B18" s="66">
        <v>4300000</v>
      </c>
      <c r="C18" s="67" t="s">
        <v>79</v>
      </c>
      <c r="D18" s="68" t="s">
        <v>80</v>
      </c>
      <c r="E18" s="68" t="s">
        <v>81</v>
      </c>
      <c r="F18" s="69" t="s">
        <v>42</v>
      </c>
      <c r="G18" s="70">
        <v>25523</v>
      </c>
      <c r="H18" s="71">
        <v>1099</v>
      </c>
      <c r="I18" s="72">
        <v>3048243033</v>
      </c>
      <c r="J18" s="73">
        <v>8</v>
      </c>
      <c r="K18" s="74" t="s">
        <v>45</v>
      </c>
      <c r="L18" s="75"/>
      <c r="M18" s="76">
        <v>3466.76</v>
      </c>
      <c r="N18" s="77"/>
      <c r="O18" s="78">
        <v>30.45615952</v>
      </c>
      <c r="P18" s="74" t="s">
        <v>45</v>
      </c>
      <c r="Q18" s="79"/>
      <c r="R18" s="80"/>
      <c r="S18" s="81" t="s">
        <v>45</v>
      </c>
      <c r="T18" s="82"/>
      <c r="U18" s="83"/>
      <c r="V18" s="83"/>
      <c r="W18" s="84"/>
      <c r="X18" s="85"/>
      <c r="Y18" s="86"/>
      <c r="Z18" s="87">
        <f t="shared" si="0"/>
        <v>1</v>
      </c>
      <c r="AA18" s="88">
        <f t="shared" si="1"/>
        <v>0</v>
      </c>
      <c r="AB18" s="88">
        <f t="shared" si="2"/>
        <v>0</v>
      </c>
      <c r="AC18" s="89">
        <f t="shared" si="3"/>
        <v>0</v>
      </c>
      <c r="AD18" s="90" t="str">
        <f t="shared" si="4"/>
        <v>-</v>
      </c>
      <c r="AE18" s="87">
        <f t="shared" si="5"/>
        <v>1</v>
      </c>
      <c r="AF18" s="88">
        <f t="shared" si="6"/>
        <v>1</v>
      </c>
      <c r="AG18" s="89" t="str">
        <f t="shared" si="7"/>
        <v>Initial</v>
      </c>
      <c r="AH18" s="90" t="str">
        <f t="shared" si="8"/>
        <v>RLIS</v>
      </c>
      <c r="AI18" s="87">
        <f t="shared" si="9"/>
        <v>0</v>
      </c>
    </row>
    <row r="19" spans="1:35" ht="12.75">
      <c r="A19" s="65">
        <v>5400690</v>
      </c>
      <c r="B19" s="66">
        <v>4500000</v>
      </c>
      <c r="C19" s="67" t="s">
        <v>82</v>
      </c>
      <c r="D19" s="68" t="s">
        <v>83</v>
      </c>
      <c r="E19" s="68" t="s">
        <v>84</v>
      </c>
      <c r="F19" s="69" t="s">
        <v>42</v>
      </c>
      <c r="G19" s="70">
        <v>25601</v>
      </c>
      <c r="H19" s="71">
        <v>477</v>
      </c>
      <c r="I19" s="72">
        <v>3047922060</v>
      </c>
      <c r="J19" s="73">
        <v>7</v>
      </c>
      <c r="K19" s="74" t="s">
        <v>45</v>
      </c>
      <c r="L19" s="75"/>
      <c r="M19" s="76">
        <v>5756.51</v>
      </c>
      <c r="N19" s="77"/>
      <c r="O19" s="78">
        <v>33.2364165</v>
      </c>
      <c r="P19" s="74" t="s">
        <v>45</v>
      </c>
      <c r="Q19" s="79"/>
      <c r="R19" s="80"/>
      <c r="S19" s="81" t="s">
        <v>45</v>
      </c>
      <c r="T19" s="82"/>
      <c r="U19" s="83"/>
      <c r="V19" s="83"/>
      <c r="W19" s="84"/>
      <c r="X19" s="85"/>
      <c r="Y19" s="86"/>
      <c r="Z19" s="87">
        <f t="shared" si="0"/>
        <v>1</v>
      </c>
      <c r="AA19" s="88">
        <f t="shared" si="1"/>
        <v>0</v>
      </c>
      <c r="AB19" s="88">
        <f t="shared" si="2"/>
        <v>0</v>
      </c>
      <c r="AC19" s="89">
        <f t="shared" si="3"/>
        <v>0</v>
      </c>
      <c r="AD19" s="90" t="str">
        <f t="shared" si="4"/>
        <v>-</v>
      </c>
      <c r="AE19" s="87">
        <f t="shared" si="5"/>
        <v>1</v>
      </c>
      <c r="AF19" s="88">
        <f t="shared" si="6"/>
        <v>1</v>
      </c>
      <c r="AG19" s="89" t="str">
        <f t="shared" si="7"/>
        <v>Initial</v>
      </c>
      <c r="AH19" s="90" t="str">
        <f t="shared" si="8"/>
        <v>RLIS</v>
      </c>
      <c r="AI19" s="87">
        <f t="shared" si="9"/>
        <v>0</v>
      </c>
    </row>
    <row r="20" spans="1:35" ht="12.75">
      <c r="A20" s="65">
        <v>5400720</v>
      </c>
      <c r="B20" s="66">
        <v>4700000</v>
      </c>
      <c r="C20" s="67" t="s">
        <v>85</v>
      </c>
      <c r="D20" s="68" t="s">
        <v>86</v>
      </c>
      <c r="E20" s="68" t="s">
        <v>87</v>
      </c>
      <c r="F20" s="69" t="s">
        <v>42</v>
      </c>
      <c r="G20" s="70">
        <v>26554</v>
      </c>
      <c r="H20" s="71">
        <v>2739</v>
      </c>
      <c r="I20" s="72">
        <v>3043672100</v>
      </c>
      <c r="J20" s="73" t="s">
        <v>43</v>
      </c>
      <c r="K20" s="74" t="s">
        <v>44</v>
      </c>
      <c r="L20" s="75"/>
      <c r="M20" s="76">
        <v>8154.22</v>
      </c>
      <c r="N20" s="77"/>
      <c r="O20" s="78">
        <v>22.29143765</v>
      </c>
      <c r="P20" s="74" t="s">
        <v>45</v>
      </c>
      <c r="Q20" s="79"/>
      <c r="R20" s="80"/>
      <c r="S20" s="81" t="s">
        <v>45</v>
      </c>
      <c r="T20" s="82"/>
      <c r="U20" s="83"/>
      <c r="V20" s="83"/>
      <c r="W20" s="84"/>
      <c r="X20" s="85"/>
      <c r="Y20" s="86"/>
      <c r="Z20" s="87">
        <f t="shared" si="0"/>
        <v>0</v>
      </c>
      <c r="AA20" s="88">
        <f t="shared" si="1"/>
        <v>0</v>
      </c>
      <c r="AB20" s="88">
        <f t="shared" si="2"/>
        <v>0</v>
      </c>
      <c r="AC20" s="89">
        <f t="shared" si="3"/>
        <v>0</v>
      </c>
      <c r="AD20" s="90" t="str">
        <f t="shared" si="4"/>
        <v>-</v>
      </c>
      <c r="AE20" s="87">
        <f t="shared" si="5"/>
        <v>1</v>
      </c>
      <c r="AF20" s="88">
        <f t="shared" si="6"/>
        <v>1</v>
      </c>
      <c r="AG20" s="89" t="str">
        <f t="shared" si="7"/>
        <v>Initial</v>
      </c>
      <c r="AH20" s="90" t="str">
        <f t="shared" si="8"/>
        <v>RLIS</v>
      </c>
      <c r="AI20" s="87">
        <f t="shared" si="9"/>
        <v>0</v>
      </c>
    </row>
    <row r="21" spans="1:35" ht="12.75">
      <c r="A21" s="65">
        <v>5400780</v>
      </c>
      <c r="B21" s="66">
        <v>4900000</v>
      </c>
      <c r="C21" s="67" t="s">
        <v>88</v>
      </c>
      <c r="D21" s="68" t="s">
        <v>89</v>
      </c>
      <c r="E21" s="68" t="s">
        <v>90</v>
      </c>
      <c r="F21" s="69" t="s">
        <v>42</v>
      </c>
      <c r="G21" s="70">
        <v>25550</v>
      </c>
      <c r="H21" s="71">
        <v>1298</v>
      </c>
      <c r="I21" s="72">
        <v>3046754540</v>
      </c>
      <c r="J21" s="73" t="s">
        <v>43</v>
      </c>
      <c r="K21" s="74" t="s">
        <v>44</v>
      </c>
      <c r="L21" s="75"/>
      <c r="M21" s="76">
        <v>3944.66</v>
      </c>
      <c r="N21" s="77"/>
      <c r="O21" s="78">
        <v>24.46653734</v>
      </c>
      <c r="P21" s="74" t="s">
        <v>45</v>
      </c>
      <c r="Q21" s="79"/>
      <c r="R21" s="80"/>
      <c r="S21" s="81" t="s">
        <v>45</v>
      </c>
      <c r="T21" s="82"/>
      <c r="U21" s="83"/>
      <c r="V21" s="83"/>
      <c r="W21" s="84"/>
      <c r="X21" s="85"/>
      <c r="Y21" s="86"/>
      <c r="Z21" s="87">
        <f t="shared" si="0"/>
        <v>0</v>
      </c>
      <c r="AA21" s="88">
        <f t="shared" si="1"/>
        <v>0</v>
      </c>
      <c r="AB21" s="88">
        <f t="shared" si="2"/>
        <v>0</v>
      </c>
      <c r="AC21" s="89">
        <f t="shared" si="3"/>
        <v>0</v>
      </c>
      <c r="AD21" s="90" t="str">
        <f t="shared" si="4"/>
        <v>-</v>
      </c>
      <c r="AE21" s="87">
        <f t="shared" si="5"/>
        <v>1</v>
      </c>
      <c r="AF21" s="88">
        <f t="shared" si="6"/>
        <v>1</v>
      </c>
      <c r="AG21" s="89" t="str">
        <f t="shared" si="7"/>
        <v>Initial</v>
      </c>
      <c r="AH21" s="90" t="str">
        <f t="shared" si="8"/>
        <v>RLIS</v>
      </c>
      <c r="AI21" s="87">
        <f t="shared" si="9"/>
        <v>0</v>
      </c>
    </row>
    <row r="22" spans="1:35" ht="12.75">
      <c r="A22" s="65">
        <v>5400810</v>
      </c>
      <c r="B22" s="66">
        <v>6000000</v>
      </c>
      <c r="C22" s="67" t="s">
        <v>91</v>
      </c>
      <c r="D22" s="68" t="s">
        <v>92</v>
      </c>
      <c r="E22" s="68" t="s">
        <v>93</v>
      </c>
      <c r="F22" s="69" t="s">
        <v>42</v>
      </c>
      <c r="G22" s="70">
        <v>24801</v>
      </c>
      <c r="H22" s="71">
        <v>2008</v>
      </c>
      <c r="I22" s="72">
        <v>3044368441</v>
      </c>
      <c r="J22" s="73" t="s">
        <v>94</v>
      </c>
      <c r="K22" s="74" t="s">
        <v>44</v>
      </c>
      <c r="L22" s="75"/>
      <c r="M22" s="76">
        <v>3964.21</v>
      </c>
      <c r="N22" s="77"/>
      <c r="O22" s="78">
        <v>47.62145749</v>
      </c>
      <c r="P22" s="74" t="s">
        <v>45</v>
      </c>
      <c r="Q22" s="79"/>
      <c r="R22" s="80"/>
      <c r="S22" s="81" t="s">
        <v>45</v>
      </c>
      <c r="T22" s="82"/>
      <c r="U22" s="83"/>
      <c r="V22" s="83"/>
      <c r="W22" s="84"/>
      <c r="X22" s="85"/>
      <c r="Y22" s="86"/>
      <c r="Z22" s="87">
        <f t="shared" si="0"/>
        <v>0</v>
      </c>
      <c r="AA22" s="88">
        <f t="shared" si="1"/>
        <v>0</v>
      </c>
      <c r="AB22" s="88">
        <f t="shared" si="2"/>
        <v>0</v>
      </c>
      <c r="AC22" s="89">
        <f t="shared" si="3"/>
        <v>0</v>
      </c>
      <c r="AD22" s="90" t="str">
        <f t="shared" si="4"/>
        <v>-</v>
      </c>
      <c r="AE22" s="87">
        <f t="shared" si="5"/>
        <v>1</v>
      </c>
      <c r="AF22" s="88">
        <f t="shared" si="6"/>
        <v>1</v>
      </c>
      <c r="AG22" s="89" t="str">
        <f t="shared" si="7"/>
        <v>Initial</v>
      </c>
      <c r="AH22" s="90" t="str">
        <f t="shared" si="8"/>
        <v>RLIS</v>
      </c>
      <c r="AI22" s="87">
        <f t="shared" si="9"/>
        <v>0</v>
      </c>
    </row>
    <row r="23" spans="1:35" ht="12.75">
      <c r="A23" s="65">
        <v>5400840</v>
      </c>
      <c r="B23" s="66">
        <v>5100000</v>
      </c>
      <c r="C23" s="67" t="s">
        <v>95</v>
      </c>
      <c r="D23" s="68" t="s">
        <v>96</v>
      </c>
      <c r="E23" s="68" t="s">
        <v>97</v>
      </c>
      <c r="F23" s="69" t="s">
        <v>42</v>
      </c>
      <c r="G23" s="70">
        <v>24740</v>
      </c>
      <c r="H23" s="71">
        <v>3065</v>
      </c>
      <c r="I23" s="72">
        <v>3044871551</v>
      </c>
      <c r="J23" s="73" t="s">
        <v>94</v>
      </c>
      <c r="K23" s="74" t="s">
        <v>44</v>
      </c>
      <c r="L23" s="75"/>
      <c r="M23" s="76">
        <v>8906.4</v>
      </c>
      <c r="N23" s="77"/>
      <c r="O23" s="78">
        <v>28.1990265</v>
      </c>
      <c r="P23" s="74" t="s">
        <v>45</v>
      </c>
      <c r="Q23" s="79"/>
      <c r="R23" s="80"/>
      <c r="S23" s="81" t="s">
        <v>45</v>
      </c>
      <c r="T23" s="82"/>
      <c r="U23" s="83"/>
      <c r="V23" s="83"/>
      <c r="W23" s="84"/>
      <c r="X23" s="85"/>
      <c r="Y23" s="86"/>
      <c r="Z23" s="87">
        <f t="shared" si="0"/>
        <v>0</v>
      </c>
      <c r="AA23" s="88">
        <f t="shared" si="1"/>
        <v>0</v>
      </c>
      <c r="AB23" s="88">
        <f t="shared" si="2"/>
        <v>0</v>
      </c>
      <c r="AC23" s="89">
        <f t="shared" si="3"/>
        <v>0</v>
      </c>
      <c r="AD23" s="90" t="str">
        <f t="shared" si="4"/>
        <v>-</v>
      </c>
      <c r="AE23" s="87">
        <f t="shared" si="5"/>
        <v>1</v>
      </c>
      <c r="AF23" s="88">
        <f t="shared" si="6"/>
        <v>1</v>
      </c>
      <c r="AG23" s="89" t="str">
        <f t="shared" si="7"/>
        <v>Initial</v>
      </c>
      <c r="AH23" s="90" t="str">
        <f t="shared" si="8"/>
        <v>RLIS</v>
      </c>
      <c r="AI23" s="87">
        <f t="shared" si="9"/>
        <v>0</v>
      </c>
    </row>
    <row r="24" spans="1:35" ht="12.75">
      <c r="A24" s="65">
        <v>5400900</v>
      </c>
      <c r="B24" s="66">
        <v>5400000</v>
      </c>
      <c r="C24" s="67" t="s">
        <v>98</v>
      </c>
      <c r="D24" s="68" t="s">
        <v>99</v>
      </c>
      <c r="E24" s="68" t="s">
        <v>100</v>
      </c>
      <c r="F24" s="69" t="s">
        <v>42</v>
      </c>
      <c r="G24" s="70">
        <v>25661</v>
      </c>
      <c r="H24" s="71">
        <v>9746</v>
      </c>
      <c r="I24" s="72">
        <v>3042353333</v>
      </c>
      <c r="J24" s="73" t="s">
        <v>94</v>
      </c>
      <c r="K24" s="74" t="s">
        <v>44</v>
      </c>
      <c r="L24" s="75"/>
      <c r="M24" s="76">
        <v>4451.63</v>
      </c>
      <c r="N24" s="77"/>
      <c r="O24" s="78">
        <v>34.81727575</v>
      </c>
      <c r="P24" s="74" t="s">
        <v>45</v>
      </c>
      <c r="Q24" s="79"/>
      <c r="R24" s="80"/>
      <c r="S24" s="81" t="s">
        <v>45</v>
      </c>
      <c r="T24" s="82"/>
      <c r="U24" s="83"/>
      <c r="V24" s="83"/>
      <c r="W24" s="84"/>
      <c r="X24" s="85"/>
      <c r="Y24" s="86"/>
      <c r="Z24" s="87">
        <f t="shared" si="0"/>
        <v>0</v>
      </c>
      <c r="AA24" s="88">
        <f t="shared" si="1"/>
        <v>0</v>
      </c>
      <c r="AB24" s="88">
        <f t="shared" si="2"/>
        <v>0</v>
      </c>
      <c r="AC24" s="89">
        <f t="shared" si="3"/>
        <v>0</v>
      </c>
      <c r="AD24" s="90" t="str">
        <f t="shared" si="4"/>
        <v>-</v>
      </c>
      <c r="AE24" s="87">
        <f t="shared" si="5"/>
        <v>1</v>
      </c>
      <c r="AF24" s="88">
        <f t="shared" si="6"/>
        <v>1</v>
      </c>
      <c r="AG24" s="89" t="str">
        <f t="shared" si="7"/>
        <v>Initial</v>
      </c>
      <c r="AH24" s="90" t="str">
        <f t="shared" si="8"/>
        <v>RLIS</v>
      </c>
      <c r="AI24" s="87">
        <f t="shared" si="9"/>
        <v>0</v>
      </c>
    </row>
    <row r="25" spans="1:35" ht="12.75">
      <c r="A25" s="65">
        <v>5400960</v>
      </c>
      <c r="B25" s="66">
        <v>5700000</v>
      </c>
      <c r="C25" s="67" t="s">
        <v>101</v>
      </c>
      <c r="D25" s="68" t="s">
        <v>102</v>
      </c>
      <c r="E25" s="68" t="s">
        <v>103</v>
      </c>
      <c r="F25" s="69" t="s">
        <v>42</v>
      </c>
      <c r="G25" s="70">
        <v>24983</v>
      </c>
      <c r="H25" s="71">
        <v>330</v>
      </c>
      <c r="I25" s="72">
        <v>3047723094</v>
      </c>
      <c r="J25" s="73">
        <v>7</v>
      </c>
      <c r="K25" s="74" t="s">
        <v>45</v>
      </c>
      <c r="L25" s="75"/>
      <c r="M25" s="76">
        <v>1947.11</v>
      </c>
      <c r="N25" s="77"/>
      <c r="O25" s="78">
        <v>20.78836227</v>
      </c>
      <c r="P25" s="74" t="s">
        <v>45</v>
      </c>
      <c r="Q25" s="79"/>
      <c r="R25" s="80"/>
      <c r="S25" s="81" t="s">
        <v>45</v>
      </c>
      <c r="T25" s="82"/>
      <c r="U25" s="83"/>
      <c r="V25" s="83"/>
      <c r="W25" s="84"/>
      <c r="X25" s="85"/>
      <c r="Y25" s="86"/>
      <c r="Z25" s="87">
        <f t="shared" si="0"/>
        <v>1</v>
      </c>
      <c r="AA25" s="88">
        <f t="shared" si="1"/>
        <v>0</v>
      </c>
      <c r="AB25" s="88">
        <f t="shared" si="2"/>
        <v>0</v>
      </c>
      <c r="AC25" s="89">
        <f t="shared" si="3"/>
        <v>0</v>
      </c>
      <c r="AD25" s="90" t="str">
        <f t="shared" si="4"/>
        <v>-</v>
      </c>
      <c r="AE25" s="87">
        <f t="shared" si="5"/>
        <v>1</v>
      </c>
      <c r="AF25" s="88">
        <f t="shared" si="6"/>
        <v>1</v>
      </c>
      <c r="AG25" s="89" t="str">
        <f t="shared" si="7"/>
        <v>Initial</v>
      </c>
      <c r="AH25" s="90" t="str">
        <f t="shared" si="8"/>
        <v>RLIS</v>
      </c>
      <c r="AI25" s="87">
        <f t="shared" si="9"/>
        <v>0</v>
      </c>
    </row>
    <row r="26" spans="1:35" ht="12.75">
      <c r="A26" s="65">
        <v>5401020</v>
      </c>
      <c r="B26" s="66">
        <v>6200000</v>
      </c>
      <c r="C26" s="67" t="s">
        <v>104</v>
      </c>
      <c r="D26" s="68" t="s">
        <v>105</v>
      </c>
      <c r="E26" s="68" t="s">
        <v>106</v>
      </c>
      <c r="F26" s="69" t="s">
        <v>42</v>
      </c>
      <c r="G26" s="70">
        <v>26651</v>
      </c>
      <c r="H26" s="71">
        <v>1360</v>
      </c>
      <c r="I26" s="72">
        <v>3048723611</v>
      </c>
      <c r="J26" s="73" t="s">
        <v>43</v>
      </c>
      <c r="K26" s="74" t="s">
        <v>44</v>
      </c>
      <c r="L26" s="75"/>
      <c r="M26" s="76">
        <v>4105.72</v>
      </c>
      <c r="N26" s="77"/>
      <c r="O26" s="78">
        <v>27.39140755</v>
      </c>
      <c r="P26" s="74" t="s">
        <v>45</v>
      </c>
      <c r="Q26" s="79"/>
      <c r="R26" s="80"/>
      <c r="S26" s="81" t="s">
        <v>45</v>
      </c>
      <c r="T26" s="82"/>
      <c r="U26" s="83"/>
      <c r="V26" s="83"/>
      <c r="W26" s="84"/>
      <c r="X26" s="85"/>
      <c r="Y26" s="86"/>
      <c r="Z26" s="87">
        <f t="shared" si="0"/>
        <v>0</v>
      </c>
      <c r="AA26" s="88">
        <f t="shared" si="1"/>
        <v>0</v>
      </c>
      <c r="AB26" s="88">
        <f t="shared" si="2"/>
        <v>0</v>
      </c>
      <c r="AC26" s="89">
        <f t="shared" si="3"/>
        <v>0</v>
      </c>
      <c r="AD26" s="90" t="str">
        <f t="shared" si="4"/>
        <v>-</v>
      </c>
      <c r="AE26" s="87">
        <f t="shared" si="5"/>
        <v>1</v>
      </c>
      <c r="AF26" s="88">
        <f t="shared" si="6"/>
        <v>1</v>
      </c>
      <c r="AG26" s="89" t="str">
        <f t="shared" si="7"/>
        <v>Initial</v>
      </c>
      <c r="AH26" s="90" t="str">
        <f t="shared" si="8"/>
        <v>RLIS</v>
      </c>
      <c r="AI26" s="87">
        <f t="shared" si="9"/>
        <v>0</v>
      </c>
    </row>
    <row r="27" spans="1:35" ht="12.75">
      <c r="A27" s="65">
        <v>5401140</v>
      </c>
      <c r="B27" s="66">
        <v>6900000</v>
      </c>
      <c r="C27" s="67" t="s">
        <v>107</v>
      </c>
      <c r="D27" s="68" t="s">
        <v>108</v>
      </c>
      <c r="E27" s="68" t="s">
        <v>109</v>
      </c>
      <c r="F27" s="69" t="s">
        <v>42</v>
      </c>
      <c r="G27" s="70">
        <v>24954</v>
      </c>
      <c r="H27" s="71">
        <v>1209</v>
      </c>
      <c r="I27" s="72">
        <v>3047994505</v>
      </c>
      <c r="J27" s="73">
        <v>7</v>
      </c>
      <c r="K27" s="74" t="s">
        <v>45</v>
      </c>
      <c r="L27" s="75"/>
      <c r="M27" s="76">
        <v>1189.84</v>
      </c>
      <c r="N27" s="77"/>
      <c r="O27" s="78">
        <v>21.49253731</v>
      </c>
      <c r="P27" s="74" t="s">
        <v>45</v>
      </c>
      <c r="Q27" s="79"/>
      <c r="R27" s="80"/>
      <c r="S27" s="81" t="s">
        <v>45</v>
      </c>
      <c r="T27" s="82"/>
      <c r="U27" s="83"/>
      <c r="V27" s="83"/>
      <c r="W27" s="84"/>
      <c r="X27" s="85"/>
      <c r="Y27" s="86"/>
      <c r="Z27" s="87">
        <f t="shared" si="0"/>
        <v>1</v>
      </c>
      <c r="AA27" s="88">
        <f t="shared" si="1"/>
        <v>0</v>
      </c>
      <c r="AB27" s="88">
        <f t="shared" si="2"/>
        <v>0</v>
      </c>
      <c r="AC27" s="89">
        <f t="shared" si="3"/>
        <v>0</v>
      </c>
      <c r="AD27" s="90" t="str">
        <f t="shared" si="4"/>
        <v>-</v>
      </c>
      <c r="AE27" s="87">
        <f t="shared" si="5"/>
        <v>1</v>
      </c>
      <c r="AF27" s="88">
        <f t="shared" si="6"/>
        <v>1</v>
      </c>
      <c r="AG27" s="89" t="str">
        <f t="shared" si="7"/>
        <v>Initial</v>
      </c>
      <c r="AH27" s="90" t="str">
        <f t="shared" si="8"/>
        <v>RLIS</v>
      </c>
      <c r="AI27" s="87">
        <f t="shared" si="9"/>
        <v>0</v>
      </c>
    </row>
    <row r="28" spans="1:35" ht="12.75">
      <c r="A28" s="65">
        <v>5401230</v>
      </c>
      <c r="B28" s="66">
        <v>7400000</v>
      </c>
      <c r="C28" s="67" t="s">
        <v>110</v>
      </c>
      <c r="D28" s="68" t="s">
        <v>111</v>
      </c>
      <c r="E28" s="68" t="s">
        <v>112</v>
      </c>
      <c r="F28" s="69" t="s">
        <v>42</v>
      </c>
      <c r="G28" s="70">
        <v>25801</v>
      </c>
      <c r="H28" s="71">
        <v>3733</v>
      </c>
      <c r="I28" s="72">
        <v>3042564500</v>
      </c>
      <c r="J28" s="73" t="s">
        <v>94</v>
      </c>
      <c r="K28" s="74" t="s">
        <v>44</v>
      </c>
      <c r="L28" s="75"/>
      <c r="M28" s="76">
        <v>11093.6</v>
      </c>
      <c r="N28" s="77"/>
      <c r="O28" s="78">
        <v>25.37955466</v>
      </c>
      <c r="P28" s="74" t="s">
        <v>45</v>
      </c>
      <c r="Q28" s="79"/>
      <c r="R28" s="80"/>
      <c r="S28" s="81" t="s">
        <v>45</v>
      </c>
      <c r="T28" s="82"/>
      <c r="U28" s="83"/>
      <c r="V28" s="83"/>
      <c r="W28" s="84"/>
      <c r="X28" s="85"/>
      <c r="Y28" s="86"/>
      <c r="Z28" s="87">
        <f t="shared" si="0"/>
        <v>0</v>
      </c>
      <c r="AA28" s="88">
        <f t="shared" si="1"/>
        <v>0</v>
      </c>
      <c r="AB28" s="88">
        <f t="shared" si="2"/>
        <v>0</v>
      </c>
      <c r="AC28" s="89">
        <f t="shared" si="3"/>
        <v>0</v>
      </c>
      <c r="AD28" s="90" t="str">
        <f t="shared" si="4"/>
        <v>-</v>
      </c>
      <c r="AE28" s="87">
        <f t="shared" si="5"/>
        <v>1</v>
      </c>
      <c r="AF28" s="88">
        <f t="shared" si="6"/>
        <v>1</v>
      </c>
      <c r="AG28" s="89" t="str">
        <f t="shared" si="7"/>
        <v>Initial</v>
      </c>
      <c r="AH28" s="90" t="str">
        <f t="shared" si="8"/>
        <v>RLIS</v>
      </c>
      <c r="AI28" s="87">
        <f t="shared" si="9"/>
        <v>0</v>
      </c>
    </row>
    <row r="29" spans="1:35" ht="12.75">
      <c r="A29" s="65">
        <v>5401260</v>
      </c>
      <c r="B29" s="66">
        <v>7500000</v>
      </c>
      <c r="C29" s="67" t="s">
        <v>113</v>
      </c>
      <c r="D29" s="68" t="s">
        <v>114</v>
      </c>
      <c r="E29" s="68" t="s">
        <v>115</v>
      </c>
      <c r="F29" s="69" t="s">
        <v>42</v>
      </c>
      <c r="G29" s="70">
        <v>26241</v>
      </c>
      <c r="H29" s="71">
        <v>3512</v>
      </c>
      <c r="I29" s="72">
        <v>3046369150</v>
      </c>
      <c r="J29" s="73" t="s">
        <v>43</v>
      </c>
      <c r="K29" s="74" t="s">
        <v>44</v>
      </c>
      <c r="L29" s="75"/>
      <c r="M29" s="76">
        <v>4188.54</v>
      </c>
      <c r="N29" s="77"/>
      <c r="O29" s="78">
        <v>24.11032028</v>
      </c>
      <c r="P29" s="74" t="s">
        <v>45</v>
      </c>
      <c r="Q29" s="79"/>
      <c r="R29" s="80"/>
      <c r="S29" s="81" t="s">
        <v>45</v>
      </c>
      <c r="T29" s="82"/>
      <c r="U29" s="83"/>
      <c r="V29" s="83"/>
      <c r="W29" s="84"/>
      <c r="X29" s="85"/>
      <c r="Y29" s="86"/>
      <c r="Z29" s="87">
        <f t="shared" si="0"/>
        <v>0</v>
      </c>
      <c r="AA29" s="88">
        <f t="shared" si="1"/>
        <v>0</v>
      </c>
      <c r="AB29" s="88">
        <f t="shared" si="2"/>
        <v>0</v>
      </c>
      <c r="AC29" s="89">
        <f t="shared" si="3"/>
        <v>0</v>
      </c>
      <c r="AD29" s="90" t="str">
        <f t="shared" si="4"/>
        <v>-</v>
      </c>
      <c r="AE29" s="87">
        <f t="shared" si="5"/>
        <v>1</v>
      </c>
      <c r="AF29" s="88">
        <f t="shared" si="6"/>
        <v>1</v>
      </c>
      <c r="AG29" s="89" t="str">
        <f t="shared" si="7"/>
        <v>Initial</v>
      </c>
      <c r="AH29" s="90" t="str">
        <f t="shared" si="8"/>
        <v>RLIS</v>
      </c>
      <c r="AI29" s="87">
        <f t="shared" si="9"/>
        <v>0</v>
      </c>
    </row>
    <row r="30" spans="1:35" ht="12.75">
      <c r="A30" s="65">
        <v>5401290</v>
      </c>
      <c r="B30" s="66">
        <v>7700000</v>
      </c>
      <c r="C30" s="67" t="s">
        <v>116</v>
      </c>
      <c r="D30" s="68" t="s">
        <v>117</v>
      </c>
      <c r="E30" s="68" t="s">
        <v>118</v>
      </c>
      <c r="F30" s="69" t="s">
        <v>42</v>
      </c>
      <c r="G30" s="70">
        <v>26362</v>
      </c>
      <c r="H30" s="71">
        <v>1370</v>
      </c>
      <c r="I30" s="72">
        <v>3046432991</v>
      </c>
      <c r="J30" s="73">
        <v>7</v>
      </c>
      <c r="K30" s="74" t="s">
        <v>45</v>
      </c>
      <c r="L30" s="75"/>
      <c r="M30" s="76">
        <v>1504.53</v>
      </c>
      <c r="N30" s="77"/>
      <c r="O30" s="78">
        <v>23.04900181</v>
      </c>
      <c r="P30" s="74" t="s">
        <v>45</v>
      </c>
      <c r="Q30" s="79"/>
      <c r="R30" s="80"/>
      <c r="S30" s="81" t="s">
        <v>45</v>
      </c>
      <c r="T30" s="82"/>
      <c r="U30" s="83"/>
      <c r="V30" s="83"/>
      <c r="W30" s="84"/>
      <c r="X30" s="85"/>
      <c r="Y30" s="86"/>
      <c r="Z30" s="87">
        <f t="shared" si="0"/>
        <v>1</v>
      </c>
      <c r="AA30" s="88">
        <f t="shared" si="1"/>
        <v>0</v>
      </c>
      <c r="AB30" s="88">
        <f t="shared" si="2"/>
        <v>0</v>
      </c>
      <c r="AC30" s="89">
        <f t="shared" si="3"/>
        <v>0</v>
      </c>
      <c r="AD30" s="90" t="str">
        <f t="shared" si="4"/>
        <v>-</v>
      </c>
      <c r="AE30" s="87">
        <f t="shared" si="5"/>
        <v>1</v>
      </c>
      <c r="AF30" s="88">
        <f t="shared" si="6"/>
        <v>1</v>
      </c>
      <c r="AG30" s="89" t="str">
        <f t="shared" si="7"/>
        <v>Initial</v>
      </c>
      <c r="AH30" s="90" t="str">
        <f t="shared" si="8"/>
        <v>RLIS</v>
      </c>
      <c r="AI30" s="87">
        <f t="shared" si="9"/>
        <v>0</v>
      </c>
    </row>
    <row r="31" spans="1:35" ht="12.75">
      <c r="A31" s="65">
        <v>5401320</v>
      </c>
      <c r="B31" s="66">
        <v>7900000</v>
      </c>
      <c r="C31" s="67" t="s">
        <v>119</v>
      </c>
      <c r="D31" s="68" t="s">
        <v>120</v>
      </c>
      <c r="E31" s="68" t="s">
        <v>121</v>
      </c>
      <c r="F31" s="69" t="s">
        <v>42</v>
      </c>
      <c r="G31" s="70">
        <v>25276</v>
      </c>
      <c r="H31" s="71">
        <v>609</v>
      </c>
      <c r="I31" s="72">
        <v>3049276400</v>
      </c>
      <c r="J31" s="73">
        <v>7</v>
      </c>
      <c r="K31" s="74" t="s">
        <v>45</v>
      </c>
      <c r="L31" s="75"/>
      <c r="M31" s="76">
        <v>2366.85</v>
      </c>
      <c r="N31" s="77"/>
      <c r="O31" s="78">
        <v>29.27927928</v>
      </c>
      <c r="P31" s="74" t="s">
        <v>45</v>
      </c>
      <c r="Q31" s="79"/>
      <c r="R31" s="80"/>
      <c r="S31" s="81" t="s">
        <v>45</v>
      </c>
      <c r="T31" s="82"/>
      <c r="U31" s="83"/>
      <c r="V31" s="83"/>
      <c r="W31" s="84"/>
      <c r="X31" s="85"/>
      <c r="Y31" s="86"/>
      <c r="Z31" s="87">
        <f t="shared" si="0"/>
        <v>1</v>
      </c>
      <c r="AA31" s="88">
        <f t="shared" si="1"/>
        <v>0</v>
      </c>
      <c r="AB31" s="88">
        <f t="shared" si="2"/>
        <v>0</v>
      </c>
      <c r="AC31" s="89">
        <f t="shared" si="3"/>
        <v>0</v>
      </c>
      <c r="AD31" s="90" t="str">
        <f t="shared" si="4"/>
        <v>-</v>
      </c>
      <c r="AE31" s="87">
        <f t="shared" si="5"/>
        <v>1</v>
      </c>
      <c r="AF31" s="88">
        <f t="shared" si="6"/>
        <v>1</v>
      </c>
      <c r="AG31" s="89" t="str">
        <f t="shared" si="7"/>
        <v>Initial</v>
      </c>
      <c r="AH31" s="90" t="str">
        <f t="shared" si="8"/>
        <v>RLIS</v>
      </c>
      <c r="AI31" s="87">
        <f t="shared" si="9"/>
        <v>0</v>
      </c>
    </row>
    <row r="32" spans="1:35" ht="12.75">
      <c r="A32" s="65">
        <v>5401350</v>
      </c>
      <c r="B32" s="66">
        <v>8100000</v>
      </c>
      <c r="C32" s="67" t="s">
        <v>122</v>
      </c>
      <c r="D32" s="68" t="s">
        <v>123</v>
      </c>
      <c r="E32" s="68" t="s">
        <v>124</v>
      </c>
      <c r="F32" s="69" t="s">
        <v>42</v>
      </c>
      <c r="G32" s="70">
        <v>25951</v>
      </c>
      <c r="H32" s="71">
        <v>2439</v>
      </c>
      <c r="I32" s="72">
        <v>3044666000</v>
      </c>
      <c r="J32" s="73" t="s">
        <v>43</v>
      </c>
      <c r="K32" s="74" t="s">
        <v>44</v>
      </c>
      <c r="L32" s="75"/>
      <c r="M32" s="76">
        <v>1552.77</v>
      </c>
      <c r="N32" s="77"/>
      <c r="O32" s="78">
        <v>31.85642176</v>
      </c>
      <c r="P32" s="74" t="s">
        <v>45</v>
      </c>
      <c r="Q32" s="79"/>
      <c r="R32" s="80"/>
      <c r="S32" s="81" t="s">
        <v>45</v>
      </c>
      <c r="T32" s="82"/>
      <c r="U32" s="83"/>
      <c r="V32" s="83"/>
      <c r="W32" s="84"/>
      <c r="X32" s="85"/>
      <c r="Y32" s="86"/>
      <c r="Z32" s="87">
        <f t="shared" si="0"/>
        <v>0</v>
      </c>
      <c r="AA32" s="88">
        <f t="shared" si="1"/>
        <v>0</v>
      </c>
      <c r="AB32" s="88">
        <f t="shared" si="2"/>
        <v>0</v>
      </c>
      <c r="AC32" s="89">
        <f t="shared" si="3"/>
        <v>0</v>
      </c>
      <c r="AD32" s="90" t="str">
        <f t="shared" si="4"/>
        <v>-</v>
      </c>
      <c r="AE32" s="87">
        <f t="shared" si="5"/>
        <v>1</v>
      </c>
      <c r="AF32" s="88">
        <f t="shared" si="6"/>
        <v>1</v>
      </c>
      <c r="AG32" s="89" t="str">
        <f t="shared" si="7"/>
        <v>Initial</v>
      </c>
      <c r="AH32" s="90" t="str">
        <f t="shared" si="8"/>
        <v>RLIS</v>
      </c>
      <c r="AI32" s="87">
        <f t="shared" si="9"/>
        <v>0</v>
      </c>
    </row>
    <row r="33" spans="1:35" ht="12.75">
      <c r="A33" s="65">
        <v>5401380</v>
      </c>
      <c r="B33" s="66">
        <v>8300000</v>
      </c>
      <c r="C33" s="67" t="s">
        <v>125</v>
      </c>
      <c r="D33" s="68" t="s">
        <v>126</v>
      </c>
      <c r="E33" s="68" t="s">
        <v>127</v>
      </c>
      <c r="F33" s="69" t="s">
        <v>42</v>
      </c>
      <c r="G33" s="70">
        <v>26354</v>
      </c>
      <c r="H33" s="71">
        <v>1836</v>
      </c>
      <c r="I33" s="72">
        <v>3042652497</v>
      </c>
      <c r="J33" s="73" t="s">
        <v>43</v>
      </c>
      <c r="K33" s="74" t="s">
        <v>44</v>
      </c>
      <c r="L33" s="75"/>
      <c r="M33" s="76">
        <v>2358.65</v>
      </c>
      <c r="N33" s="77"/>
      <c r="O33" s="78">
        <v>23.85392385</v>
      </c>
      <c r="P33" s="74" t="s">
        <v>45</v>
      </c>
      <c r="Q33" s="79"/>
      <c r="R33" s="80"/>
      <c r="S33" s="81" t="s">
        <v>45</v>
      </c>
      <c r="T33" s="82"/>
      <c r="U33" s="83"/>
      <c r="V33" s="83"/>
      <c r="W33" s="84"/>
      <c r="X33" s="85"/>
      <c r="Y33" s="86"/>
      <c r="Z33" s="87">
        <f t="shared" si="0"/>
        <v>0</v>
      </c>
      <c r="AA33" s="88">
        <f t="shared" si="1"/>
        <v>0</v>
      </c>
      <c r="AB33" s="88">
        <f t="shared" si="2"/>
        <v>0</v>
      </c>
      <c r="AC33" s="89">
        <f t="shared" si="3"/>
        <v>0</v>
      </c>
      <c r="AD33" s="90" t="str">
        <f t="shared" si="4"/>
        <v>-</v>
      </c>
      <c r="AE33" s="87">
        <f t="shared" si="5"/>
        <v>1</v>
      </c>
      <c r="AF33" s="88">
        <f t="shared" si="6"/>
        <v>1</v>
      </c>
      <c r="AG33" s="89" t="str">
        <f t="shared" si="7"/>
        <v>Initial</v>
      </c>
      <c r="AH33" s="90" t="str">
        <f t="shared" si="8"/>
        <v>RLIS</v>
      </c>
      <c r="AI33" s="87">
        <f t="shared" si="9"/>
        <v>0</v>
      </c>
    </row>
    <row r="34" spans="1:35" ht="12.75">
      <c r="A34" s="65">
        <v>5401440</v>
      </c>
      <c r="B34" s="66">
        <v>8500000</v>
      </c>
      <c r="C34" s="67" t="s">
        <v>128</v>
      </c>
      <c r="D34" s="68" t="s">
        <v>129</v>
      </c>
      <c r="E34" s="68" t="s">
        <v>130</v>
      </c>
      <c r="F34" s="69" t="s">
        <v>42</v>
      </c>
      <c r="G34" s="70">
        <v>26149</v>
      </c>
      <c r="H34" s="71">
        <v>25</v>
      </c>
      <c r="I34" s="72">
        <v>3047582145</v>
      </c>
      <c r="J34" s="73">
        <v>7</v>
      </c>
      <c r="K34" s="74" t="s">
        <v>45</v>
      </c>
      <c r="L34" s="75"/>
      <c r="M34" s="76">
        <v>1524.67</v>
      </c>
      <c r="N34" s="77"/>
      <c r="O34" s="78">
        <v>22.21494102</v>
      </c>
      <c r="P34" s="74" t="s">
        <v>45</v>
      </c>
      <c r="Q34" s="79"/>
      <c r="R34" s="80"/>
      <c r="S34" s="81" t="s">
        <v>45</v>
      </c>
      <c r="T34" s="82"/>
      <c r="U34" s="83"/>
      <c r="V34" s="83"/>
      <c r="W34" s="84"/>
      <c r="X34" s="85"/>
      <c r="Y34" s="86"/>
      <c r="Z34" s="87">
        <f t="shared" si="0"/>
        <v>1</v>
      </c>
      <c r="AA34" s="88">
        <f t="shared" si="1"/>
        <v>0</v>
      </c>
      <c r="AB34" s="88">
        <f t="shared" si="2"/>
        <v>0</v>
      </c>
      <c r="AC34" s="89">
        <f t="shared" si="3"/>
        <v>0</v>
      </c>
      <c r="AD34" s="90" t="str">
        <f t="shared" si="4"/>
        <v>-</v>
      </c>
      <c r="AE34" s="87">
        <f t="shared" si="5"/>
        <v>1</v>
      </c>
      <c r="AF34" s="88">
        <f t="shared" si="6"/>
        <v>1</v>
      </c>
      <c r="AG34" s="89" t="str">
        <f t="shared" si="7"/>
        <v>Initial</v>
      </c>
      <c r="AH34" s="90" t="str">
        <f t="shared" si="8"/>
        <v>RLIS</v>
      </c>
      <c r="AI34" s="87">
        <f t="shared" si="9"/>
        <v>0</v>
      </c>
    </row>
    <row r="35" spans="1:35" ht="12.75">
      <c r="A35" s="65">
        <v>5401470</v>
      </c>
      <c r="B35" s="66">
        <v>8700000</v>
      </c>
      <c r="C35" s="67" t="s">
        <v>131</v>
      </c>
      <c r="D35" s="68" t="s">
        <v>132</v>
      </c>
      <c r="E35" s="68" t="s">
        <v>133</v>
      </c>
      <c r="F35" s="69" t="s">
        <v>42</v>
      </c>
      <c r="G35" s="70">
        <v>26201</v>
      </c>
      <c r="H35" s="71">
        <v>2620</v>
      </c>
      <c r="I35" s="72">
        <v>3044725480</v>
      </c>
      <c r="J35" s="73" t="s">
        <v>43</v>
      </c>
      <c r="K35" s="74" t="s">
        <v>44</v>
      </c>
      <c r="L35" s="75"/>
      <c r="M35" s="76">
        <v>3638.74</v>
      </c>
      <c r="N35" s="77"/>
      <c r="O35" s="78">
        <v>26.47773279</v>
      </c>
      <c r="P35" s="74" t="s">
        <v>45</v>
      </c>
      <c r="Q35" s="79"/>
      <c r="R35" s="80"/>
      <c r="S35" s="81" t="s">
        <v>45</v>
      </c>
      <c r="T35" s="82"/>
      <c r="U35" s="83"/>
      <c r="V35" s="83"/>
      <c r="W35" s="84"/>
      <c r="X35" s="85"/>
      <c r="Y35" s="86"/>
      <c r="Z35" s="87">
        <f t="shared" si="0"/>
        <v>0</v>
      </c>
      <c r="AA35" s="88">
        <f t="shared" si="1"/>
        <v>0</v>
      </c>
      <c r="AB35" s="88">
        <f t="shared" si="2"/>
        <v>0</v>
      </c>
      <c r="AC35" s="89">
        <f t="shared" si="3"/>
        <v>0</v>
      </c>
      <c r="AD35" s="90" t="str">
        <f t="shared" si="4"/>
        <v>-</v>
      </c>
      <c r="AE35" s="87">
        <f t="shared" si="5"/>
        <v>1</v>
      </c>
      <c r="AF35" s="88">
        <f t="shared" si="6"/>
        <v>1</v>
      </c>
      <c r="AG35" s="89" t="str">
        <f t="shared" si="7"/>
        <v>Initial</v>
      </c>
      <c r="AH35" s="90" t="str">
        <f t="shared" si="8"/>
        <v>RLIS</v>
      </c>
      <c r="AI35" s="87">
        <f t="shared" si="9"/>
        <v>0</v>
      </c>
    </row>
    <row r="36" spans="1:35" ht="12.75">
      <c r="A36" s="65">
        <v>5401530</v>
      </c>
      <c r="B36" s="66">
        <v>9100000</v>
      </c>
      <c r="C36" s="67" t="s">
        <v>134</v>
      </c>
      <c r="D36" s="68" t="s">
        <v>135</v>
      </c>
      <c r="E36" s="68" t="s">
        <v>136</v>
      </c>
      <c r="F36" s="69" t="s">
        <v>42</v>
      </c>
      <c r="G36" s="70">
        <v>26288</v>
      </c>
      <c r="H36" s="71">
        <v>1187</v>
      </c>
      <c r="I36" s="72">
        <v>3048475638</v>
      </c>
      <c r="J36" s="73">
        <v>7</v>
      </c>
      <c r="K36" s="74" t="s">
        <v>45</v>
      </c>
      <c r="L36" s="75"/>
      <c r="M36" s="76">
        <v>1555.19</v>
      </c>
      <c r="N36" s="77"/>
      <c r="O36" s="78">
        <v>35.39823009</v>
      </c>
      <c r="P36" s="74" t="s">
        <v>45</v>
      </c>
      <c r="Q36" s="79"/>
      <c r="R36" s="80"/>
      <c r="S36" s="81" t="s">
        <v>45</v>
      </c>
      <c r="T36" s="82"/>
      <c r="U36" s="83"/>
      <c r="V36" s="83"/>
      <c r="W36" s="84"/>
      <c r="X36" s="85"/>
      <c r="Y36" s="86"/>
      <c r="Z36" s="87">
        <f t="shared" si="0"/>
        <v>1</v>
      </c>
      <c r="AA36" s="88">
        <f t="shared" si="1"/>
        <v>0</v>
      </c>
      <c r="AB36" s="88">
        <f t="shared" si="2"/>
        <v>0</v>
      </c>
      <c r="AC36" s="89">
        <f t="shared" si="3"/>
        <v>0</v>
      </c>
      <c r="AD36" s="90" t="str">
        <f t="shared" si="4"/>
        <v>-</v>
      </c>
      <c r="AE36" s="87">
        <f t="shared" si="5"/>
        <v>1</v>
      </c>
      <c r="AF36" s="88">
        <f t="shared" si="6"/>
        <v>1</v>
      </c>
      <c r="AG36" s="89" t="str">
        <f t="shared" si="7"/>
        <v>Initial</v>
      </c>
      <c r="AH36" s="90" t="str">
        <f t="shared" si="8"/>
        <v>RLIS</v>
      </c>
      <c r="AI36" s="87">
        <f t="shared" si="9"/>
        <v>0</v>
      </c>
    </row>
    <row r="37" spans="1:35" ht="12.75">
      <c r="A37" s="65">
        <v>5401560</v>
      </c>
      <c r="B37" s="66">
        <v>9200000</v>
      </c>
      <c r="C37" s="67" t="s">
        <v>137</v>
      </c>
      <c r="D37" s="68" t="s">
        <v>138</v>
      </c>
      <c r="E37" s="68" t="s">
        <v>139</v>
      </c>
      <c r="F37" s="69" t="s">
        <v>42</v>
      </c>
      <c r="G37" s="70">
        <v>26155</v>
      </c>
      <c r="H37" s="71">
        <v>1141</v>
      </c>
      <c r="I37" s="72">
        <v>3044552441</v>
      </c>
      <c r="J37" s="73" t="s">
        <v>43</v>
      </c>
      <c r="K37" s="74" t="s">
        <v>44</v>
      </c>
      <c r="L37" s="75"/>
      <c r="M37" s="76">
        <v>3161.63</v>
      </c>
      <c r="N37" s="77"/>
      <c r="O37" s="78">
        <v>22.63287575</v>
      </c>
      <c r="P37" s="74" t="s">
        <v>45</v>
      </c>
      <c r="Q37" s="79"/>
      <c r="R37" s="80"/>
      <c r="S37" s="81" t="s">
        <v>45</v>
      </c>
      <c r="T37" s="82"/>
      <c r="U37" s="83"/>
      <c r="V37" s="83"/>
      <c r="W37" s="84"/>
      <c r="X37" s="85"/>
      <c r="Y37" s="86"/>
      <c r="Z37" s="87">
        <f t="shared" si="0"/>
        <v>0</v>
      </c>
      <c r="AA37" s="88">
        <f t="shared" si="1"/>
        <v>0</v>
      </c>
      <c r="AB37" s="88">
        <f t="shared" si="2"/>
        <v>0</v>
      </c>
      <c r="AC37" s="89">
        <f t="shared" si="3"/>
        <v>0</v>
      </c>
      <c r="AD37" s="90" t="str">
        <f t="shared" si="4"/>
        <v>-</v>
      </c>
      <c r="AE37" s="87">
        <f t="shared" si="5"/>
        <v>1</v>
      </c>
      <c r="AF37" s="88">
        <f t="shared" si="6"/>
        <v>1</v>
      </c>
      <c r="AG37" s="89" t="str">
        <f t="shared" si="7"/>
        <v>Initial</v>
      </c>
      <c r="AH37" s="90" t="str">
        <f t="shared" si="8"/>
        <v>RLIS</v>
      </c>
      <c r="AI37" s="87">
        <f t="shared" si="9"/>
        <v>0</v>
      </c>
    </row>
    <row r="38" spans="1:35" ht="12.75">
      <c r="A38" s="65">
        <v>5401590</v>
      </c>
      <c r="B38" s="66">
        <v>9400000</v>
      </c>
      <c r="C38" s="67" t="s">
        <v>140</v>
      </c>
      <c r="D38" s="68" t="s">
        <v>141</v>
      </c>
      <c r="E38" s="68" t="s">
        <v>142</v>
      </c>
      <c r="F38" s="69" t="s">
        <v>42</v>
      </c>
      <c r="G38" s="70">
        <v>26143</v>
      </c>
      <c r="H38" s="71">
        <v>189</v>
      </c>
      <c r="I38" s="72">
        <v>3042754279</v>
      </c>
      <c r="J38" s="73">
        <v>8</v>
      </c>
      <c r="K38" s="74" t="s">
        <v>45</v>
      </c>
      <c r="L38" s="75"/>
      <c r="M38" s="76">
        <v>986.36</v>
      </c>
      <c r="N38" s="77"/>
      <c r="O38" s="78">
        <v>23.66863905</v>
      </c>
      <c r="P38" s="74" t="s">
        <v>45</v>
      </c>
      <c r="Q38" s="79"/>
      <c r="R38" s="80"/>
      <c r="S38" s="81" t="s">
        <v>45</v>
      </c>
      <c r="T38" s="82"/>
      <c r="U38" s="83"/>
      <c r="V38" s="83"/>
      <c r="W38" s="84"/>
      <c r="X38" s="85"/>
      <c r="Y38" s="86"/>
      <c r="Z38" s="87">
        <f t="shared" si="0"/>
        <v>1</v>
      </c>
      <c r="AA38" s="88">
        <f t="shared" si="1"/>
        <v>0</v>
      </c>
      <c r="AB38" s="88">
        <f t="shared" si="2"/>
        <v>0</v>
      </c>
      <c r="AC38" s="89">
        <f t="shared" si="3"/>
        <v>0</v>
      </c>
      <c r="AD38" s="90" t="str">
        <f t="shared" si="4"/>
        <v>-</v>
      </c>
      <c r="AE38" s="87">
        <f t="shared" si="5"/>
        <v>1</v>
      </c>
      <c r="AF38" s="88">
        <f t="shared" si="6"/>
        <v>1</v>
      </c>
      <c r="AG38" s="89" t="str">
        <f t="shared" si="7"/>
        <v>Initial</v>
      </c>
      <c r="AH38" s="90" t="str">
        <f t="shared" si="8"/>
        <v>RLIS</v>
      </c>
      <c r="AI38" s="87">
        <f t="shared" si="9"/>
        <v>0</v>
      </c>
    </row>
    <row r="39" spans="1:35" ht="12.75">
      <c r="A39" s="65">
        <v>5401650</v>
      </c>
      <c r="B39" s="66">
        <v>9800000</v>
      </c>
      <c r="C39" s="67" t="s">
        <v>143</v>
      </c>
      <c r="D39" s="68" t="s">
        <v>144</v>
      </c>
      <c r="E39" s="68" t="s">
        <v>145</v>
      </c>
      <c r="F39" s="69" t="s">
        <v>42</v>
      </c>
      <c r="G39" s="70">
        <v>24874</v>
      </c>
      <c r="H39" s="71">
        <v>69</v>
      </c>
      <c r="I39" s="72">
        <v>3047326262</v>
      </c>
      <c r="J39" s="73">
        <v>7</v>
      </c>
      <c r="K39" s="74" t="s">
        <v>45</v>
      </c>
      <c r="L39" s="75"/>
      <c r="M39" s="76">
        <v>4477.23</v>
      </c>
      <c r="N39" s="77"/>
      <c r="O39" s="78">
        <v>33.12084993</v>
      </c>
      <c r="P39" s="74" t="s">
        <v>45</v>
      </c>
      <c r="Q39" s="79"/>
      <c r="R39" s="80"/>
      <c r="S39" s="81" t="s">
        <v>45</v>
      </c>
      <c r="T39" s="82"/>
      <c r="U39" s="83"/>
      <c r="V39" s="83"/>
      <c r="W39" s="84"/>
      <c r="X39" s="85"/>
      <c r="Y39" s="86"/>
      <c r="Z39" s="87">
        <f t="shared" si="0"/>
        <v>1</v>
      </c>
      <c r="AA39" s="88">
        <f t="shared" si="1"/>
        <v>0</v>
      </c>
      <c r="AB39" s="88">
        <f t="shared" si="2"/>
        <v>0</v>
      </c>
      <c r="AC39" s="89">
        <f t="shared" si="3"/>
        <v>0</v>
      </c>
      <c r="AD39" s="90" t="str">
        <f t="shared" si="4"/>
        <v>-</v>
      </c>
      <c r="AE39" s="87">
        <f t="shared" si="5"/>
        <v>1</v>
      </c>
      <c r="AF39" s="88">
        <f t="shared" si="6"/>
        <v>1</v>
      </c>
      <c r="AG39" s="89" t="str">
        <f t="shared" si="7"/>
        <v>Initial</v>
      </c>
      <c r="AH39" s="90" t="str">
        <f t="shared" si="8"/>
        <v>RLIS</v>
      </c>
      <c r="AI39" s="87">
        <f t="shared" si="9"/>
        <v>0</v>
      </c>
    </row>
  </sheetData>
  <mergeCells count="1">
    <mergeCell ref="A2:Q2"/>
  </mergeCells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&amp;N&amp;R&amp;"Arial,Bold"&amp;14FY 2006 -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I61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2" max="2" width="9.421875" style="0" bestFit="1" customWidth="1"/>
    <col min="3" max="3" width="37.421875" style="0" bestFit="1" customWidth="1"/>
    <col min="4" max="4" width="34.8515625" style="0" bestFit="1" customWidth="1"/>
    <col min="5" max="5" width="20.42187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57421875" style="0" bestFit="1" customWidth="1"/>
    <col min="10" max="10" width="8.28125" style="0" bestFit="1" customWidth="1"/>
    <col min="11" max="12" width="6.57421875" style="0" bestFit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4" width="6.57421875" style="0" bestFit="1" customWidth="1"/>
    <col min="26" max="27" width="4.00390625" style="0" hidden="1" customWidth="1"/>
    <col min="28" max="29" width="6.57421875" style="0" hidden="1" customWidth="1"/>
    <col min="30" max="30" width="6.7109375" style="0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4.00390625" style="0" hidden="1" customWidth="1"/>
  </cols>
  <sheetData>
    <row r="1" spans="1:33" ht="12.75">
      <c r="A1" s="1" t="s">
        <v>0</v>
      </c>
      <c r="B1" s="2"/>
      <c r="C1" s="3"/>
      <c r="D1" s="3"/>
      <c r="E1" s="3"/>
      <c r="F1" s="3"/>
      <c r="G1" s="4"/>
      <c r="H1" s="5"/>
      <c r="I1" s="6"/>
      <c r="J1" s="7"/>
      <c r="K1" s="7"/>
      <c r="L1" s="8"/>
      <c r="M1" s="3"/>
      <c r="O1" s="3"/>
      <c r="P1" s="3"/>
      <c r="Q1" s="9"/>
      <c r="R1" s="3"/>
      <c r="S1" s="10"/>
      <c r="T1" s="10"/>
      <c r="U1" s="10"/>
      <c r="V1" s="10"/>
      <c r="W1" s="3"/>
      <c r="X1" s="3"/>
      <c r="Y1" s="3"/>
      <c r="Z1" s="3"/>
      <c r="AA1" s="3"/>
      <c r="AB1" s="3"/>
      <c r="AC1" s="3"/>
      <c r="AD1" s="3"/>
      <c r="AE1" s="3"/>
      <c r="AF1" s="3"/>
      <c r="AG1" s="7"/>
    </row>
    <row r="2" spans="1:33" ht="18">
      <c r="A2" s="11" t="s">
        <v>224</v>
      </c>
      <c r="B2" s="2"/>
      <c r="C2" s="3"/>
      <c r="D2" s="3"/>
      <c r="E2" s="3"/>
      <c r="F2" s="3"/>
      <c r="G2" s="4"/>
      <c r="H2" s="5"/>
      <c r="I2" s="6"/>
      <c r="J2" s="7"/>
      <c r="K2" s="7"/>
      <c r="L2" s="8"/>
      <c r="M2" s="3"/>
      <c r="N2" s="12"/>
      <c r="O2" s="3"/>
      <c r="P2" s="3"/>
      <c r="Q2" s="13"/>
      <c r="R2" s="3"/>
      <c r="S2" s="10"/>
      <c r="T2" s="10"/>
      <c r="U2" s="10"/>
      <c r="V2" s="10"/>
      <c r="W2" s="3"/>
      <c r="X2" s="3"/>
      <c r="Y2" s="3"/>
      <c r="Z2" s="3"/>
      <c r="AA2" s="3"/>
      <c r="AB2" s="3"/>
      <c r="AC2" s="3"/>
      <c r="AD2" s="3"/>
      <c r="AE2" s="3"/>
      <c r="AF2" s="3"/>
      <c r="AG2" s="7"/>
    </row>
    <row r="3" spans="1:35" ht="150" customHeight="1" thickBot="1">
      <c r="A3" s="14" t="s">
        <v>1</v>
      </c>
      <c r="B3" s="15" t="s">
        <v>2</v>
      </c>
      <c r="C3" s="16" t="s">
        <v>3</v>
      </c>
      <c r="D3" s="16" t="s">
        <v>4</v>
      </c>
      <c r="E3" s="16" t="s">
        <v>5</v>
      </c>
      <c r="F3" s="17" t="s">
        <v>6</v>
      </c>
      <c r="G3" s="18" t="s">
        <v>7</v>
      </c>
      <c r="H3" s="17" t="s">
        <v>8</v>
      </c>
      <c r="I3" s="16" t="s">
        <v>9</v>
      </c>
      <c r="J3" s="19" t="s">
        <v>10</v>
      </c>
      <c r="K3" s="20" t="s">
        <v>11</v>
      </c>
      <c r="L3" s="21" t="s">
        <v>12</v>
      </c>
      <c r="M3" s="22" t="s">
        <v>13</v>
      </c>
      <c r="N3" s="23" t="s">
        <v>14</v>
      </c>
      <c r="O3" s="24" t="s">
        <v>15</v>
      </c>
      <c r="P3" s="25" t="s">
        <v>16</v>
      </c>
      <c r="Q3" s="26" t="s">
        <v>17</v>
      </c>
      <c r="R3" s="27" t="s">
        <v>18</v>
      </c>
      <c r="S3" s="28" t="s">
        <v>19</v>
      </c>
      <c r="T3" s="29" t="s">
        <v>20</v>
      </c>
      <c r="U3" s="30" t="s">
        <v>21</v>
      </c>
      <c r="V3" s="30" t="s">
        <v>22</v>
      </c>
      <c r="W3" s="31" t="s">
        <v>23</v>
      </c>
      <c r="X3" s="32" t="s">
        <v>24</v>
      </c>
      <c r="Y3" s="33" t="s">
        <v>25</v>
      </c>
      <c r="Z3" s="34" t="s">
        <v>26</v>
      </c>
      <c r="AA3" s="35" t="s">
        <v>27</v>
      </c>
      <c r="AB3" s="35" t="s">
        <v>28</v>
      </c>
      <c r="AC3" s="36" t="s">
        <v>29</v>
      </c>
      <c r="AD3" s="37" t="s">
        <v>30</v>
      </c>
      <c r="AE3" s="34" t="s">
        <v>31</v>
      </c>
      <c r="AF3" s="35" t="s">
        <v>32</v>
      </c>
      <c r="AG3" s="36" t="s">
        <v>33</v>
      </c>
      <c r="AH3" s="38" t="s">
        <v>34</v>
      </c>
      <c r="AI3" s="39" t="s">
        <v>35</v>
      </c>
    </row>
    <row r="4" spans="1:35" ht="13.5" thickBot="1">
      <c r="A4" s="40">
        <v>1</v>
      </c>
      <c r="B4" s="40">
        <v>2</v>
      </c>
      <c r="C4" s="41">
        <v>3</v>
      </c>
      <c r="D4" s="42">
        <v>4</v>
      </c>
      <c r="E4" s="42">
        <v>5</v>
      </c>
      <c r="F4" s="43"/>
      <c r="G4" s="44">
        <v>6</v>
      </c>
      <c r="H4" s="45"/>
      <c r="I4" s="46">
        <v>7</v>
      </c>
      <c r="J4" s="47">
        <v>8</v>
      </c>
      <c r="K4" s="42">
        <v>9</v>
      </c>
      <c r="L4" s="48">
        <v>10</v>
      </c>
      <c r="M4" s="49">
        <v>11</v>
      </c>
      <c r="N4" s="50">
        <v>12</v>
      </c>
      <c r="O4" s="51">
        <v>13</v>
      </c>
      <c r="P4" s="52">
        <v>14</v>
      </c>
      <c r="Q4" s="53" t="s">
        <v>36</v>
      </c>
      <c r="R4" s="54" t="s">
        <v>37</v>
      </c>
      <c r="S4" s="55">
        <v>15</v>
      </c>
      <c r="T4" s="56">
        <v>16</v>
      </c>
      <c r="U4" s="57">
        <v>17</v>
      </c>
      <c r="V4" s="57">
        <v>18</v>
      </c>
      <c r="W4" s="58">
        <v>19</v>
      </c>
      <c r="X4" s="59">
        <v>20</v>
      </c>
      <c r="Y4" s="60">
        <v>21</v>
      </c>
      <c r="Z4" s="41"/>
      <c r="AA4" s="42"/>
      <c r="AB4" s="42"/>
      <c r="AC4" s="46"/>
      <c r="AD4" s="61">
        <v>22</v>
      </c>
      <c r="AE4" s="62"/>
      <c r="AF4" s="63"/>
      <c r="AG4" s="64"/>
      <c r="AH4" s="61">
        <v>23</v>
      </c>
      <c r="AI4" s="41" t="s">
        <v>38</v>
      </c>
    </row>
    <row r="5" spans="1:35" ht="12.75">
      <c r="A5" s="65">
        <v>5400030</v>
      </c>
      <c r="B5" s="66">
        <v>200000</v>
      </c>
      <c r="C5" s="67" t="s">
        <v>39</v>
      </c>
      <c r="D5" s="68" t="s">
        <v>40</v>
      </c>
      <c r="E5" s="68" t="s">
        <v>41</v>
      </c>
      <c r="F5" s="69" t="s">
        <v>42</v>
      </c>
      <c r="G5" s="70">
        <v>26416</v>
      </c>
      <c r="H5" s="71">
        <v>1177</v>
      </c>
      <c r="I5" s="72">
        <v>3044573030</v>
      </c>
      <c r="J5" s="73" t="s">
        <v>43</v>
      </c>
      <c r="K5" s="74" t="s">
        <v>44</v>
      </c>
      <c r="L5" s="75"/>
      <c r="M5" s="76">
        <v>2515.55</v>
      </c>
      <c r="N5" s="77"/>
      <c r="O5" s="78">
        <v>27.89197904</v>
      </c>
      <c r="P5" s="74" t="s">
        <v>45</v>
      </c>
      <c r="Q5" s="79"/>
      <c r="R5" s="80"/>
      <c r="S5" s="81" t="s">
        <v>45</v>
      </c>
      <c r="T5" s="82"/>
      <c r="U5" s="83"/>
      <c r="V5" s="83"/>
      <c r="W5" s="84"/>
      <c r="X5" s="85"/>
      <c r="Y5" s="86"/>
      <c r="Z5" s="87">
        <f aca="true" t="shared" si="0" ref="Z5:Z61">IF(OR(K5="YES",L5="YES"),1,0)</f>
        <v>0</v>
      </c>
      <c r="AA5" s="88">
        <f aca="true" t="shared" si="1" ref="AA5:AA61">IF(OR(AND(ISNUMBER(M5),AND(M5&gt;0,M5&lt;600)),AND(ISNUMBER(M5),AND(M5&gt;0,N5="YES"))),1,0)</f>
        <v>0</v>
      </c>
      <c r="AB5" s="88">
        <f aca="true" t="shared" si="2" ref="AB5:AB61">IF(AND(OR(K5="YES",L5="YES"),(Z5=0)),"Trouble",0)</f>
        <v>0</v>
      </c>
      <c r="AC5" s="89">
        <f aca="true" t="shared" si="3" ref="AC5:AC61">IF(AND(OR(AND(ISNUMBER(M5),AND(M5&gt;0,M5&lt;600)),AND(ISNUMBER(M5),AND(M5&gt;0,N5="YES"))),(AA5=0)),"Trouble",0)</f>
        <v>0</v>
      </c>
      <c r="AD5" s="90" t="str">
        <f aca="true" t="shared" si="4" ref="AD5:AD61">IF(AND(Z5=1,AA5=1),"SRSA","-")</f>
        <v>-</v>
      </c>
      <c r="AE5" s="87">
        <f aca="true" t="shared" si="5" ref="AE5:AE61">IF(S5="YES",1,0)</f>
        <v>1</v>
      </c>
      <c r="AF5" s="88">
        <f aca="true" t="shared" si="6" ref="AF5:AF61">IF(OR(AND(ISNUMBER(Q5),Q5&gt;=20),(AND(ISNUMBER(Q5)=FALSE,AND(ISNUMBER(O5),O5&gt;=20)))),1,0)</f>
        <v>1</v>
      </c>
      <c r="AG5" s="89" t="str">
        <f aca="true" t="shared" si="7" ref="AG5:AG61">IF(AND(AE5=1,AF5=1),"Initial",0)</f>
        <v>Initial</v>
      </c>
      <c r="AH5" s="90" t="str">
        <f aca="true" t="shared" si="8" ref="AH5:AH61">IF(AND(AND(AG5="Initial",AI5=0),AND(ISNUMBER(M5),M5&gt;0)),"RLIS","-")</f>
        <v>RLIS</v>
      </c>
      <c r="AI5" s="87">
        <f aca="true" t="shared" si="9" ref="AI5:AI61">IF(AND(AD5="SRSA",AG5="Initial"),"SRSA",0)</f>
        <v>0</v>
      </c>
    </row>
    <row r="6" spans="1:35" ht="12.75">
      <c r="A6" s="65">
        <v>5400060</v>
      </c>
      <c r="B6" s="66">
        <v>400000</v>
      </c>
      <c r="C6" s="67" t="s">
        <v>146</v>
      </c>
      <c r="D6" s="68" t="s">
        <v>147</v>
      </c>
      <c r="E6" s="68" t="s">
        <v>148</v>
      </c>
      <c r="F6" s="69" t="s">
        <v>42</v>
      </c>
      <c r="G6" s="70">
        <v>25401</v>
      </c>
      <c r="H6" s="71">
        <v>3285</v>
      </c>
      <c r="I6" s="72">
        <v>3042673500</v>
      </c>
      <c r="J6" s="73" t="s">
        <v>149</v>
      </c>
      <c r="K6" s="74" t="s">
        <v>44</v>
      </c>
      <c r="L6" s="75"/>
      <c r="M6" s="76">
        <v>14413.4</v>
      </c>
      <c r="N6" s="77"/>
      <c r="O6" s="78">
        <v>14.90900178</v>
      </c>
      <c r="P6" s="74" t="s">
        <v>44</v>
      </c>
      <c r="Q6" s="79"/>
      <c r="R6" s="80"/>
      <c r="S6" s="81" t="s">
        <v>44</v>
      </c>
      <c r="T6" s="82"/>
      <c r="U6" s="83"/>
      <c r="V6" s="83"/>
      <c r="W6" s="84"/>
      <c r="X6" s="85"/>
      <c r="Y6" s="86"/>
      <c r="Z6" s="87">
        <f t="shared" si="0"/>
        <v>0</v>
      </c>
      <c r="AA6" s="88">
        <f t="shared" si="1"/>
        <v>0</v>
      </c>
      <c r="AB6" s="88">
        <f t="shared" si="2"/>
        <v>0</v>
      </c>
      <c r="AC6" s="89">
        <f t="shared" si="3"/>
        <v>0</v>
      </c>
      <c r="AD6" s="90" t="str">
        <f t="shared" si="4"/>
        <v>-</v>
      </c>
      <c r="AE6" s="87">
        <f t="shared" si="5"/>
        <v>0</v>
      </c>
      <c r="AF6" s="88">
        <f t="shared" si="6"/>
        <v>0</v>
      </c>
      <c r="AG6" s="89">
        <f t="shared" si="7"/>
        <v>0</v>
      </c>
      <c r="AH6" s="90" t="str">
        <f t="shared" si="8"/>
        <v>-</v>
      </c>
      <c r="AI6" s="87">
        <f t="shared" si="9"/>
        <v>0</v>
      </c>
    </row>
    <row r="7" spans="1:35" ht="12.75">
      <c r="A7" s="65">
        <v>5400090</v>
      </c>
      <c r="B7" s="66">
        <v>600000</v>
      </c>
      <c r="C7" s="67" t="s">
        <v>150</v>
      </c>
      <c r="D7" s="68" t="s">
        <v>151</v>
      </c>
      <c r="E7" s="68" t="s">
        <v>152</v>
      </c>
      <c r="F7" s="69" t="s">
        <v>42</v>
      </c>
      <c r="G7" s="70">
        <v>25130</v>
      </c>
      <c r="H7" s="71">
        <v>1162</v>
      </c>
      <c r="I7" s="72">
        <v>3043693131</v>
      </c>
      <c r="J7" s="73" t="s">
        <v>153</v>
      </c>
      <c r="K7" s="74" t="s">
        <v>44</v>
      </c>
      <c r="L7" s="75"/>
      <c r="M7" s="76">
        <v>4350.36</v>
      </c>
      <c r="N7" s="77"/>
      <c r="O7" s="78">
        <v>25.92952612</v>
      </c>
      <c r="P7" s="74" t="s">
        <v>45</v>
      </c>
      <c r="Q7" s="79"/>
      <c r="R7" s="80"/>
      <c r="S7" s="81" t="s">
        <v>44</v>
      </c>
      <c r="T7" s="82"/>
      <c r="U7" s="83"/>
      <c r="V7" s="83"/>
      <c r="W7" s="84"/>
      <c r="X7" s="85"/>
      <c r="Y7" s="86"/>
      <c r="Z7" s="87">
        <f t="shared" si="0"/>
        <v>0</v>
      </c>
      <c r="AA7" s="88">
        <f t="shared" si="1"/>
        <v>0</v>
      </c>
      <c r="AB7" s="88">
        <f t="shared" si="2"/>
        <v>0</v>
      </c>
      <c r="AC7" s="89">
        <f t="shared" si="3"/>
        <v>0</v>
      </c>
      <c r="AD7" s="90" t="str">
        <f t="shared" si="4"/>
        <v>-</v>
      </c>
      <c r="AE7" s="87">
        <f t="shared" si="5"/>
        <v>0</v>
      </c>
      <c r="AF7" s="88">
        <f t="shared" si="6"/>
        <v>1</v>
      </c>
      <c r="AG7" s="89">
        <f t="shared" si="7"/>
        <v>0</v>
      </c>
      <c r="AH7" s="90" t="str">
        <f t="shared" si="8"/>
        <v>-</v>
      </c>
      <c r="AI7" s="87">
        <f t="shared" si="9"/>
        <v>0</v>
      </c>
    </row>
    <row r="8" spans="1:35" ht="12.75">
      <c r="A8" s="65">
        <v>5400120</v>
      </c>
      <c r="B8" s="66">
        <v>800000</v>
      </c>
      <c r="C8" s="67" t="s">
        <v>46</v>
      </c>
      <c r="D8" s="68" t="s">
        <v>47</v>
      </c>
      <c r="E8" s="68" t="s">
        <v>48</v>
      </c>
      <c r="F8" s="69" t="s">
        <v>42</v>
      </c>
      <c r="G8" s="70">
        <v>26601</v>
      </c>
      <c r="H8" s="71">
        <v>1147</v>
      </c>
      <c r="I8" s="72">
        <v>3047657101</v>
      </c>
      <c r="J8" s="73">
        <v>7</v>
      </c>
      <c r="K8" s="74" t="s">
        <v>45</v>
      </c>
      <c r="L8" s="75"/>
      <c r="M8" s="76">
        <v>2341.48</v>
      </c>
      <c r="N8" s="77"/>
      <c r="O8" s="78">
        <v>28.65621026</v>
      </c>
      <c r="P8" s="74" t="s">
        <v>45</v>
      </c>
      <c r="Q8" s="79"/>
      <c r="R8" s="80"/>
      <c r="S8" s="81" t="s">
        <v>45</v>
      </c>
      <c r="T8" s="82"/>
      <c r="U8" s="83"/>
      <c r="V8" s="83"/>
      <c r="W8" s="84"/>
      <c r="X8" s="85"/>
      <c r="Y8" s="86"/>
      <c r="Z8" s="87">
        <f t="shared" si="0"/>
        <v>1</v>
      </c>
      <c r="AA8" s="88">
        <f t="shared" si="1"/>
        <v>0</v>
      </c>
      <c r="AB8" s="88">
        <f t="shared" si="2"/>
        <v>0</v>
      </c>
      <c r="AC8" s="89">
        <f t="shared" si="3"/>
        <v>0</v>
      </c>
      <c r="AD8" s="90" t="str">
        <f t="shared" si="4"/>
        <v>-</v>
      </c>
      <c r="AE8" s="87">
        <f t="shared" si="5"/>
        <v>1</v>
      </c>
      <c r="AF8" s="88">
        <f t="shared" si="6"/>
        <v>1</v>
      </c>
      <c r="AG8" s="89" t="str">
        <f t="shared" si="7"/>
        <v>Initial</v>
      </c>
      <c r="AH8" s="90" t="str">
        <f t="shared" si="8"/>
        <v>RLIS</v>
      </c>
      <c r="AI8" s="87">
        <f t="shared" si="9"/>
        <v>0</v>
      </c>
    </row>
    <row r="9" spans="1:35" ht="12.75">
      <c r="A9" s="65">
        <v>5400150</v>
      </c>
      <c r="B9" s="66">
        <v>1000000</v>
      </c>
      <c r="C9" s="67" t="s">
        <v>154</v>
      </c>
      <c r="D9" s="68" t="s">
        <v>155</v>
      </c>
      <c r="E9" s="68" t="s">
        <v>156</v>
      </c>
      <c r="F9" s="69" t="s">
        <v>42</v>
      </c>
      <c r="G9" s="70">
        <v>26070</v>
      </c>
      <c r="H9" s="71">
        <v>1497</v>
      </c>
      <c r="I9" s="72">
        <v>3047373481</v>
      </c>
      <c r="J9" s="73" t="s">
        <v>157</v>
      </c>
      <c r="K9" s="74" t="s">
        <v>44</v>
      </c>
      <c r="L9" s="75"/>
      <c r="M9" s="76">
        <v>3558.41</v>
      </c>
      <c r="N9" s="77"/>
      <c r="O9" s="78">
        <v>15.21252796</v>
      </c>
      <c r="P9" s="74" t="s">
        <v>44</v>
      </c>
      <c r="Q9" s="79"/>
      <c r="R9" s="80"/>
      <c r="S9" s="81" t="s">
        <v>44</v>
      </c>
      <c r="T9" s="82"/>
      <c r="U9" s="83"/>
      <c r="V9" s="83"/>
      <c r="W9" s="84"/>
      <c r="X9" s="85"/>
      <c r="Y9" s="86"/>
      <c r="Z9" s="87">
        <f t="shared" si="0"/>
        <v>0</v>
      </c>
      <c r="AA9" s="88">
        <f t="shared" si="1"/>
        <v>0</v>
      </c>
      <c r="AB9" s="88">
        <f t="shared" si="2"/>
        <v>0</v>
      </c>
      <c r="AC9" s="89">
        <f t="shared" si="3"/>
        <v>0</v>
      </c>
      <c r="AD9" s="90" t="str">
        <f t="shared" si="4"/>
        <v>-</v>
      </c>
      <c r="AE9" s="87">
        <f t="shared" si="5"/>
        <v>0</v>
      </c>
      <c r="AF9" s="88">
        <f t="shared" si="6"/>
        <v>0</v>
      </c>
      <c r="AG9" s="89">
        <f t="shared" si="7"/>
        <v>0</v>
      </c>
      <c r="AH9" s="90" t="str">
        <f t="shared" si="8"/>
        <v>-</v>
      </c>
      <c r="AI9" s="87">
        <f t="shared" si="9"/>
        <v>0</v>
      </c>
    </row>
    <row r="10" spans="1:35" ht="12.75">
      <c r="A10" s="65">
        <v>5400180</v>
      </c>
      <c r="B10" s="66">
        <v>1200000</v>
      </c>
      <c r="C10" s="67" t="s">
        <v>158</v>
      </c>
      <c r="D10" s="68" t="s">
        <v>159</v>
      </c>
      <c r="E10" s="68" t="s">
        <v>160</v>
      </c>
      <c r="F10" s="69" t="s">
        <v>42</v>
      </c>
      <c r="G10" s="70">
        <v>25703</v>
      </c>
      <c r="H10" s="71" t="s">
        <v>161</v>
      </c>
      <c r="I10" s="72">
        <v>3045285000</v>
      </c>
      <c r="J10" s="73" t="s">
        <v>157</v>
      </c>
      <c r="K10" s="74" t="s">
        <v>44</v>
      </c>
      <c r="L10" s="75"/>
      <c r="M10" s="76">
        <v>11934.4</v>
      </c>
      <c r="N10" s="77"/>
      <c r="O10" s="78">
        <v>24.30414121</v>
      </c>
      <c r="P10" s="74" t="s">
        <v>45</v>
      </c>
      <c r="Q10" s="79"/>
      <c r="R10" s="80"/>
      <c r="S10" s="81" t="s">
        <v>44</v>
      </c>
      <c r="T10" s="82"/>
      <c r="U10" s="83"/>
      <c r="V10" s="83"/>
      <c r="W10" s="84"/>
      <c r="X10" s="85"/>
      <c r="Y10" s="86"/>
      <c r="Z10" s="87">
        <f t="shared" si="0"/>
        <v>0</v>
      </c>
      <c r="AA10" s="88">
        <f t="shared" si="1"/>
        <v>0</v>
      </c>
      <c r="AB10" s="88">
        <f t="shared" si="2"/>
        <v>0</v>
      </c>
      <c r="AC10" s="89">
        <f t="shared" si="3"/>
        <v>0</v>
      </c>
      <c r="AD10" s="90" t="str">
        <f t="shared" si="4"/>
        <v>-</v>
      </c>
      <c r="AE10" s="87">
        <f t="shared" si="5"/>
        <v>0</v>
      </c>
      <c r="AF10" s="88">
        <f t="shared" si="6"/>
        <v>1</v>
      </c>
      <c r="AG10" s="89">
        <f t="shared" si="7"/>
        <v>0</v>
      </c>
      <c r="AH10" s="90" t="str">
        <f t="shared" si="8"/>
        <v>-</v>
      </c>
      <c r="AI10" s="87">
        <f t="shared" si="9"/>
        <v>0</v>
      </c>
    </row>
    <row r="11" spans="1:35" ht="12.75">
      <c r="A11" s="65">
        <v>5400210</v>
      </c>
      <c r="B11" s="66">
        <v>1400000</v>
      </c>
      <c r="C11" s="67" t="s">
        <v>49</v>
      </c>
      <c r="D11" s="68" t="s">
        <v>50</v>
      </c>
      <c r="E11" s="68" t="s">
        <v>51</v>
      </c>
      <c r="F11" s="69" t="s">
        <v>42</v>
      </c>
      <c r="G11" s="70">
        <v>26147</v>
      </c>
      <c r="H11" s="71">
        <v>460</v>
      </c>
      <c r="I11" s="72">
        <v>3043547011</v>
      </c>
      <c r="J11" s="73">
        <v>7</v>
      </c>
      <c r="K11" s="74" t="s">
        <v>45</v>
      </c>
      <c r="L11" s="75"/>
      <c r="M11" s="76">
        <v>1128.84</v>
      </c>
      <c r="N11" s="77"/>
      <c r="O11" s="78">
        <v>31.17483811</v>
      </c>
      <c r="P11" s="74" t="s">
        <v>45</v>
      </c>
      <c r="Q11" s="79"/>
      <c r="R11" s="80"/>
      <c r="S11" s="81" t="s">
        <v>45</v>
      </c>
      <c r="T11" s="82"/>
      <c r="U11" s="83"/>
      <c r="V11" s="83"/>
      <c r="W11" s="84"/>
      <c r="X11" s="85"/>
      <c r="Y11" s="86"/>
      <c r="Z11" s="87">
        <f t="shared" si="0"/>
        <v>1</v>
      </c>
      <c r="AA11" s="88">
        <f t="shared" si="1"/>
        <v>0</v>
      </c>
      <c r="AB11" s="88">
        <f t="shared" si="2"/>
        <v>0</v>
      </c>
      <c r="AC11" s="89">
        <f t="shared" si="3"/>
        <v>0</v>
      </c>
      <c r="AD11" s="90" t="str">
        <f t="shared" si="4"/>
        <v>-</v>
      </c>
      <c r="AE11" s="87">
        <f t="shared" si="5"/>
        <v>1</v>
      </c>
      <c r="AF11" s="88">
        <f t="shared" si="6"/>
        <v>1</v>
      </c>
      <c r="AG11" s="89" t="str">
        <f t="shared" si="7"/>
        <v>Initial</v>
      </c>
      <c r="AH11" s="90" t="str">
        <f t="shared" si="8"/>
        <v>RLIS</v>
      </c>
      <c r="AI11" s="87">
        <f t="shared" si="9"/>
        <v>0</v>
      </c>
    </row>
    <row r="12" spans="1:35" ht="12.75">
      <c r="A12" s="65">
        <v>5400240</v>
      </c>
      <c r="B12" s="66">
        <v>1600000</v>
      </c>
      <c r="C12" s="67" t="s">
        <v>52</v>
      </c>
      <c r="D12" s="68" t="s">
        <v>53</v>
      </c>
      <c r="E12" s="68" t="s">
        <v>54</v>
      </c>
      <c r="F12" s="69" t="s">
        <v>42</v>
      </c>
      <c r="G12" s="70">
        <v>25043</v>
      </c>
      <c r="H12" s="71">
        <v>120</v>
      </c>
      <c r="I12" s="72">
        <v>3045874266</v>
      </c>
      <c r="J12" s="73">
        <v>8</v>
      </c>
      <c r="K12" s="74" t="s">
        <v>45</v>
      </c>
      <c r="L12" s="75"/>
      <c r="M12" s="76">
        <v>1897.12</v>
      </c>
      <c r="N12" s="77"/>
      <c r="O12" s="78">
        <v>34.01323043</v>
      </c>
      <c r="P12" s="74" t="s">
        <v>45</v>
      </c>
      <c r="Q12" s="79"/>
      <c r="R12" s="80"/>
      <c r="S12" s="81" t="s">
        <v>45</v>
      </c>
      <c r="T12" s="82"/>
      <c r="U12" s="83"/>
      <c r="V12" s="83"/>
      <c r="W12" s="84"/>
      <c r="X12" s="85"/>
      <c r="Y12" s="86"/>
      <c r="Z12" s="87">
        <f t="shared" si="0"/>
        <v>1</v>
      </c>
      <c r="AA12" s="88">
        <f t="shared" si="1"/>
        <v>0</v>
      </c>
      <c r="AB12" s="88">
        <f t="shared" si="2"/>
        <v>0</v>
      </c>
      <c r="AC12" s="89">
        <f t="shared" si="3"/>
        <v>0</v>
      </c>
      <c r="AD12" s="90" t="str">
        <f t="shared" si="4"/>
        <v>-</v>
      </c>
      <c r="AE12" s="87">
        <f t="shared" si="5"/>
        <v>1</v>
      </c>
      <c r="AF12" s="88">
        <f t="shared" si="6"/>
        <v>1</v>
      </c>
      <c r="AG12" s="89" t="str">
        <f t="shared" si="7"/>
        <v>Initial</v>
      </c>
      <c r="AH12" s="90" t="str">
        <f t="shared" si="8"/>
        <v>RLIS</v>
      </c>
      <c r="AI12" s="87">
        <f t="shared" si="9"/>
        <v>0</v>
      </c>
    </row>
    <row r="13" spans="1:35" ht="12.75">
      <c r="A13" s="65">
        <v>5400270</v>
      </c>
      <c r="B13" s="66">
        <v>1800000</v>
      </c>
      <c r="C13" s="67" t="s">
        <v>55</v>
      </c>
      <c r="D13" s="68" t="s">
        <v>56</v>
      </c>
      <c r="E13" s="68" t="s">
        <v>57</v>
      </c>
      <c r="F13" s="69" t="s">
        <v>42</v>
      </c>
      <c r="G13" s="70">
        <v>26456</v>
      </c>
      <c r="H13" s="71">
        <v>1034</v>
      </c>
      <c r="I13" s="72">
        <v>3048732300</v>
      </c>
      <c r="J13" s="73">
        <v>7</v>
      </c>
      <c r="K13" s="74" t="s">
        <v>45</v>
      </c>
      <c r="L13" s="75"/>
      <c r="M13" s="76">
        <v>1232.49</v>
      </c>
      <c r="N13" s="77"/>
      <c r="O13" s="78">
        <v>24.56964006</v>
      </c>
      <c r="P13" s="74" t="s">
        <v>45</v>
      </c>
      <c r="Q13" s="79"/>
      <c r="R13" s="80"/>
      <c r="S13" s="81" t="s">
        <v>45</v>
      </c>
      <c r="T13" s="82"/>
      <c r="U13" s="83"/>
      <c r="V13" s="83"/>
      <c r="W13" s="84"/>
      <c r="X13" s="85"/>
      <c r="Y13" s="86"/>
      <c r="Z13" s="87">
        <f t="shared" si="0"/>
        <v>1</v>
      </c>
      <c r="AA13" s="88">
        <f t="shared" si="1"/>
        <v>0</v>
      </c>
      <c r="AB13" s="88">
        <f t="shared" si="2"/>
        <v>0</v>
      </c>
      <c r="AC13" s="89">
        <f t="shared" si="3"/>
        <v>0</v>
      </c>
      <c r="AD13" s="90" t="str">
        <f t="shared" si="4"/>
        <v>-</v>
      </c>
      <c r="AE13" s="87">
        <f t="shared" si="5"/>
        <v>1</v>
      </c>
      <c r="AF13" s="88">
        <f t="shared" si="6"/>
        <v>1</v>
      </c>
      <c r="AG13" s="89" t="str">
        <f t="shared" si="7"/>
        <v>Initial</v>
      </c>
      <c r="AH13" s="90" t="str">
        <f t="shared" si="8"/>
        <v>RLIS</v>
      </c>
      <c r="AI13" s="87">
        <f t="shared" si="9"/>
        <v>0</v>
      </c>
    </row>
    <row r="14" spans="1:35" ht="12.75">
      <c r="A14" s="65">
        <v>5400300</v>
      </c>
      <c r="B14" s="66">
        <v>2000000</v>
      </c>
      <c r="C14" s="67" t="s">
        <v>58</v>
      </c>
      <c r="D14" s="68" t="s">
        <v>59</v>
      </c>
      <c r="E14" s="68" t="s">
        <v>60</v>
      </c>
      <c r="F14" s="69" t="s">
        <v>42</v>
      </c>
      <c r="G14" s="70">
        <v>25840</v>
      </c>
      <c r="H14" s="71">
        <v>1219</v>
      </c>
      <c r="I14" s="72">
        <v>3045741176</v>
      </c>
      <c r="J14" s="73" t="s">
        <v>43</v>
      </c>
      <c r="K14" s="74" t="s">
        <v>44</v>
      </c>
      <c r="L14" s="75"/>
      <c r="M14" s="76">
        <v>6558.95</v>
      </c>
      <c r="N14" s="77"/>
      <c r="O14" s="78">
        <v>29.37003405</v>
      </c>
      <c r="P14" s="74" t="s">
        <v>45</v>
      </c>
      <c r="Q14" s="79"/>
      <c r="R14" s="80"/>
      <c r="S14" s="81" t="s">
        <v>45</v>
      </c>
      <c r="T14" s="82"/>
      <c r="U14" s="83"/>
      <c r="V14" s="83"/>
      <c r="W14" s="84"/>
      <c r="X14" s="85"/>
      <c r="Y14" s="86"/>
      <c r="Z14" s="87">
        <f t="shared" si="0"/>
        <v>0</v>
      </c>
      <c r="AA14" s="88">
        <f t="shared" si="1"/>
        <v>0</v>
      </c>
      <c r="AB14" s="88">
        <f t="shared" si="2"/>
        <v>0</v>
      </c>
      <c r="AC14" s="89">
        <f t="shared" si="3"/>
        <v>0</v>
      </c>
      <c r="AD14" s="90" t="str">
        <f t="shared" si="4"/>
        <v>-</v>
      </c>
      <c r="AE14" s="87">
        <f t="shared" si="5"/>
        <v>1</v>
      </c>
      <c r="AF14" s="88">
        <f t="shared" si="6"/>
        <v>1</v>
      </c>
      <c r="AG14" s="89" t="str">
        <f t="shared" si="7"/>
        <v>Initial</v>
      </c>
      <c r="AH14" s="90" t="str">
        <f t="shared" si="8"/>
        <v>RLIS</v>
      </c>
      <c r="AI14" s="87">
        <f t="shared" si="9"/>
        <v>0</v>
      </c>
    </row>
    <row r="15" spans="1:35" ht="12.75">
      <c r="A15" s="65">
        <v>5400330</v>
      </c>
      <c r="B15" s="66">
        <v>2200000</v>
      </c>
      <c r="C15" s="67" t="s">
        <v>61</v>
      </c>
      <c r="D15" s="68" t="s">
        <v>62</v>
      </c>
      <c r="E15" s="68" t="s">
        <v>63</v>
      </c>
      <c r="F15" s="69" t="s">
        <v>42</v>
      </c>
      <c r="G15" s="70">
        <v>26351</v>
      </c>
      <c r="H15" s="71">
        <v>1216</v>
      </c>
      <c r="I15" s="72">
        <v>3044627386</v>
      </c>
      <c r="J15" s="73">
        <v>7</v>
      </c>
      <c r="K15" s="74" t="s">
        <v>45</v>
      </c>
      <c r="L15" s="75"/>
      <c r="M15" s="76">
        <v>969.71</v>
      </c>
      <c r="N15" s="77"/>
      <c r="O15" s="78">
        <v>29.1347207</v>
      </c>
      <c r="P15" s="74" t="s">
        <v>45</v>
      </c>
      <c r="Q15" s="79"/>
      <c r="R15" s="80"/>
      <c r="S15" s="81" t="s">
        <v>45</v>
      </c>
      <c r="T15" s="82"/>
      <c r="U15" s="83"/>
      <c r="V15" s="83"/>
      <c r="W15" s="84"/>
      <c r="X15" s="85"/>
      <c r="Y15" s="86"/>
      <c r="Z15" s="87">
        <f t="shared" si="0"/>
        <v>1</v>
      </c>
      <c r="AA15" s="88">
        <f t="shared" si="1"/>
        <v>0</v>
      </c>
      <c r="AB15" s="88">
        <f t="shared" si="2"/>
        <v>0</v>
      </c>
      <c r="AC15" s="89">
        <f t="shared" si="3"/>
        <v>0</v>
      </c>
      <c r="AD15" s="90" t="str">
        <f t="shared" si="4"/>
        <v>-</v>
      </c>
      <c r="AE15" s="87">
        <f t="shared" si="5"/>
        <v>1</v>
      </c>
      <c r="AF15" s="88">
        <f t="shared" si="6"/>
        <v>1</v>
      </c>
      <c r="AG15" s="89" t="str">
        <f t="shared" si="7"/>
        <v>Initial</v>
      </c>
      <c r="AH15" s="90" t="str">
        <f t="shared" si="8"/>
        <v>RLIS</v>
      </c>
      <c r="AI15" s="87">
        <f t="shared" si="9"/>
        <v>0</v>
      </c>
    </row>
    <row r="16" spans="1:35" ht="12.75">
      <c r="A16" s="65">
        <v>5400360</v>
      </c>
      <c r="B16" s="66">
        <v>2400000</v>
      </c>
      <c r="C16" s="67" t="s">
        <v>64</v>
      </c>
      <c r="D16" s="68" t="s">
        <v>65</v>
      </c>
      <c r="E16" s="68" t="s">
        <v>66</v>
      </c>
      <c r="F16" s="69" t="s">
        <v>42</v>
      </c>
      <c r="G16" s="70">
        <v>26847</v>
      </c>
      <c r="H16" s="71">
        <v>1628</v>
      </c>
      <c r="I16" s="72">
        <v>3042571011</v>
      </c>
      <c r="J16" s="73">
        <v>7</v>
      </c>
      <c r="K16" s="74" t="s">
        <v>45</v>
      </c>
      <c r="L16" s="75"/>
      <c r="M16" s="76">
        <v>1943.17</v>
      </c>
      <c r="N16" s="77"/>
      <c r="O16" s="78">
        <v>20.08686211</v>
      </c>
      <c r="P16" s="74" t="s">
        <v>45</v>
      </c>
      <c r="Q16" s="79"/>
      <c r="R16" s="80"/>
      <c r="S16" s="81" t="s">
        <v>45</v>
      </c>
      <c r="T16" s="82"/>
      <c r="U16" s="83"/>
      <c r="V16" s="83"/>
      <c r="W16" s="84"/>
      <c r="X16" s="85"/>
      <c r="Y16" s="86"/>
      <c r="Z16" s="87">
        <f t="shared" si="0"/>
        <v>1</v>
      </c>
      <c r="AA16" s="88">
        <f t="shared" si="1"/>
        <v>0</v>
      </c>
      <c r="AB16" s="88">
        <f t="shared" si="2"/>
        <v>0</v>
      </c>
      <c r="AC16" s="89">
        <f t="shared" si="3"/>
        <v>0</v>
      </c>
      <c r="AD16" s="90" t="str">
        <f t="shared" si="4"/>
        <v>-</v>
      </c>
      <c r="AE16" s="87">
        <f t="shared" si="5"/>
        <v>1</v>
      </c>
      <c r="AF16" s="88">
        <f t="shared" si="6"/>
        <v>1</v>
      </c>
      <c r="AG16" s="89" t="str">
        <f t="shared" si="7"/>
        <v>Initial</v>
      </c>
      <c r="AH16" s="90" t="str">
        <f t="shared" si="8"/>
        <v>RLIS</v>
      </c>
      <c r="AI16" s="87">
        <f t="shared" si="9"/>
        <v>0</v>
      </c>
    </row>
    <row r="17" spans="1:35" ht="12.75">
      <c r="A17" s="65">
        <v>5400390</v>
      </c>
      <c r="B17" s="66">
        <v>2600000</v>
      </c>
      <c r="C17" s="67" t="s">
        <v>67</v>
      </c>
      <c r="D17" s="68" t="s">
        <v>68</v>
      </c>
      <c r="E17" s="68" t="s">
        <v>69</v>
      </c>
      <c r="F17" s="69" t="s">
        <v>42</v>
      </c>
      <c r="G17" s="70">
        <v>24901</v>
      </c>
      <c r="H17" s="71">
        <v>1108</v>
      </c>
      <c r="I17" s="72">
        <v>3046476457</v>
      </c>
      <c r="J17" s="73" t="s">
        <v>43</v>
      </c>
      <c r="K17" s="74" t="s">
        <v>44</v>
      </c>
      <c r="L17" s="75"/>
      <c r="M17" s="76">
        <v>5103.71</v>
      </c>
      <c r="N17" s="77"/>
      <c r="O17" s="78">
        <v>22.04665162</v>
      </c>
      <c r="P17" s="74" t="s">
        <v>45</v>
      </c>
      <c r="Q17" s="79"/>
      <c r="R17" s="80"/>
      <c r="S17" s="81" t="s">
        <v>45</v>
      </c>
      <c r="T17" s="82"/>
      <c r="U17" s="83"/>
      <c r="V17" s="83"/>
      <c r="W17" s="84"/>
      <c r="X17" s="85"/>
      <c r="Y17" s="86"/>
      <c r="Z17" s="87">
        <f t="shared" si="0"/>
        <v>0</v>
      </c>
      <c r="AA17" s="88">
        <f t="shared" si="1"/>
        <v>0</v>
      </c>
      <c r="AB17" s="88">
        <f t="shared" si="2"/>
        <v>0</v>
      </c>
      <c r="AC17" s="89">
        <f t="shared" si="3"/>
        <v>0</v>
      </c>
      <c r="AD17" s="90" t="str">
        <f t="shared" si="4"/>
        <v>-</v>
      </c>
      <c r="AE17" s="87">
        <f t="shared" si="5"/>
        <v>1</v>
      </c>
      <c r="AF17" s="88">
        <f t="shared" si="6"/>
        <v>1</v>
      </c>
      <c r="AG17" s="89" t="str">
        <f t="shared" si="7"/>
        <v>Initial</v>
      </c>
      <c r="AH17" s="90" t="str">
        <f t="shared" si="8"/>
        <v>RLIS</v>
      </c>
      <c r="AI17" s="87">
        <f t="shared" si="9"/>
        <v>0</v>
      </c>
    </row>
    <row r="18" spans="1:35" ht="12.75">
      <c r="A18" s="65">
        <v>5400420</v>
      </c>
      <c r="B18" s="66">
        <v>2800000</v>
      </c>
      <c r="C18" s="67" t="s">
        <v>162</v>
      </c>
      <c r="D18" s="68" t="s">
        <v>163</v>
      </c>
      <c r="E18" s="68" t="s">
        <v>164</v>
      </c>
      <c r="F18" s="69" t="s">
        <v>42</v>
      </c>
      <c r="G18" s="70">
        <v>26757</v>
      </c>
      <c r="H18" s="71">
        <v>1812</v>
      </c>
      <c r="I18" s="72">
        <v>3048223528</v>
      </c>
      <c r="J18" s="73">
        <v>8</v>
      </c>
      <c r="K18" s="74" t="s">
        <v>45</v>
      </c>
      <c r="L18" s="75"/>
      <c r="M18" s="76">
        <v>3508.6</v>
      </c>
      <c r="N18" s="77"/>
      <c r="O18" s="78">
        <v>19.01681759</v>
      </c>
      <c r="P18" s="74" t="s">
        <v>44</v>
      </c>
      <c r="Q18" s="79"/>
      <c r="R18" s="80"/>
      <c r="S18" s="81" t="s">
        <v>45</v>
      </c>
      <c r="T18" s="82"/>
      <c r="U18" s="83"/>
      <c r="V18" s="83"/>
      <c r="W18" s="84"/>
      <c r="X18" s="85"/>
      <c r="Y18" s="86"/>
      <c r="Z18" s="87">
        <f t="shared" si="0"/>
        <v>1</v>
      </c>
      <c r="AA18" s="88">
        <f t="shared" si="1"/>
        <v>0</v>
      </c>
      <c r="AB18" s="88">
        <f t="shared" si="2"/>
        <v>0</v>
      </c>
      <c r="AC18" s="89">
        <f t="shared" si="3"/>
        <v>0</v>
      </c>
      <c r="AD18" s="90" t="str">
        <f t="shared" si="4"/>
        <v>-</v>
      </c>
      <c r="AE18" s="87">
        <f t="shared" si="5"/>
        <v>1</v>
      </c>
      <c r="AF18" s="88">
        <f t="shared" si="6"/>
        <v>0</v>
      </c>
      <c r="AG18" s="89">
        <f t="shared" si="7"/>
        <v>0</v>
      </c>
      <c r="AH18" s="90" t="str">
        <f t="shared" si="8"/>
        <v>-</v>
      </c>
      <c r="AI18" s="87">
        <f t="shared" si="9"/>
        <v>0</v>
      </c>
    </row>
    <row r="19" spans="1:35" ht="12.75">
      <c r="A19" s="65">
        <v>5400450</v>
      </c>
      <c r="B19" s="66">
        <v>2900000</v>
      </c>
      <c r="C19" s="67" t="s">
        <v>165</v>
      </c>
      <c r="D19" s="68" t="s">
        <v>166</v>
      </c>
      <c r="E19" s="68" t="s">
        <v>167</v>
      </c>
      <c r="F19" s="69" t="s">
        <v>42</v>
      </c>
      <c r="G19" s="70">
        <v>26047</v>
      </c>
      <c r="H19" s="71">
        <v>1300</v>
      </c>
      <c r="I19" s="72">
        <v>3045643411</v>
      </c>
      <c r="J19" s="73" t="s">
        <v>149</v>
      </c>
      <c r="K19" s="74" t="s">
        <v>44</v>
      </c>
      <c r="L19" s="75"/>
      <c r="M19" s="76">
        <v>4125.05</v>
      </c>
      <c r="N19" s="77"/>
      <c r="O19" s="78">
        <v>14.87157349</v>
      </c>
      <c r="P19" s="74" t="s">
        <v>44</v>
      </c>
      <c r="Q19" s="79"/>
      <c r="R19" s="80"/>
      <c r="S19" s="81" t="s">
        <v>44</v>
      </c>
      <c r="T19" s="82"/>
      <c r="U19" s="83"/>
      <c r="V19" s="83"/>
      <c r="W19" s="84"/>
      <c r="X19" s="85"/>
      <c r="Y19" s="86"/>
      <c r="Z19" s="87">
        <f t="shared" si="0"/>
        <v>0</v>
      </c>
      <c r="AA19" s="88">
        <f t="shared" si="1"/>
        <v>0</v>
      </c>
      <c r="AB19" s="88">
        <f t="shared" si="2"/>
        <v>0</v>
      </c>
      <c r="AC19" s="89">
        <f t="shared" si="3"/>
        <v>0</v>
      </c>
      <c r="AD19" s="90" t="str">
        <f t="shared" si="4"/>
        <v>-</v>
      </c>
      <c r="AE19" s="87">
        <f t="shared" si="5"/>
        <v>0</v>
      </c>
      <c r="AF19" s="88">
        <f t="shared" si="6"/>
        <v>0</v>
      </c>
      <c r="AG19" s="89">
        <f t="shared" si="7"/>
        <v>0</v>
      </c>
      <c r="AH19" s="90" t="str">
        <f t="shared" si="8"/>
        <v>-</v>
      </c>
      <c r="AI19" s="87">
        <f t="shared" si="9"/>
        <v>0</v>
      </c>
    </row>
    <row r="20" spans="1:35" ht="12.75">
      <c r="A20" s="65">
        <v>5400480</v>
      </c>
      <c r="B20" s="66">
        <v>3100000</v>
      </c>
      <c r="C20" s="67" t="s">
        <v>168</v>
      </c>
      <c r="D20" s="68" t="s">
        <v>169</v>
      </c>
      <c r="E20" s="68" t="s">
        <v>170</v>
      </c>
      <c r="F20" s="69" t="s">
        <v>42</v>
      </c>
      <c r="G20" s="70">
        <v>26836</v>
      </c>
      <c r="H20" s="71">
        <v>1001</v>
      </c>
      <c r="I20" s="72">
        <v>3045382348</v>
      </c>
      <c r="J20" s="73">
        <v>7</v>
      </c>
      <c r="K20" s="74" t="s">
        <v>45</v>
      </c>
      <c r="L20" s="75"/>
      <c r="M20" s="76">
        <v>2224.76</v>
      </c>
      <c r="N20" s="77"/>
      <c r="O20" s="78">
        <v>16.59232828</v>
      </c>
      <c r="P20" s="74" t="s">
        <v>44</v>
      </c>
      <c r="Q20" s="79"/>
      <c r="R20" s="80"/>
      <c r="S20" s="81" t="s">
        <v>45</v>
      </c>
      <c r="T20" s="82"/>
      <c r="U20" s="83"/>
      <c r="V20" s="83"/>
      <c r="W20" s="84"/>
      <c r="X20" s="85"/>
      <c r="Y20" s="86"/>
      <c r="Z20" s="87">
        <f t="shared" si="0"/>
        <v>1</v>
      </c>
      <c r="AA20" s="88">
        <f t="shared" si="1"/>
        <v>0</v>
      </c>
      <c r="AB20" s="88">
        <f t="shared" si="2"/>
        <v>0</v>
      </c>
      <c r="AC20" s="89">
        <f t="shared" si="3"/>
        <v>0</v>
      </c>
      <c r="AD20" s="90" t="str">
        <f t="shared" si="4"/>
        <v>-</v>
      </c>
      <c r="AE20" s="87">
        <f t="shared" si="5"/>
        <v>1</v>
      </c>
      <c r="AF20" s="88">
        <f t="shared" si="6"/>
        <v>0</v>
      </c>
      <c r="AG20" s="89">
        <f t="shared" si="7"/>
        <v>0</v>
      </c>
      <c r="AH20" s="90" t="str">
        <f t="shared" si="8"/>
        <v>-</v>
      </c>
      <c r="AI20" s="87">
        <f t="shared" si="9"/>
        <v>0</v>
      </c>
    </row>
    <row r="21" spans="1:35" ht="12.75">
      <c r="A21" s="65">
        <v>5400510</v>
      </c>
      <c r="B21" s="66">
        <v>3300000</v>
      </c>
      <c r="C21" s="67" t="s">
        <v>70</v>
      </c>
      <c r="D21" s="68" t="s">
        <v>71</v>
      </c>
      <c r="E21" s="68" t="s">
        <v>72</v>
      </c>
      <c r="F21" s="69" t="s">
        <v>42</v>
      </c>
      <c r="G21" s="70">
        <v>26302</v>
      </c>
      <c r="H21" s="71">
        <v>1370</v>
      </c>
      <c r="I21" s="72">
        <v>3046243300</v>
      </c>
      <c r="J21" s="73" t="s">
        <v>43</v>
      </c>
      <c r="K21" s="74" t="s">
        <v>44</v>
      </c>
      <c r="L21" s="75"/>
      <c r="M21" s="76">
        <v>10739.3</v>
      </c>
      <c r="N21" s="77"/>
      <c r="O21" s="78">
        <v>23.31387517</v>
      </c>
      <c r="P21" s="74" t="s">
        <v>45</v>
      </c>
      <c r="Q21" s="79"/>
      <c r="R21" s="80"/>
      <c r="S21" s="81" t="s">
        <v>45</v>
      </c>
      <c r="T21" s="82"/>
      <c r="U21" s="83"/>
      <c r="V21" s="83"/>
      <c r="W21" s="84"/>
      <c r="X21" s="85"/>
      <c r="Y21" s="86"/>
      <c r="Z21" s="87">
        <f t="shared" si="0"/>
        <v>0</v>
      </c>
      <c r="AA21" s="88">
        <f t="shared" si="1"/>
        <v>0</v>
      </c>
      <c r="AB21" s="88">
        <f t="shared" si="2"/>
        <v>0</v>
      </c>
      <c r="AC21" s="89">
        <f t="shared" si="3"/>
        <v>0</v>
      </c>
      <c r="AD21" s="90" t="str">
        <f t="shared" si="4"/>
        <v>-</v>
      </c>
      <c r="AE21" s="87">
        <f t="shared" si="5"/>
        <v>1</v>
      </c>
      <c r="AF21" s="88">
        <f t="shared" si="6"/>
        <v>1</v>
      </c>
      <c r="AG21" s="89" t="str">
        <f t="shared" si="7"/>
        <v>Initial</v>
      </c>
      <c r="AH21" s="90" t="str">
        <f t="shared" si="8"/>
        <v>RLIS</v>
      </c>
      <c r="AI21" s="87">
        <f t="shared" si="9"/>
        <v>0</v>
      </c>
    </row>
    <row r="22" spans="1:35" ht="12.75">
      <c r="A22" s="65">
        <v>5400511</v>
      </c>
      <c r="B22" s="66">
        <v>3400000</v>
      </c>
      <c r="C22" s="67" t="s">
        <v>171</v>
      </c>
      <c r="D22" s="68" t="s">
        <v>172</v>
      </c>
      <c r="E22" s="68" t="s">
        <v>173</v>
      </c>
      <c r="F22" s="69" t="s">
        <v>42</v>
      </c>
      <c r="G22" s="70">
        <v>25305</v>
      </c>
      <c r="H22" s="71">
        <v>330</v>
      </c>
      <c r="I22" s="72">
        <v>3045588833</v>
      </c>
      <c r="J22" s="73" t="s">
        <v>174</v>
      </c>
      <c r="K22" s="74" t="s">
        <v>44</v>
      </c>
      <c r="L22" s="75"/>
      <c r="M22" s="76"/>
      <c r="N22" s="77"/>
      <c r="O22" s="91" t="s">
        <v>175</v>
      </c>
      <c r="P22" s="74" t="s">
        <v>175</v>
      </c>
      <c r="Q22" s="79"/>
      <c r="R22" s="80"/>
      <c r="S22" s="81" t="s">
        <v>44</v>
      </c>
      <c r="T22" s="82"/>
      <c r="U22" s="83"/>
      <c r="V22" s="83"/>
      <c r="W22" s="84"/>
      <c r="X22" s="85"/>
      <c r="Y22" s="86"/>
      <c r="Z22" s="87">
        <f t="shared" si="0"/>
        <v>0</v>
      </c>
      <c r="AA22" s="88">
        <f t="shared" si="1"/>
        <v>0</v>
      </c>
      <c r="AB22" s="88">
        <f t="shared" si="2"/>
        <v>0</v>
      </c>
      <c r="AC22" s="89">
        <f t="shared" si="3"/>
        <v>0</v>
      </c>
      <c r="AD22" s="90" t="str">
        <f t="shared" si="4"/>
        <v>-</v>
      </c>
      <c r="AE22" s="87">
        <f t="shared" si="5"/>
        <v>0</v>
      </c>
      <c r="AF22" s="88">
        <f t="shared" si="6"/>
        <v>0</v>
      </c>
      <c r="AG22" s="89">
        <f t="shared" si="7"/>
        <v>0</v>
      </c>
      <c r="AH22" s="90" t="str">
        <f t="shared" si="8"/>
        <v>-</v>
      </c>
      <c r="AI22" s="87">
        <f t="shared" si="9"/>
        <v>0</v>
      </c>
    </row>
    <row r="23" spans="1:35" ht="12.75">
      <c r="A23" s="65">
        <v>5400540</v>
      </c>
      <c r="B23" s="66">
        <v>3500000</v>
      </c>
      <c r="C23" s="67" t="s">
        <v>73</v>
      </c>
      <c r="D23" s="68" t="s">
        <v>74</v>
      </c>
      <c r="E23" s="68" t="s">
        <v>75</v>
      </c>
      <c r="F23" s="69" t="s">
        <v>42</v>
      </c>
      <c r="G23" s="70">
        <v>25271</v>
      </c>
      <c r="H23" s="71">
        <v>770</v>
      </c>
      <c r="I23" s="72">
        <v>3043727300</v>
      </c>
      <c r="J23" s="73" t="s">
        <v>43</v>
      </c>
      <c r="K23" s="74" t="s">
        <v>44</v>
      </c>
      <c r="L23" s="75"/>
      <c r="M23" s="76">
        <v>4916.76</v>
      </c>
      <c r="N23" s="77"/>
      <c r="O23" s="78">
        <v>20.3672788</v>
      </c>
      <c r="P23" s="74" t="s">
        <v>45</v>
      </c>
      <c r="Q23" s="79"/>
      <c r="R23" s="80"/>
      <c r="S23" s="81" t="s">
        <v>45</v>
      </c>
      <c r="T23" s="82"/>
      <c r="U23" s="83"/>
      <c r="V23" s="83"/>
      <c r="W23" s="84"/>
      <c r="X23" s="85"/>
      <c r="Y23" s="86"/>
      <c r="Z23" s="87">
        <f t="shared" si="0"/>
        <v>0</v>
      </c>
      <c r="AA23" s="88">
        <f t="shared" si="1"/>
        <v>0</v>
      </c>
      <c r="AB23" s="88">
        <f t="shared" si="2"/>
        <v>0</v>
      </c>
      <c r="AC23" s="89">
        <f t="shared" si="3"/>
        <v>0</v>
      </c>
      <c r="AD23" s="90" t="str">
        <f t="shared" si="4"/>
        <v>-</v>
      </c>
      <c r="AE23" s="87">
        <f t="shared" si="5"/>
        <v>1</v>
      </c>
      <c r="AF23" s="88">
        <f t="shared" si="6"/>
        <v>1</v>
      </c>
      <c r="AG23" s="89" t="str">
        <f t="shared" si="7"/>
        <v>Initial</v>
      </c>
      <c r="AH23" s="90" t="str">
        <f t="shared" si="8"/>
        <v>RLIS</v>
      </c>
      <c r="AI23" s="87">
        <f t="shared" si="9"/>
        <v>0</v>
      </c>
    </row>
    <row r="24" spans="1:35" ht="12.75">
      <c r="A24" s="65">
        <v>5400570</v>
      </c>
      <c r="B24" s="66">
        <v>3700000</v>
      </c>
      <c r="C24" s="67" t="s">
        <v>176</v>
      </c>
      <c r="D24" s="68" t="s">
        <v>177</v>
      </c>
      <c r="E24" s="68" t="s">
        <v>178</v>
      </c>
      <c r="F24" s="69" t="s">
        <v>42</v>
      </c>
      <c r="G24" s="70">
        <v>25414</v>
      </c>
      <c r="H24" s="71">
        <v>987</v>
      </c>
      <c r="I24" s="72">
        <v>3047259741</v>
      </c>
      <c r="J24" s="73" t="s">
        <v>179</v>
      </c>
      <c r="K24" s="74" t="s">
        <v>44</v>
      </c>
      <c r="L24" s="75"/>
      <c r="M24" s="76">
        <v>7475.55</v>
      </c>
      <c r="N24" s="77"/>
      <c r="O24" s="78">
        <v>10.90481495</v>
      </c>
      <c r="P24" s="74" t="s">
        <v>44</v>
      </c>
      <c r="Q24" s="79"/>
      <c r="R24" s="80"/>
      <c r="S24" s="81" t="s">
        <v>44</v>
      </c>
      <c r="T24" s="82"/>
      <c r="U24" s="83"/>
      <c r="V24" s="83"/>
      <c r="W24" s="84"/>
      <c r="X24" s="85"/>
      <c r="Y24" s="86"/>
      <c r="Z24" s="87">
        <f t="shared" si="0"/>
        <v>0</v>
      </c>
      <c r="AA24" s="88">
        <f t="shared" si="1"/>
        <v>0</v>
      </c>
      <c r="AB24" s="88">
        <f t="shared" si="2"/>
        <v>0</v>
      </c>
      <c r="AC24" s="89">
        <f t="shared" si="3"/>
        <v>0</v>
      </c>
      <c r="AD24" s="90" t="str">
        <f t="shared" si="4"/>
        <v>-</v>
      </c>
      <c r="AE24" s="87">
        <f t="shared" si="5"/>
        <v>0</v>
      </c>
      <c r="AF24" s="88">
        <f t="shared" si="6"/>
        <v>0</v>
      </c>
      <c r="AG24" s="89">
        <f t="shared" si="7"/>
        <v>0</v>
      </c>
      <c r="AH24" s="90" t="str">
        <f t="shared" si="8"/>
        <v>-</v>
      </c>
      <c r="AI24" s="87">
        <f t="shared" si="9"/>
        <v>0</v>
      </c>
    </row>
    <row r="25" spans="1:35" ht="12.75">
      <c r="A25" s="65">
        <v>5400600</v>
      </c>
      <c r="B25" s="66">
        <v>3900000</v>
      </c>
      <c r="C25" s="67" t="s">
        <v>180</v>
      </c>
      <c r="D25" s="68" t="s">
        <v>181</v>
      </c>
      <c r="E25" s="68" t="s">
        <v>173</v>
      </c>
      <c r="F25" s="69" t="s">
        <v>42</v>
      </c>
      <c r="G25" s="70">
        <v>25311</v>
      </c>
      <c r="H25" s="71">
        <v>2119</v>
      </c>
      <c r="I25" s="72">
        <v>3043487732</v>
      </c>
      <c r="J25" s="73" t="s">
        <v>157</v>
      </c>
      <c r="K25" s="74" t="s">
        <v>44</v>
      </c>
      <c r="L25" s="75"/>
      <c r="M25" s="76">
        <v>28756.5</v>
      </c>
      <c r="N25" s="77"/>
      <c r="O25" s="78">
        <v>21.27992383</v>
      </c>
      <c r="P25" s="74" t="s">
        <v>45</v>
      </c>
      <c r="Q25" s="79"/>
      <c r="R25" s="80"/>
      <c r="S25" s="81" t="s">
        <v>44</v>
      </c>
      <c r="T25" s="82"/>
      <c r="U25" s="83"/>
      <c r="V25" s="83"/>
      <c r="W25" s="84"/>
      <c r="X25" s="85"/>
      <c r="Y25" s="86"/>
      <c r="Z25" s="87">
        <f t="shared" si="0"/>
        <v>0</v>
      </c>
      <c r="AA25" s="88">
        <f t="shared" si="1"/>
        <v>0</v>
      </c>
      <c r="AB25" s="88">
        <f t="shared" si="2"/>
        <v>0</v>
      </c>
      <c r="AC25" s="89">
        <f t="shared" si="3"/>
        <v>0</v>
      </c>
      <c r="AD25" s="90" t="str">
        <f t="shared" si="4"/>
        <v>-</v>
      </c>
      <c r="AE25" s="87">
        <f t="shared" si="5"/>
        <v>0</v>
      </c>
      <c r="AF25" s="88">
        <f t="shared" si="6"/>
        <v>1</v>
      </c>
      <c r="AG25" s="89">
        <f t="shared" si="7"/>
        <v>0</v>
      </c>
      <c r="AH25" s="90" t="str">
        <f t="shared" si="8"/>
        <v>-</v>
      </c>
      <c r="AI25" s="87">
        <f t="shared" si="9"/>
        <v>0</v>
      </c>
    </row>
    <row r="26" spans="1:35" ht="12.75">
      <c r="A26" s="65">
        <v>5400630</v>
      </c>
      <c r="B26" s="66">
        <v>4100000</v>
      </c>
      <c r="C26" s="67" t="s">
        <v>76</v>
      </c>
      <c r="D26" s="68" t="s">
        <v>77</v>
      </c>
      <c r="E26" s="68" t="s">
        <v>78</v>
      </c>
      <c r="F26" s="69" t="s">
        <v>42</v>
      </c>
      <c r="G26" s="70">
        <v>26452</v>
      </c>
      <c r="H26" s="71">
        <v>2002</v>
      </c>
      <c r="I26" s="72">
        <v>3042698300</v>
      </c>
      <c r="J26" s="73" t="s">
        <v>43</v>
      </c>
      <c r="K26" s="74" t="s">
        <v>44</v>
      </c>
      <c r="L26" s="75"/>
      <c r="M26" s="76">
        <v>2623.82</v>
      </c>
      <c r="N26" s="77"/>
      <c r="O26" s="78">
        <v>24.11742847</v>
      </c>
      <c r="P26" s="74" t="s">
        <v>45</v>
      </c>
      <c r="Q26" s="79"/>
      <c r="R26" s="80"/>
      <c r="S26" s="81" t="s">
        <v>45</v>
      </c>
      <c r="T26" s="82"/>
      <c r="U26" s="83"/>
      <c r="V26" s="83"/>
      <c r="W26" s="84"/>
      <c r="X26" s="85"/>
      <c r="Y26" s="86"/>
      <c r="Z26" s="87">
        <f t="shared" si="0"/>
        <v>0</v>
      </c>
      <c r="AA26" s="88">
        <f t="shared" si="1"/>
        <v>0</v>
      </c>
      <c r="AB26" s="88">
        <f t="shared" si="2"/>
        <v>0</v>
      </c>
      <c r="AC26" s="89">
        <f t="shared" si="3"/>
        <v>0</v>
      </c>
      <c r="AD26" s="90" t="str">
        <f t="shared" si="4"/>
        <v>-</v>
      </c>
      <c r="AE26" s="87">
        <f t="shared" si="5"/>
        <v>1</v>
      </c>
      <c r="AF26" s="88">
        <f t="shared" si="6"/>
        <v>1</v>
      </c>
      <c r="AG26" s="89" t="str">
        <f t="shared" si="7"/>
        <v>Initial</v>
      </c>
      <c r="AH26" s="90" t="str">
        <f t="shared" si="8"/>
        <v>RLIS</v>
      </c>
      <c r="AI26" s="87">
        <f t="shared" si="9"/>
        <v>0</v>
      </c>
    </row>
    <row r="27" spans="1:35" ht="12.75">
      <c r="A27" s="65">
        <v>5400660</v>
      </c>
      <c r="B27" s="66">
        <v>4300000</v>
      </c>
      <c r="C27" s="67" t="s">
        <v>79</v>
      </c>
      <c r="D27" s="68" t="s">
        <v>80</v>
      </c>
      <c r="E27" s="68" t="s">
        <v>81</v>
      </c>
      <c r="F27" s="69" t="s">
        <v>42</v>
      </c>
      <c r="G27" s="70">
        <v>25523</v>
      </c>
      <c r="H27" s="71">
        <v>1099</v>
      </c>
      <c r="I27" s="72">
        <v>3048243033</v>
      </c>
      <c r="J27" s="73">
        <v>8</v>
      </c>
      <c r="K27" s="74" t="s">
        <v>45</v>
      </c>
      <c r="L27" s="75"/>
      <c r="M27" s="76">
        <v>3466.76</v>
      </c>
      <c r="N27" s="77"/>
      <c r="O27" s="78">
        <v>30.45615952</v>
      </c>
      <c r="P27" s="74" t="s">
        <v>45</v>
      </c>
      <c r="Q27" s="79"/>
      <c r="R27" s="80"/>
      <c r="S27" s="81" t="s">
        <v>45</v>
      </c>
      <c r="T27" s="82"/>
      <c r="U27" s="83"/>
      <c r="V27" s="83"/>
      <c r="W27" s="84"/>
      <c r="X27" s="85"/>
      <c r="Y27" s="86"/>
      <c r="Z27" s="87">
        <f t="shared" si="0"/>
        <v>1</v>
      </c>
      <c r="AA27" s="88">
        <f t="shared" si="1"/>
        <v>0</v>
      </c>
      <c r="AB27" s="88">
        <f t="shared" si="2"/>
        <v>0</v>
      </c>
      <c r="AC27" s="89">
        <f t="shared" si="3"/>
        <v>0</v>
      </c>
      <c r="AD27" s="90" t="str">
        <f t="shared" si="4"/>
        <v>-</v>
      </c>
      <c r="AE27" s="87">
        <f t="shared" si="5"/>
        <v>1</v>
      </c>
      <c r="AF27" s="88">
        <f t="shared" si="6"/>
        <v>1</v>
      </c>
      <c r="AG27" s="89" t="str">
        <f t="shared" si="7"/>
        <v>Initial</v>
      </c>
      <c r="AH27" s="90" t="str">
        <f t="shared" si="8"/>
        <v>RLIS</v>
      </c>
      <c r="AI27" s="87">
        <f t="shared" si="9"/>
        <v>0</v>
      </c>
    </row>
    <row r="28" spans="1:35" ht="12.75">
      <c r="A28" s="65">
        <v>5400690</v>
      </c>
      <c r="B28" s="66">
        <v>4500000</v>
      </c>
      <c r="C28" s="67" t="s">
        <v>82</v>
      </c>
      <c r="D28" s="68" t="s">
        <v>83</v>
      </c>
      <c r="E28" s="68" t="s">
        <v>84</v>
      </c>
      <c r="F28" s="69" t="s">
        <v>42</v>
      </c>
      <c r="G28" s="70">
        <v>25601</v>
      </c>
      <c r="H28" s="71">
        <v>477</v>
      </c>
      <c r="I28" s="72">
        <v>3047922060</v>
      </c>
      <c r="J28" s="73">
        <v>7</v>
      </c>
      <c r="K28" s="74" t="s">
        <v>45</v>
      </c>
      <c r="L28" s="75"/>
      <c r="M28" s="76">
        <v>5756.51</v>
      </c>
      <c r="N28" s="77"/>
      <c r="O28" s="78">
        <v>33.2364165</v>
      </c>
      <c r="P28" s="74" t="s">
        <v>45</v>
      </c>
      <c r="Q28" s="79"/>
      <c r="R28" s="80"/>
      <c r="S28" s="81" t="s">
        <v>45</v>
      </c>
      <c r="T28" s="82"/>
      <c r="U28" s="83"/>
      <c r="V28" s="83"/>
      <c r="W28" s="84"/>
      <c r="X28" s="85"/>
      <c r="Y28" s="86"/>
      <c r="Z28" s="87">
        <f t="shared" si="0"/>
        <v>1</v>
      </c>
      <c r="AA28" s="88">
        <f t="shared" si="1"/>
        <v>0</v>
      </c>
      <c r="AB28" s="88">
        <f t="shared" si="2"/>
        <v>0</v>
      </c>
      <c r="AC28" s="89">
        <f t="shared" si="3"/>
        <v>0</v>
      </c>
      <c r="AD28" s="90" t="str">
        <f t="shared" si="4"/>
        <v>-</v>
      </c>
      <c r="AE28" s="87">
        <f t="shared" si="5"/>
        <v>1</v>
      </c>
      <c r="AF28" s="88">
        <f t="shared" si="6"/>
        <v>1</v>
      </c>
      <c r="AG28" s="89" t="str">
        <f t="shared" si="7"/>
        <v>Initial</v>
      </c>
      <c r="AH28" s="90" t="str">
        <f t="shared" si="8"/>
        <v>RLIS</v>
      </c>
      <c r="AI28" s="87">
        <f t="shared" si="9"/>
        <v>0</v>
      </c>
    </row>
    <row r="29" spans="1:35" ht="12.75">
      <c r="A29" s="65">
        <v>5400720</v>
      </c>
      <c r="B29" s="66">
        <v>4700000</v>
      </c>
      <c r="C29" s="67" t="s">
        <v>85</v>
      </c>
      <c r="D29" s="68" t="s">
        <v>86</v>
      </c>
      <c r="E29" s="68" t="s">
        <v>87</v>
      </c>
      <c r="F29" s="69" t="s">
        <v>42</v>
      </c>
      <c r="G29" s="70">
        <v>26554</v>
      </c>
      <c r="H29" s="71">
        <v>2739</v>
      </c>
      <c r="I29" s="72">
        <v>3043672100</v>
      </c>
      <c r="J29" s="73" t="s">
        <v>43</v>
      </c>
      <c r="K29" s="74" t="s">
        <v>44</v>
      </c>
      <c r="L29" s="75"/>
      <c r="M29" s="76">
        <v>8154.22</v>
      </c>
      <c r="N29" s="77"/>
      <c r="O29" s="78">
        <v>22.29143765</v>
      </c>
      <c r="P29" s="74" t="s">
        <v>45</v>
      </c>
      <c r="Q29" s="79"/>
      <c r="R29" s="80"/>
      <c r="S29" s="81" t="s">
        <v>45</v>
      </c>
      <c r="T29" s="82"/>
      <c r="U29" s="83"/>
      <c r="V29" s="83"/>
      <c r="W29" s="84"/>
      <c r="X29" s="85"/>
      <c r="Y29" s="86"/>
      <c r="Z29" s="87">
        <f t="shared" si="0"/>
        <v>0</v>
      </c>
      <c r="AA29" s="88">
        <f t="shared" si="1"/>
        <v>0</v>
      </c>
      <c r="AB29" s="88">
        <f t="shared" si="2"/>
        <v>0</v>
      </c>
      <c r="AC29" s="89">
        <f t="shared" si="3"/>
        <v>0</v>
      </c>
      <c r="AD29" s="90" t="str">
        <f t="shared" si="4"/>
        <v>-</v>
      </c>
      <c r="AE29" s="87">
        <f t="shared" si="5"/>
        <v>1</v>
      </c>
      <c r="AF29" s="88">
        <f t="shared" si="6"/>
        <v>1</v>
      </c>
      <c r="AG29" s="89" t="str">
        <f t="shared" si="7"/>
        <v>Initial</v>
      </c>
      <c r="AH29" s="90" t="str">
        <f t="shared" si="8"/>
        <v>RLIS</v>
      </c>
      <c r="AI29" s="87">
        <f t="shared" si="9"/>
        <v>0</v>
      </c>
    </row>
    <row r="30" spans="1:35" ht="12.75">
      <c r="A30" s="65">
        <v>5400750</v>
      </c>
      <c r="B30" s="66">
        <v>4800000</v>
      </c>
      <c r="C30" s="67" t="s">
        <v>182</v>
      </c>
      <c r="D30" s="68" t="s">
        <v>183</v>
      </c>
      <c r="E30" s="68" t="s">
        <v>184</v>
      </c>
      <c r="F30" s="69" t="s">
        <v>42</v>
      </c>
      <c r="G30" s="70">
        <v>26041</v>
      </c>
      <c r="H30" s="71">
        <v>578</v>
      </c>
      <c r="I30" s="72">
        <v>3048434400</v>
      </c>
      <c r="J30" s="73" t="s">
        <v>153</v>
      </c>
      <c r="K30" s="74" t="s">
        <v>44</v>
      </c>
      <c r="L30" s="75"/>
      <c r="M30" s="76">
        <v>5099.07</v>
      </c>
      <c r="N30" s="77"/>
      <c r="O30" s="78">
        <v>20.47188221</v>
      </c>
      <c r="P30" s="74" t="s">
        <v>45</v>
      </c>
      <c r="Q30" s="79"/>
      <c r="R30" s="80"/>
      <c r="S30" s="81" t="s">
        <v>44</v>
      </c>
      <c r="T30" s="82"/>
      <c r="U30" s="83"/>
      <c r="V30" s="83"/>
      <c r="W30" s="84"/>
      <c r="X30" s="85"/>
      <c r="Y30" s="86"/>
      <c r="Z30" s="87">
        <f t="shared" si="0"/>
        <v>0</v>
      </c>
      <c r="AA30" s="88">
        <f t="shared" si="1"/>
        <v>0</v>
      </c>
      <c r="AB30" s="88">
        <f t="shared" si="2"/>
        <v>0</v>
      </c>
      <c r="AC30" s="89">
        <f t="shared" si="3"/>
        <v>0</v>
      </c>
      <c r="AD30" s="90" t="str">
        <f t="shared" si="4"/>
        <v>-</v>
      </c>
      <c r="AE30" s="87">
        <f t="shared" si="5"/>
        <v>0</v>
      </c>
      <c r="AF30" s="88">
        <f t="shared" si="6"/>
        <v>1</v>
      </c>
      <c r="AG30" s="89">
        <f t="shared" si="7"/>
        <v>0</v>
      </c>
      <c r="AH30" s="90" t="str">
        <f t="shared" si="8"/>
        <v>-</v>
      </c>
      <c r="AI30" s="87">
        <f t="shared" si="9"/>
        <v>0</v>
      </c>
    </row>
    <row r="31" spans="1:35" ht="12.75">
      <c r="A31" s="65">
        <v>5400780</v>
      </c>
      <c r="B31" s="66">
        <v>4900000</v>
      </c>
      <c r="C31" s="67" t="s">
        <v>88</v>
      </c>
      <c r="D31" s="68" t="s">
        <v>89</v>
      </c>
      <c r="E31" s="68" t="s">
        <v>90</v>
      </c>
      <c r="F31" s="69" t="s">
        <v>42</v>
      </c>
      <c r="G31" s="70">
        <v>25550</v>
      </c>
      <c r="H31" s="71">
        <v>1298</v>
      </c>
      <c r="I31" s="72">
        <v>3046754540</v>
      </c>
      <c r="J31" s="73" t="s">
        <v>43</v>
      </c>
      <c r="K31" s="74" t="s">
        <v>44</v>
      </c>
      <c r="L31" s="75"/>
      <c r="M31" s="76">
        <v>3944.66</v>
      </c>
      <c r="N31" s="77"/>
      <c r="O31" s="78">
        <v>24.46653734</v>
      </c>
      <c r="P31" s="74" t="s">
        <v>45</v>
      </c>
      <c r="Q31" s="79"/>
      <c r="R31" s="80"/>
      <c r="S31" s="81" t="s">
        <v>45</v>
      </c>
      <c r="T31" s="82"/>
      <c r="U31" s="83"/>
      <c r="V31" s="83"/>
      <c r="W31" s="84"/>
      <c r="X31" s="85"/>
      <c r="Y31" s="86"/>
      <c r="Z31" s="87">
        <f t="shared" si="0"/>
        <v>0</v>
      </c>
      <c r="AA31" s="88">
        <f t="shared" si="1"/>
        <v>0</v>
      </c>
      <c r="AB31" s="88">
        <f t="shared" si="2"/>
        <v>0</v>
      </c>
      <c r="AC31" s="89">
        <f t="shared" si="3"/>
        <v>0</v>
      </c>
      <c r="AD31" s="90" t="str">
        <f t="shared" si="4"/>
        <v>-</v>
      </c>
      <c r="AE31" s="87">
        <f t="shared" si="5"/>
        <v>1</v>
      </c>
      <c r="AF31" s="88">
        <f t="shared" si="6"/>
        <v>1</v>
      </c>
      <c r="AG31" s="89" t="str">
        <f t="shared" si="7"/>
        <v>Initial</v>
      </c>
      <c r="AH31" s="90" t="str">
        <f t="shared" si="8"/>
        <v>RLIS</v>
      </c>
      <c r="AI31" s="87">
        <f t="shared" si="9"/>
        <v>0</v>
      </c>
    </row>
    <row r="32" spans="1:35" ht="12.75">
      <c r="A32" s="65">
        <v>5400810</v>
      </c>
      <c r="B32" s="66">
        <v>6000000</v>
      </c>
      <c r="C32" s="67" t="s">
        <v>91</v>
      </c>
      <c r="D32" s="68" t="s">
        <v>92</v>
      </c>
      <c r="E32" s="68" t="s">
        <v>93</v>
      </c>
      <c r="F32" s="69" t="s">
        <v>42</v>
      </c>
      <c r="G32" s="70">
        <v>24801</v>
      </c>
      <c r="H32" s="71">
        <v>2008</v>
      </c>
      <c r="I32" s="72">
        <v>3044368441</v>
      </c>
      <c r="J32" s="73" t="s">
        <v>94</v>
      </c>
      <c r="K32" s="74" t="s">
        <v>44</v>
      </c>
      <c r="L32" s="75"/>
      <c r="M32" s="76">
        <v>3964.21</v>
      </c>
      <c r="N32" s="77"/>
      <c r="O32" s="78">
        <v>47.62145749</v>
      </c>
      <c r="P32" s="74" t="s">
        <v>45</v>
      </c>
      <c r="Q32" s="79"/>
      <c r="R32" s="80"/>
      <c r="S32" s="81" t="s">
        <v>45</v>
      </c>
      <c r="T32" s="82"/>
      <c r="U32" s="83"/>
      <c r="V32" s="83"/>
      <c r="W32" s="84"/>
      <c r="X32" s="85"/>
      <c r="Y32" s="86"/>
      <c r="Z32" s="87">
        <f t="shared" si="0"/>
        <v>0</v>
      </c>
      <c r="AA32" s="88">
        <f t="shared" si="1"/>
        <v>0</v>
      </c>
      <c r="AB32" s="88">
        <f t="shared" si="2"/>
        <v>0</v>
      </c>
      <c r="AC32" s="89">
        <f t="shared" si="3"/>
        <v>0</v>
      </c>
      <c r="AD32" s="90" t="str">
        <f t="shared" si="4"/>
        <v>-</v>
      </c>
      <c r="AE32" s="87">
        <f t="shared" si="5"/>
        <v>1</v>
      </c>
      <c r="AF32" s="88">
        <f t="shared" si="6"/>
        <v>1</v>
      </c>
      <c r="AG32" s="89" t="str">
        <f t="shared" si="7"/>
        <v>Initial</v>
      </c>
      <c r="AH32" s="90" t="str">
        <f t="shared" si="8"/>
        <v>RLIS</v>
      </c>
      <c r="AI32" s="87">
        <f t="shared" si="9"/>
        <v>0</v>
      </c>
    </row>
    <row r="33" spans="1:35" ht="12.75">
      <c r="A33" s="65">
        <v>5400840</v>
      </c>
      <c r="B33" s="66">
        <v>5100000</v>
      </c>
      <c r="C33" s="67" t="s">
        <v>95</v>
      </c>
      <c r="D33" s="68" t="s">
        <v>96</v>
      </c>
      <c r="E33" s="68" t="s">
        <v>97</v>
      </c>
      <c r="F33" s="69" t="s">
        <v>42</v>
      </c>
      <c r="G33" s="70">
        <v>24740</v>
      </c>
      <c r="H33" s="71">
        <v>3065</v>
      </c>
      <c r="I33" s="72">
        <v>3044871551</v>
      </c>
      <c r="J33" s="73" t="s">
        <v>94</v>
      </c>
      <c r="K33" s="74" t="s">
        <v>44</v>
      </c>
      <c r="L33" s="75"/>
      <c r="M33" s="76">
        <v>8906.4</v>
      </c>
      <c r="N33" s="77"/>
      <c r="O33" s="78">
        <v>28.1990265</v>
      </c>
      <c r="P33" s="74" t="s">
        <v>45</v>
      </c>
      <c r="Q33" s="79"/>
      <c r="R33" s="80"/>
      <c r="S33" s="81" t="s">
        <v>45</v>
      </c>
      <c r="T33" s="82"/>
      <c r="U33" s="83"/>
      <c r="V33" s="83"/>
      <c r="W33" s="84"/>
      <c r="X33" s="85"/>
      <c r="Y33" s="86"/>
      <c r="Z33" s="87">
        <f t="shared" si="0"/>
        <v>0</v>
      </c>
      <c r="AA33" s="88">
        <f t="shared" si="1"/>
        <v>0</v>
      </c>
      <c r="AB33" s="88">
        <f t="shared" si="2"/>
        <v>0</v>
      </c>
      <c r="AC33" s="89">
        <f t="shared" si="3"/>
        <v>0</v>
      </c>
      <c r="AD33" s="90" t="str">
        <f t="shared" si="4"/>
        <v>-</v>
      </c>
      <c r="AE33" s="87">
        <f t="shared" si="5"/>
        <v>1</v>
      </c>
      <c r="AF33" s="88">
        <f t="shared" si="6"/>
        <v>1</v>
      </c>
      <c r="AG33" s="89" t="str">
        <f t="shared" si="7"/>
        <v>Initial</v>
      </c>
      <c r="AH33" s="90" t="str">
        <f t="shared" si="8"/>
        <v>RLIS</v>
      </c>
      <c r="AI33" s="87">
        <f t="shared" si="9"/>
        <v>0</v>
      </c>
    </row>
    <row r="34" spans="1:35" ht="12.75">
      <c r="A34" s="65">
        <v>5400870</v>
      </c>
      <c r="B34" s="66">
        <v>5300000</v>
      </c>
      <c r="C34" s="67" t="s">
        <v>185</v>
      </c>
      <c r="D34" s="68" t="s">
        <v>186</v>
      </c>
      <c r="E34" s="68" t="s">
        <v>187</v>
      </c>
      <c r="F34" s="69" t="s">
        <v>42</v>
      </c>
      <c r="G34" s="70">
        <v>26726</v>
      </c>
      <c r="H34" s="71">
        <v>2898</v>
      </c>
      <c r="I34" s="72">
        <v>3047884200</v>
      </c>
      <c r="J34" s="73" t="s">
        <v>188</v>
      </c>
      <c r="K34" s="74" t="s">
        <v>44</v>
      </c>
      <c r="L34" s="75"/>
      <c r="M34" s="76">
        <v>4541.76</v>
      </c>
      <c r="N34" s="77"/>
      <c r="O34" s="78">
        <v>19.48853616</v>
      </c>
      <c r="P34" s="74" t="s">
        <v>44</v>
      </c>
      <c r="Q34" s="79"/>
      <c r="R34" s="80"/>
      <c r="S34" s="81" t="s">
        <v>44</v>
      </c>
      <c r="T34" s="82"/>
      <c r="U34" s="83"/>
      <c r="V34" s="83"/>
      <c r="W34" s="84"/>
      <c r="X34" s="85"/>
      <c r="Y34" s="86"/>
      <c r="Z34" s="87">
        <f t="shared" si="0"/>
        <v>0</v>
      </c>
      <c r="AA34" s="88">
        <f t="shared" si="1"/>
        <v>0</v>
      </c>
      <c r="AB34" s="88">
        <f t="shared" si="2"/>
        <v>0</v>
      </c>
      <c r="AC34" s="89">
        <f t="shared" si="3"/>
        <v>0</v>
      </c>
      <c r="AD34" s="90" t="str">
        <f t="shared" si="4"/>
        <v>-</v>
      </c>
      <c r="AE34" s="87">
        <f t="shared" si="5"/>
        <v>0</v>
      </c>
      <c r="AF34" s="88">
        <f t="shared" si="6"/>
        <v>0</v>
      </c>
      <c r="AG34" s="89">
        <f t="shared" si="7"/>
        <v>0</v>
      </c>
      <c r="AH34" s="90" t="str">
        <f t="shared" si="8"/>
        <v>-</v>
      </c>
      <c r="AI34" s="87">
        <f t="shared" si="9"/>
        <v>0</v>
      </c>
    </row>
    <row r="35" spans="1:35" ht="12.75">
      <c r="A35" s="65">
        <v>5400900</v>
      </c>
      <c r="B35" s="66">
        <v>5400000</v>
      </c>
      <c r="C35" s="67" t="s">
        <v>98</v>
      </c>
      <c r="D35" s="68" t="s">
        <v>99</v>
      </c>
      <c r="E35" s="68" t="s">
        <v>100</v>
      </c>
      <c r="F35" s="69" t="s">
        <v>42</v>
      </c>
      <c r="G35" s="70">
        <v>25661</v>
      </c>
      <c r="H35" s="71">
        <v>9746</v>
      </c>
      <c r="I35" s="72">
        <v>3042353333</v>
      </c>
      <c r="J35" s="73" t="s">
        <v>94</v>
      </c>
      <c r="K35" s="74" t="s">
        <v>44</v>
      </c>
      <c r="L35" s="75"/>
      <c r="M35" s="76">
        <v>4451.63</v>
      </c>
      <c r="N35" s="77"/>
      <c r="O35" s="78">
        <v>34.81727575</v>
      </c>
      <c r="P35" s="74" t="s">
        <v>45</v>
      </c>
      <c r="Q35" s="79"/>
      <c r="R35" s="80"/>
      <c r="S35" s="81" t="s">
        <v>45</v>
      </c>
      <c r="T35" s="82"/>
      <c r="U35" s="83"/>
      <c r="V35" s="83"/>
      <c r="W35" s="84"/>
      <c r="X35" s="85"/>
      <c r="Y35" s="86"/>
      <c r="Z35" s="87">
        <f t="shared" si="0"/>
        <v>0</v>
      </c>
      <c r="AA35" s="88">
        <f t="shared" si="1"/>
        <v>0</v>
      </c>
      <c r="AB35" s="88">
        <f t="shared" si="2"/>
        <v>0</v>
      </c>
      <c r="AC35" s="89">
        <f t="shared" si="3"/>
        <v>0</v>
      </c>
      <c r="AD35" s="90" t="str">
        <f t="shared" si="4"/>
        <v>-</v>
      </c>
      <c r="AE35" s="87">
        <f t="shared" si="5"/>
        <v>1</v>
      </c>
      <c r="AF35" s="88">
        <f t="shared" si="6"/>
        <v>1</v>
      </c>
      <c r="AG35" s="89" t="str">
        <f t="shared" si="7"/>
        <v>Initial</v>
      </c>
      <c r="AH35" s="90" t="str">
        <f t="shared" si="8"/>
        <v>RLIS</v>
      </c>
      <c r="AI35" s="87">
        <f t="shared" si="9"/>
        <v>0</v>
      </c>
    </row>
    <row r="36" spans="1:35" ht="12.75">
      <c r="A36" s="65">
        <v>5400930</v>
      </c>
      <c r="B36" s="66">
        <v>5600000</v>
      </c>
      <c r="C36" s="67" t="s">
        <v>189</v>
      </c>
      <c r="D36" s="68" t="s">
        <v>190</v>
      </c>
      <c r="E36" s="68" t="s">
        <v>191</v>
      </c>
      <c r="F36" s="69" t="s">
        <v>42</v>
      </c>
      <c r="G36" s="70">
        <v>26501</v>
      </c>
      <c r="H36" s="71">
        <v>7546</v>
      </c>
      <c r="I36" s="72">
        <v>3042919210</v>
      </c>
      <c r="J36" s="73" t="s">
        <v>157</v>
      </c>
      <c r="K36" s="74" t="s">
        <v>44</v>
      </c>
      <c r="L36" s="75"/>
      <c r="M36" s="76">
        <v>9973.09</v>
      </c>
      <c r="N36" s="77"/>
      <c r="O36" s="78">
        <v>16.46500823</v>
      </c>
      <c r="P36" s="74" t="s">
        <v>44</v>
      </c>
      <c r="Q36" s="79"/>
      <c r="R36" s="80"/>
      <c r="S36" s="81" t="s">
        <v>44</v>
      </c>
      <c r="T36" s="82"/>
      <c r="U36" s="83"/>
      <c r="V36" s="83"/>
      <c r="W36" s="84"/>
      <c r="X36" s="85"/>
      <c r="Y36" s="86"/>
      <c r="Z36" s="87">
        <f t="shared" si="0"/>
        <v>0</v>
      </c>
      <c r="AA36" s="88">
        <f t="shared" si="1"/>
        <v>0</v>
      </c>
      <c r="AB36" s="88">
        <f t="shared" si="2"/>
        <v>0</v>
      </c>
      <c r="AC36" s="89">
        <f t="shared" si="3"/>
        <v>0</v>
      </c>
      <c r="AD36" s="90" t="str">
        <f t="shared" si="4"/>
        <v>-</v>
      </c>
      <c r="AE36" s="87">
        <f t="shared" si="5"/>
        <v>0</v>
      </c>
      <c r="AF36" s="88">
        <f t="shared" si="6"/>
        <v>0</v>
      </c>
      <c r="AG36" s="89">
        <f t="shared" si="7"/>
        <v>0</v>
      </c>
      <c r="AH36" s="90" t="str">
        <f t="shared" si="8"/>
        <v>-</v>
      </c>
      <c r="AI36" s="87">
        <f t="shared" si="9"/>
        <v>0</v>
      </c>
    </row>
    <row r="37" spans="1:35" ht="12.75">
      <c r="A37" s="65">
        <v>5400960</v>
      </c>
      <c r="B37" s="66">
        <v>5700000</v>
      </c>
      <c r="C37" s="67" t="s">
        <v>101</v>
      </c>
      <c r="D37" s="68" t="s">
        <v>102</v>
      </c>
      <c r="E37" s="68" t="s">
        <v>103</v>
      </c>
      <c r="F37" s="69" t="s">
        <v>42</v>
      </c>
      <c r="G37" s="70">
        <v>24983</v>
      </c>
      <c r="H37" s="71">
        <v>330</v>
      </c>
      <c r="I37" s="72">
        <v>3047723094</v>
      </c>
      <c r="J37" s="73">
        <v>7</v>
      </c>
      <c r="K37" s="74" t="s">
        <v>45</v>
      </c>
      <c r="L37" s="75"/>
      <c r="M37" s="76">
        <v>1947.11</v>
      </c>
      <c r="N37" s="77"/>
      <c r="O37" s="78">
        <v>20.78836227</v>
      </c>
      <c r="P37" s="74" t="s">
        <v>45</v>
      </c>
      <c r="Q37" s="79"/>
      <c r="R37" s="80"/>
      <c r="S37" s="81" t="s">
        <v>45</v>
      </c>
      <c r="T37" s="82"/>
      <c r="U37" s="83"/>
      <c r="V37" s="83"/>
      <c r="W37" s="84"/>
      <c r="X37" s="85"/>
      <c r="Y37" s="86"/>
      <c r="Z37" s="87">
        <f t="shared" si="0"/>
        <v>1</v>
      </c>
      <c r="AA37" s="88">
        <f t="shared" si="1"/>
        <v>0</v>
      </c>
      <c r="AB37" s="88">
        <f t="shared" si="2"/>
        <v>0</v>
      </c>
      <c r="AC37" s="89">
        <f t="shared" si="3"/>
        <v>0</v>
      </c>
      <c r="AD37" s="90" t="str">
        <f t="shared" si="4"/>
        <v>-</v>
      </c>
      <c r="AE37" s="87">
        <f t="shared" si="5"/>
        <v>1</v>
      </c>
      <c r="AF37" s="88">
        <f t="shared" si="6"/>
        <v>1</v>
      </c>
      <c r="AG37" s="89" t="str">
        <f t="shared" si="7"/>
        <v>Initial</v>
      </c>
      <c r="AH37" s="90" t="str">
        <f t="shared" si="8"/>
        <v>RLIS</v>
      </c>
      <c r="AI37" s="87">
        <f t="shared" si="9"/>
        <v>0</v>
      </c>
    </row>
    <row r="38" spans="1:35" ht="12.75">
      <c r="A38" s="65">
        <v>5400990</v>
      </c>
      <c r="B38" s="66">
        <v>5800000</v>
      </c>
      <c r="C38" s="67" t="s">
        <v>192</v>
      </c>
      <c r="D38" s="68" t="s">
        <v>193</v>
      </c>
      <c r="E38" s="68" t="s">
        <v>194</v>
      </c>
      <c r="F38" s="69" t="s">
        <v>42</v>
      </c>
      <c r="G38" s="70">
        <v>25411</v>
      </c>
      <c r="H38" s="71">
        <v>1099</v>
      </c>
      <c r="I38" s="72">
        <v>3042582430</v>
      </c>
      <c r="J38" s="73" t="s">
        <v>195</v>
      </c>
      <c r="K38" s="74" t="s">
        <v>45</v>
      </c>
      <c r="L38" s="75"/>
      <c r="M38" s="76">
        <v>2380.69</v>
      </c>
      <c r="N38" s="77"/>
      <c r="O38" s="78">
        <v>15.29135706</v>
      </c>
      <c r="P38" s="74" t="s">
        <v>44</v>
      </c>
      <c r="Q38" s="79"/>
      <c r="R38" s="80"/>
      <c r="S38" s="81" t="s">
        <v>45</v>
      </c>
      <c r="T38" s="82"/>
      <c r="U38" s="83"/>
      <c r="V38" s="83"/>
      <c r="W38" s="84"/>
      <c r="X38" s="85"/>
      <c r="Y38" s="86"/>
      <c r="Z38" s="87">
        <f t="shared" si="0"/>
        <v>1</v>
      </c>
      <c r="AA38" s="88">
        <f t="shared" si="1"/>
        <v>0</v>
      </c>
      <c r="AB38" s="88">
        <f t="shared" si="2"/>
        <v>0</v>
      </c>
      <c r="AC38" s="89">
        <f t="shared" si="3"/>
        <v>0</v>
      </c>
      <c r="AD38" s="90" t="str">
        <f t="shared" si="4"/>
        <v>-</v>
      </c>
      <c r="AE38" s="87">
        <f t="shared" si="5"/>
        <v>1</v>
      </c>
      <c r="AF38" s="88">
        <f t="shared" si="6"/>
        <v>0</v>
      </c>
      <c r="AG38" s="89">
        <f t="shared" si="7"/>
        <v>0</v>
      </c>
      <c r="AH38" s="90" t="str">
        <f t="shared" si="8"/>
        <v>-</v>
      </c>
      <c r="AI38" s="87">
        <f t="shared" si="9"/>
        <v>0</v>
      </c>
    </row>
    <row r="39" spans="1:35" ht="12.75">
      <c r="A39" s="65">
        <v>5401020</v>
      </c>
      <c r="B39" s="66">
        <v>6200000</v>
      </c>
      <c r="C39" s="67" t="s">
        <v>104</v>
      </c>
      <c r="D39" s="68" t="s">
        <v>105</v>
      </c>
      <c r="E39" s="68" t="s">
        <v>106</v>
      </c>
      <c r="F39" s="69" t="s">
        <v>42</v>
      </c>
      <c r="G39" s="70">
        <v>26651</v>
      </c>
      <c r="H39" s="71">
        <v>1360</v>
      </c>
      <c r="I39" s="72">
        <v>3048723611</v>
      </c>
      <c r="J39" s="73" t="s">
        <v>43</v>
      </c>
      <c r="K39" s="74" t="s">
        <v>44</v>
      </c>
      <c r="L39" s="75"/>
      <c r="M39" s="76">
        <v>4105.72</v>
      </c>
      <c r="N39" s="77"/>
      <c r="O39" s="78">
        <v>27.39140755</v>
      </c>
      <c r="P39" s="74" t="s">
        <v>45</v>
      </c>
      <c r="Q39" s="79"/>
      <c r="R39" s="80"/>
      <c r="S39" s="81" t="s">
        <v>45</v>
      </c>
      <c r="T39" s="82"/>
      <c r="U39" s="83"/>
      <c r="V39" s="83"/>
      <c r="W39" s="84"/>
      <c r="X39" s="85"/>
      <c r="Y39" s="86"/>
      <c r="Z39" s="87">
        <f t="shared" si="0"/>
        <v>0</v>
      </c>
      <c r="AA39" s="88">
        <f t="shared" si="1"/>
        <v>0</v>
      </c>
      <c r="AB39" s="88">
        <f t="shared" si="2"/>
        <v>0</v>
      </c>
      <c r="AC39" s="89">
        <f t="shared" si="3"/>
        <v>0</v>
      </c>
      <c r="AD39" s="90" t="str">
        <f t="shared" si="4"/>
        <v>-</v>
      </c>
      <c r="AE39" s="87">
        <f t="shared" si="5"/>
        <v>1</v>
      </c>
      <c r="AF39" s="88">
        <f t="shared" si="6"/>
        <v>1</v>
      </c>
      <c r="AG39" s="89" t="str">
        <f t="shared" si="7"/>
        <v>Initial</v>
      </c>
      <c r="AH39" s="90" t="str">
        <f t="shared" si="8"/>
        <v>RLIS</v>
      </c>
      <c r="AI39" s="87">
        <f t="shared" si="9"/>
        <v>0</v>
      </c>
    </row>
    <row r="40" spans="1:35" ht="12.75">
      <c r="A40" s="65">
        <v>5401050</v>
      </c>
      <c r="B40" s="66">
        <v>6400000</v>
      </c>
      <c r="C40" s="67" t="s">
        <v>196</v>
      </c>
      <c r="D40" s="68" t="s">
        <v>197</v>
      </c>
      <c r="E40" s="68" t="s">
        <v>198</v>
      </c>
      <c r="F40" s="69" t="s">
        <v>42</v>
      </c>
      <c r="G40" s="70">
        <v>26003</v>
      </c>
      <c r="H40" s="71">
        <v>5203</v>
      </c>
      <c r="I40" s="72">
        <v>3042430300</v>
      </c>
      <c r="J40" s="73" t="s">
        <v>157</v>
      </c>
      <c r="K40" s="74" t="s">
        <v>44</v>
      </c>
      <c r="L40" s="75"/>
      <c r="M40" s="76">
        <v>5204.45</v>
      </c>
      <c r="N40" s="77"/>
      <c r="O40" s="78">
        <v>16.95063346</v>
      </c>
      <c r="P40" s="74" t="s">
        <v>44</v>
      </c>
      <c r="Q40" s="79"/>
      <c r="R40" s="80"/>
      <c r="S40" s="81" t="s">
        <v>44</v>
      </c>
      <c r="T40" s="82"/>
      <c r="U40" s="83"/>
      <c r="V40" s="83"/>
      <c r="W40" s="84"/>
      <c r="X40" s="85"/>
      <c r="Y40" s="86"/>
      <c r="Z40" s="87">
        <f t="shared" si="0"/>
        <v>0</v>
      </c>
      <c r="AA40" s="88">
        <f t="shared" si="1"/>
        <v>0</v>
      </c>
      <c r="AB40" s="88">
        <f t="shared" si="2"/>
        <v>0</v>
      </c>
      <c r="AC40" s="89">
        <f t="shared" si="3"/>
        <v>0</v>
      </c>
      <c r="AD40" s="90" t="str">
        <f t="shared" si="4"/>
        <v>-</v>
      </c>
      <c r="AE40" s="87">
        <f t="shared" si="5"/>
        <v>0</v>
      </c>
      <c r="AF40" s="88">
        <f t="shared" si="6"/>
        <v>0</v>
      </c>
      <c r="AG40" s="89">
        <f t="shared" si="7"/>
        <v>0</v>
      </c>
      <c r="AH40" s="90" t="str">
        <f t="shared" si="8"/>
        <v>-</v>
      </c>
      <c r="AI40" s="87">
        <f t="shared" si="9"/>
        <v>0</v>
      </c>
    </row>
    <row r="41" spans="1:35" ht="12.75">
      <c r="A41" s="65">
        <v>5401080</v>
      </c>
      <c r="B41" s="66">
        <v>6600000</v>
      </c>
      <c r="C41" s="67" t="s">
        <v>199</v>
      </c>
      <c r="D41" s="68" t="s">
        <v>200</v>
      </c>
      <c r="E41" s="68" t="s">
        <v>201</v>
      </c>
      <c r="F41" s="69" t="s">
        <v>42</v>
      </c>
      <c r="G41" s="70">
        <v>26807</v>
      </c>
      <c r="H41" s="71">
        <v>888</v>
      </c>
      <c r="I41" s="72">
        <v>3043582207</v>
      </c>
      <c r="J41" s="73">
        <v>7</v>
      </c>
      <c r="K41" s="74" t="s">
        <v>45</v>
      </c>
      <c r="L41" s="75"/>
      <c r="M41" s="76">
        <v>1159.47</v>
      </c>
      <c r="N41" s="77"/>
      <c r="O41" s="78">
        <v>16.96574225</v>
      </c>
      <c r="P41" s="74" t="s">
        <v>44</v>
      </c>
      <c r="Q41" s="79"/>
      <c r="R41" s="80"/>
      <c r="S41" s="81" t="s">
        <v>45</v>
      </c>
      <c r="T41" s="82"/>
      <c r="U41" s="83"/>
      <c r="V41" s="83"/>
      <c r="W41" s="84"/>
      <c r="X41" s="85"/>
      <c r="Y41" s="86"/>
      <c r="Z41" s="87">
        <f t="shared" si="0"/>
        <v>1</v>
      </c>
      <c r="AA41" s="88">
        <f t="shared" si="1"/>
        <v>0</v>
      </c>
      <c r="AB41" s="88">
        <f t="shared" si="2"/>
        <v>0</v>
      </c>
      <c r="AC41" s="89">
        <f t="shared" si="3"/>
        <v>0</v>
      </c>
      <c r="AD41" s="90" t="str">
        <f t="shared" si="4"/>
        <v>-</v>
      </c>
      <c r="AE41" s="87">
        <f t="shared" si="5"/>
        <v>1</v>
      </c>
      <c r="AF41" s="88">
        <f t="shared" si="6"/>
        <v>0</v>
      </c>
      <c r="AG41" s="89">
        <f t="shared" si="7"/>
        <v>0</v>
      </c>
      <c r="AH41" s="90" t="str">
        <f t="shared" si="8"/>
        <v>-</v>
      </c>
      <c r="AI41" s="87">
        <f t="shared" si="9"/>
        <v>0</v>
      </c>
    </row>
    <row r="42" spans="1:35" ht="12.75">
      <c r="A42" s="65">
        <v>5401110</v>
      </c>
      <c r="B42" s="66">
        <v>6700000</v>
      </c>
      <c r="C42" s="67" t="s">
        <v>202</v>
      </c>
      <c r="D42" s="68" t="s">
        <v>203</v>
      </c>
      <c r="E42" s="68" t="s">
        <v>204</v>
      </c>
      <c r="F42" s="69" t="s">
        <v>42</v>
      </c>
      <c r="G42" s="70">
        <v>26170</v>
      </c>
      <c r="H42" s="71">
        <v>1216</v>
      </c>
      <c r="I42" s="72">
        <v>3046842215</v>
      </c>
      <c r="J42" s="73">
        <v>4</v>
      </c>
      <c r="K42" s="74" t="s">
        <v>44</v>
      </c>
      <c r="L42" s="75"/>
      <c r="M42" s="76">
        <v>1286.95</v>
      </c>
      <c r="N42" s="77"/>
      <c r="O42" s="78">
        <v>15.01230517</v>
      </c>
      <c r="P42" s="74" t="s">
        <v>44</v>
      </c>
      <c r="Q42" s="79"/>
      <c r="R42" s="80"/>
      <c r="S42" s="81" t="s">
        <v>44</v>
      </c>
      <c r="T42" s="82"/>
      <c r="U42" s="83"/>
      <c r="V42" s="83"/>
      <c r="W42" s="84"/>
      <c r="X42" s="85"/>
      <c r="Y42" s="86"/>
      <c r="Z42" s="87">
        <f t="shared" si="0"/>
        <v>0</v>
      </c>
      <c r="AA42" s="88">
        <f t="shared" si="1"/>
        <v>0</v>
      </c>
      <c r="AB42" s="88">
        <f t="shared" si="2"/>
        <v>0</v>
      </c>
      <c r="AC42" s="89">
        <f t="shared" si="3"/>
        <v>0</v>
      </c>
      <c r="AD42" s="90" t="str">
        <f t="shared" si="4"/>
        <v>-</v>
      </c>
      <c r="AE42" s="87">
        <f t="shared" si="5"/>
        <v>0</v>
      </c>
      <c r="AF42" s="88">
        <f t="shared" si="6"/>
        <v>0</v>
      </c>
      <c r="AG42" s="89">
        <f t="shared" si="7"/>
        <v>0</v>
      </c>
      <c r="AH42" s="90" t="str">
        <f t="shared" si="8"/>
        <v>-</v>
      </c>
      <c r="AI42" s="87">
        <f t="shared" si="9"/>
        <v>0</v>
      </c>
    </row>
    <row r="43" spans="1:35" ht="12.75">
      <c r="A43" s="65">
        <v>5401140</v>
      </c>
      <c r="B43" s="66">
        <v>6900000</v>
      </c>
      <c r="C43" s="67" t="s">
        <v>107</v>
      </c>
      <c r="D43" s="68" t="s">
        <v>108</v>
      </c>
      <c r="E43" s="68" t="s">
        <v>109</v>
      </c>
      <c r="F43" s="69" t="s">
        <v>42</v>
      </c>
      <c r="G43" s="70">
        <v>24954</v>
      </c>
      <c r="H43" s="71">
        <v>1209</v>
      </c>
      <c r="I43" s="72">
        <v>3047994505</v>
      </c>
      <c r="J43" s="73">
        <v>7</v>
      </c>
      <c r="K43" s="74" t="s">
        <v>45</v>
      </c>
      <c r="L43" s="75"/>
      <c r="M43" s="76">
        <v>1189.84</v>
      </c>
      <c r="N43" s="77"/>
      <c r="O43" s="78">
        <v>21.49253731</v>
      </c>
      <c r="P43" s="74" t="s">
        <v>45</v>
      </c>
      <c r="Q43" s="79"/>
      <c r="R43" s="80"/>
      <c r="S43" s="81" t="s">
        <v>45</v>
      </c>
      <c r="T43" s="82"/>
      <c r="U43" s="83"/>
      <c r="V43" s="83"/>
      <c r="W43" s="84"/>
      <c r="X43" s="85"/>
      <c r="Y43" s="86"/>
      <c r="Z43" s="87">
        <f t="shared" si="0"/>
        <v>1</v>
      </c>
      <c r="AA43" s="88">
        <f t="shared" si="1"/>
        <v>0</v>
      </c>
      <c r="AB43" s="88">
        <f t="shared" si="2"/>
        <v>0</v>
      </c>
      <c r="AC43" s="89">
        <f t="shared" si="3"/>
        <v>0</v>
      </c>
      <c r="AD43" s="90" t="str">
        <f t="shared" si="4"/>
        <v>-</v>
      </c>
      <c r="AE43" s="87">
        <f t="shared" si="5"/>
        <v>1</v>
      </c>
      <c r="AF43" s="88">
        <f t="shared" si="6"/>
        <v>1</v>
      </c>
      <c r="AG43" s="89" t="str">
        <f t="shared" si="7"/>
        <v>Initial</v>
      </c>
      <c r="AH43" s="90" t="str">
        <f t="shared" si="8"/>
        <v>RLIS</v>
      </c>
      <c r="AI43" s="87">
        <f t="shared" si="9"/>
        <v>0</v>
      </c>
    </row>
    <row r="44" spans="1:35" ht="12.75">
      <c r="A44" s="65">
        <v>5401170</v>
      </c>
      <c r="B44" s="66">
        <v>7000000</v>
      </c>
      <c r="C44" s="67" t="s">
        <v>205</v>
      </c>
      <c r="D44" s="68" t="s">
        <v>206</v>
      </c>
      <c r="E44" s="68" t="s">
        <v>207</v>
      </c>
      <c r="F44" s="69" t="s">
        <v>42</v>
      </c>
      <c r="G44" s="70">
        <v>26537</v>
      </c>
      <c r="H44" s="71">
        <v>566</v>
      </c>
      <c r="I44" s="72">
        <v>3043290580</v>
      </c>
      <c r="J44" s="73" t="s">
        <v>153</v>
      </c>
      <c r="K44" s="74" t="s">
        <v>44</v>
      </c>
      <c r="L44" s="75"/>
      <c r="M44" s="76">
        <v>4487.08</v>
      </c>
      <c r="N44" s="77"/>
      <c r="O44" s="78">
        <v>21.14320836</v>
      </c>
      <c r="P44" s="74" t="s">
        <v>45</v>
      </c>
      <c r="Q44" s="79"/>
      <c r="R44" s="80"/>
      <c r="S44" s="81" t="s">
        <v>44</v>
      </c>
      <c r="T44" s="82"/>
      <c r="U44" s="83"/>
      <c r="V44" s="83"/>
      <c r="W44" s="84"/>
      <c r="X44" s="85"/>
      <c r="Y44" s="86"/>
      <c r="Z44" s="87">
        <f t="shared" si="0"/>
        <v>0</v>
      </c>
      <c r="AA44" s="88">
        <f t="shared" si="1"/>
        <v>0</v>
      </c>
      <c r="AB44" s="88">
        <f t="shared" si="2"/>
        <v>0</v>
      </c>
      <c r="AC44" s="89">
        <f t="shared" si="3"/>
        <v>0</v>
      </c>
      <c r="AD44" s="90" t="str">
        <f t="shared" si="4"/>
        <v>-</v>
      </c>
      <c r="AE44" s="87">
        <f t="shared" si="5"/>
        <v>0</v>
      </c>
      <c r="AF44" s="88">
        <f t="shared" si="6"/>
        <v>1</v>
      </c>
      <c r="AG44" s="89">
        <f t="shared" si="7"/>
        <v>0</v>
      </c>
      <c r="AH44" s="90" t="str">
        <f t="shared" si="8"/>
        <v>-</v>
      </c>
      <c r="AI44" s="87">
        <f t="shared" si="9"/>
        <v>0</v>
      </c>
    </row>
    <row r="45" spans="1:35" ht="12.75">
      <c r="A45" s="65">
        <v>5401200</v>
      </c>
      <c r="B45" s="66">
        <v>7200000</v>
      </c>
      <c r="C45" s="67" t="s">
        <v>208</v>
      </c>
      <c r="D45" s="68" t="s">
        <v>209</v>
      </c>
      <c r="E45" s="68" t="s">
        <v>210</v>
      </c>
      <c r="F45" s="69" t="s">
        <v>42</v>
      </c>
      <c r="G45" s="70">
        <v>25213</v>
      </c>
      <c r="H45" s="71">
        <v>9347</v>
      </c>
      <c r="I45" s="72">
        <v>3045860500</v>
      </c>
      <c r="J45" s="73" t="s">
        <v>153</v>
      </c>
      <c r="K45" s="74" t="s">
        <v>44</v>
      </c>
      <c r="L45" s="75"/>
      <c r="M45" s="76">
        <v>8650.1</v>
      </c>
      <c r="N45" s="77"/>
      <c r="O45" s="78">
        <v>11.69372063</v>
      </c>
      <c r="P45" s="74" t="s">
        <v>44</v>
      </c>
      <c r="Q45" s="79"/>
      <c r="R45" s="80"/>
      <c r="S45" s="81" t="s">
        <v>44</v>
      </c>
      <c r="T45" s="82"/>
      <c r="U45" s="83"/>
      <c r="V45" s="83"/>
      <c r="W45" s="84"/>
      <c r="X45" s="85"/>
      <c r="Y45" s="86"/>
      <c r="Z45" s="87">
        <f t="shared" si="0"/>
        <v>0</v>
      </c>
      <c r="AA45" s="88">
        <f t="shared" si="1"/>
        <v>0</v>
      </c>
      <c r="AB45" s="88">
        <f t="shared" si="2"/>
        <v>0</v>
      </c>
      <c r="AC45" s="89">
        <f t="shared" si="3"/>
        <v>0</v>
      </c>
      <c r="AD45" s="90" t="str">
        <f t="shared" si="4"/>
        <v>-</v>
      </c>
      <c r="AE45" s="87">
        <f t="shared" si="5"/>
        <v>0</v>
      </c>
      <c r="AF45" s="88">
        <f t="shared" si="6"/>
        <v>0</v>
      </c>
      <c r="AG45" s="89">
        <f t="shared" si="7"/>
        <v>0</v>
      </c>
      <c r="AH45" s="90" t="str">
        <f t="shared" si="8"/>
        <v>-</v>
      </c>
      <c r="AI45" s="87">
        <f t="shared" si="9"/>
        <v>0</v>
      </c>
    </row>
    <row r="46" spans="1:35" ht="12.75">
      <c r="A46" s="65">
        <v>5401230</v>
      </c>
      <c r="B46" s="66">
        <v>7400000</v>
      </c>
      <c r="C46" s="67" t="s">
        <v>110</v>
      </c>
      <c r="D46" s="68" t="s">
        <v>111</v>
      </c>
      <c r="E46" s="68" t="s">
        <v>112</v>
      </c>
      <c r="F46" s="69" t="s">
        <v>42</v>
      </c>
      <c r="G46" s="70">
        <v>25801</v>
      </c>
      <c r="H46" s="71">
        <v>3733</v>
      </c>
      <c r="I46" s="72">
        <v>3042564500</v>
      </c>
      <c r="J46" s="73" t="s">
        <v>94</v>
      </c>
      <c r="K46" s="74" t="s">
        <v>44</v>
      </c>
      <c r="L46" s="75"/>
      <c r="M46" s="76">
        <v>11093.6</v>
      </c>
      <c r="N46" s="77"/>
      <c r="O46" s="78">
        <v>25.37955466</v>
      </c>
      <c r="P46" s="74" t="s">
        <v>45</v>
      </c>
      <c r="Q46" s="79"/>
      <c r="R46" s="80"/>
      <c r="S46" s="81" t="s">
        <v>45</v>
      </c>
      <c r="T46" s="82"/>
      <c r="U46" s="83"/>
      <c r="V46" s="83"/>
      <c r="W46" s="84"/>
      <c r="X46" s="85"/>
      <c r="Y46" s="86"/>
      <c r="Z46" s="87">
        <f t="shared" si="0"/>
        <v>0</v>
      </c>
      <c r="AA46" s="88">
        <f t="shared" si="1"/>
        <v>0</v>
      </c>
      <c r="AB46" s="88">
        <f t="shared" si="2"/>
        <v>0</v>
      </c>
      <c r="AC46" s="89">
        <f t="shared" si="3"/>
        <v>0</v>
      </c>
      <c r="AD46" s="90" t="str">
        <f t="shared" si="4"/>
        <v>-</v>
      </c>
      <c r="AE46" s="87">
        <f t="shared" si="5"/>
        <v>1</v>
      </c>
      <c r="AF46" s="88">
        <f t="shared" si="6"/>
        <v>1</v>
      </c>
      <c r="AG46" s="89" t="str">
        <f t="shared" si="7"/>
        <v>Initial</v>
      </c>
      <c r="AH46" s="90" t="str">
        <f t="shared" si="8"/>
        <v>RLIS</v>
      </c>
      <c r="AI46" s="87">
        <f t="shared" si="9"/>
        <v>0</v>
      </c>
    </row>
    <row r="47" spans="1:35" ht="12.75">
      <c r="A47" s="65">
        <v>5401260</v>
      </c>
      <c r="B47" s="66">
        <v>7500000</v>
      </c>
      <c r="C47" s="67" t="s">
        <v>113</v>
      </c>
      <c r="D47" s="68" t="s">
        <v>114</v>
      </c>
      <c r="E47" s="68" t="s">
        <v>115</v>
      </c>
      <c r="F47" s="69" t="s">
        <v>42</v>
      </c>
      <c r="G47" s="70">
        <v>26241</v>
      </c>
      <c r="H47" s="71">
        <v>3512</v>
      </c>
      <c r="I47" s="72">
        <v>3046369150</v>
      </c>
      <c r="J47" s="73" t="s">
        <v>43</v>
      </c>
      <c r="K47" s="74" t="s">
        <v>44</v>
      </c>
      <c r="L47" s="75"/>
      <c r="M47" s="76">
        <v>4188.54</v>
      </c>
      <c r="N47" s="77"/>
      <c r="O47" s="78">
        <v>24.11032028</v>
      </c>
      <c r="P47" s="74" t="s">
        <v>45</v>
      </c>
      <c r="Q47" s="79"/>
      <c r="R47" s="80"/>
      <c r="S47" s="81" t="s">
        <v>45</v>
      </c>
      <c r="T47" s="82"/>
      <c r="U47" s="83"/>
      <c r="V47" s="83"/>
      <c r="W47" s="84"/>
      <c r="X47" s="85"/>
      <c r="Y47" s="86"/>
      <c r="Z47" s="87">
        <f t="shared" si="0"/>
        <v>0</v>
      </c>
      <c r="AA47" s="88">
        <f t="shared" si="1"/>
        <v>0</v>
      </c>
      <c r="AB47" s="88">
        <f t="shared" si="2"/>
        <v>0</v>
      </c>
      <c r="AC47" s="89">
        <f t="shared" si="3"/>
        <v>0</v>
      </c>
      <c r="AD47" s="90" t="str">
        <f t="shared" si="4"/>
        <v>-</v>
      </c>
      <c r="AE47" s="87">
        <f t="shared" si="5"/>
        <v>1</v>
      </c>
      <c r="AF47" s="88">
        <f t="shared" si="6"/>
        <v>1</v>
      </c>
      <c r="AG47" s="89" t="str">
        <f t="shared" si="7"/>
        <v>Initial</v>
      </c>
      <c r="AH47" s="90" t="str">
        <f t="shared" si="8"/>
        <v>RLIS</v>
      </c>
      <c r="AI47" s="87">
        <f t="shared" si="9"/>
        <v>0</v>
      </c>
    </row>
    <row r="48" spans="1:35" ht="12.75">
      <c r="A48" s="65">
        <v>5401290</v>
      </c>
      <c r="B48" s="66">
        <v>7700000</v>
      </c>
      <c r="C48" s="67" t="s">
        <v>116</v>
      </c>
      <c r="D48" s="68" t="s">
        <v>117</v>
      </c>
      <c r="E48" s="68" t="s">
        <v>118</v>
      </c>
      <c r="F48" s="69" t="s">
        <v>42</v>
      </c>
      <c r="G48" s="70">
        <v>26362</v>
      </c>
      <c r="H48" s="71">
        <v>1370</v>
      </c>
      <c r="I48" s="72">
        <v>3046432991</v>
      </c>
      <c r="J48" s="73">
        <v>7</v>
      </c>
      <c r="K48" s="74" t="s">
        <v>45</v>
      </c>
      <c r="L48" s="75"/>
      <c r="M48" s="76">
        <v>1504.53</v>
      </c>
      <c r="N48" s="77"/>
      <c r="O48" s="78">
        <v>23.04900181</v>
      </c>
      <c r="P48" s="74" t="s">
        <v>45</v>
      </c>
      <c r="Q48" s="79"/>
      <c r="R48" s="80"/>
      <c r="S48" s="81" t="s">
        <v>45</v>
      </c>
      <c r="T48" s="82"/>
      <c r="U48" s="83"/>
      <c r="V48" s="83"/>
      <c r="W48" s="84"/>
      <c r="X48" s="85"/>
      <c r="Y48" s="86"/>
      <c r="Z48" s="87">
        <f t="shared" si="0"/>
        <v>1</v>
      </c>
      <c r="AA48" s="88">
        <f t="shared" si="1"/>
        <v>0</v>
      </c>
      <c r="AB48" s="88">
        <f t="shared" si="2"/>
        <v>0</v>
      </c>
      <c r="AC48" s="89">
        <f t="shared" si="3"/>
        <v>0</v>
      </c>
      <c r="AD48" s="90" t="str">
        <f t="shared" si="4"/>
        <v>-</v>
      </c>
      <c r="AE48" s="87">
        <f t="shared" si="5"/>
        <v>1</v>
      </c>
      <c r="AF48" s="88">
        <f t="shared" si="6"/>
        <v>1</v>
      </c>
      <c r="AG48" s="89" t="str">
        <f t="shared" si="7"/>
        <v>Initial</v>
      </c>
      <c r="AH48" s="90" t="str">
        <f t="shared" si="8"/>
        <v>RLIS</v>
      </c>
      <c r="AI48" s="87">
        <f t="shared" si="9"/>
        <v>0</v>
      </c>
    </row>
    <row r="49" spans="1:35" ht="12.75">
      <c r="A49" s="65">
        <v>5401320</v>
      </c>
      <c r="B49" s="66">
        <v>7900000</v>
      </c>
      <c r="C49" s="67" t="s">
        <v>119</v>
      </c>
      <c r="D49" s="68" t="s">
        <v>120</v>
      </c>
      <c r="E49" s="68" t="s">
        <v>121</v>
      </c>
      <c r="F49" s="69" t="s">
        <v>42</v>
      </c>
      <c r="G49" s="70">
        <v>25276</v>
      </c>
      <c r="H49" s="71">
        <v>609</v>
      </c>
      <c r="I49" s="72">
        <v>3049276400</v>
      </c>
      <c r="J49" s="73">
        <v>7</v>
      </c>
      <c r="K49" s="74" t="s">
        <v>45</v>
      </c>
      <c r="L49" s="75"/>
      <c r="M49" s="76">
        <v>2366.85</v>
      </c>
      <c r="N49" s="77"/>
      <c r="O49" s="78">
        <v>29.27927928</v>
      </c>
      <c r="P49" s="74" t="s">
        <v>45</v>
      </c>
      <c r="Q49" s="79"/>
      <c r="R49" s="80"/>
      <c r="S49" s="81" t="s">
        <v>45</v>
      </c>
      <c r="T49" s="82"/>
      <c r="U49" s="83"/>
      <c r="V49" s="83"/>
      <c r="W49" s="84"/>
      <c r="X49" s="85"/>
      <c r="Y49" s="86"/>
      <c r="Z49" s="87">
        <f t="shared" si="0"/>
        <v>1</v>
      </c>
      <c r="AA49" s="88">
        <f t="shared" si="1"/>
        <v>0</v>
      </c>
      <c r="AB49" s="88">
        <f t="shared" si="2"/>
        <v>0</v>
      </c>
      <c r="AC49" s="89">
        <f t="shared" si="3"/>
        <v>0</v>
      </c>
      <c r="AD49" s="90" t="str">
        <f t="shared" si="4"/>
        <v>-</v>
      </c>
      <c r="AE49" s="87">
        <f t="shared" si="5"/>
        <v>1</v>
      </c>
      <c r="AF49" s="88">
        <f t="shared" si="6"/>
        <v>1</v>
      </c>
      <c r="AG49" s="89" t="str">
        <f t="shared" si="7"/>
        <v>Initial</v>
      </c>
      <c r="AH49" s="90" t="str">
        <f t="shared" si="8"/>
        <v>RLIS</v>
      </c>
      <c r="AI49" s="87">
        <f t="shared" si="9"/>
        <v>0</v>
      </c>
    </row>
    <row r="50" spans="1:35" ht="12.75">
      <c r="A50" s="65">
        <v>5401350</v>
      </c>
      <c r="B50" s="66">
        <v>8100000</v>
      </c>
      <c r="C50" s="67" t="s">
        <v>122</v>
      </c>
      <c r="D50" s="68" t="s">
        <v>123</v>
      </c>
      <c r="E50" s="68" t="s">
        <v>124</v>
      </c>
      <c r="F50" s="69" t="s">
        <v>42</v>
      </c>
      <c r="G50" s="70">
        <v>25951</v>
      </c>
      <c r="H50" s="71">
        <v>2439</v>
      </c>
      <c r="I50" s="72">
        <v>3044666000</v>
      </c>
      <c r="J50" s="73" t="s">
        <v>43</v>
      </c>
      <c r="K50" s="74" t="s">
        <v>44</v>
      </c>
      <c r="L50" s="75"/>
      <c r="M50" s="76">
        <v>1552.77</v>
      </c>
      <c r="N50" s="77"/>
      <c r="O50" s="78">
        <v>31.85642176</v>
      </c>
      <c r="P50" s="74" t="s">
        <v>45</v>
      </c>
      <c r="Q50" s="79"/>
      <c r="R50" s="80"/>
      <c r="S50" s="81" t="s">
        <v>45</v>
      </c>
      <c r="T50" s="82"/>
      <c r="U50" s="83"/>
      <c r="V50" s="83"/>
      <c r="W50" s="84"/>
      <c r="X50" s="85"/>
      <c r="Y50" s="86"/>
      <c r="Z50" s="87">
        <f t="shared" si="0"/>
        <v>0</v>
      </c>
      <c r="AA50" s="88">
        <f t="shared" si="1"/>
        <v>0</v>
      </c>
      <c r="AB50" s="88">
        <f t="shared" si="2"/>
        <v>0</v>
      </c>
      <c r="AC50" s="89">
        <f t="shared" si="3"/>
        <v>0</v>
      </c>
      <c r="AD50" s="90" t="str">
        <f t="shared" si="4"/>
        <v>-</v>
      </c>
      <c r="AE50" s="87">
        <f t="shared" si="5"/>
        <v>1</v>
      </c>
      <c r="AF50" s="88">
        <f t="shared" si="6"/>
        <v>1</v>
      </c>
      <c r="AG50" s="89" t="str">
        <f t="shared" si="7"/>
        <v>Initial</v>
      </c>
      <c r="AH50" s="90" t="str">
        <f t="shared" si="8"/>
        <v>RLIS</v>
      </c>
      <c r="AI50" s="87">
        <f t="shared" si="9"/>
        <v>0</v>
      </c>
    </row>
    <row r="51" spans="1:35" ht="12.75">
      <c r="A51" s="65">
        <v>5401380</v>
      </c>
      <c r="B51" s="66">
        <v>8300000</v>
      </c>
      <c r="C51" s="67" t="s">
        <v>125</v>
      </c>
      <c r="D51" s="68" t="s">
        <v>126</v>
      </c>
      <c r="E51" s="68" t="s">
        <v>127</v>
      </c>
      <c r="F51" s="69" t="s">
        <v>42</v>
      </c>
      <c r="G51" s="70">
        <v>26354</v>
      </c>
      <c r="H51" s="71">
        <v>1836</v>
      </c>
      <c r="I51" s="72">
        <v>3042652497</v>
      </c>
      <c r="J51" s="73" t="s">
        <v>43</v>
      </c>
      <c r="K51" s="74" t="s">
        <v>44</v>
      </c>
      <c r="L51" s="75"/>
      <c r="M51" s="76">
        <v>2358.65</v>
      </c>
      <c r="N51" s="77"/>
      <c r="O51" s="78">
        <v>23.85392385</v>
      </c>
      <c r="P51" s="74" t="s">
        <v>45</v>
      </c>
      <c r="Q51" s="79"/>
      <c r="R51" s="80"/>
      <c r="S51" s="81" t="s">
        <v>45</v>
      </c>
      <c r="T51" s="82"/>
      <c r="U51" s="83"/>
      <c r="V51" s="83"/>
      <c r="W51" s="84"/>
      <c r="X51" s="85"/>
      <c r="Y51" s="86"/>
      <c r="Z51" s="87">
        <f t="shared" si="0"/>
        <v>0</v>
      </c>
      <c r="AA51" s="88">
        <f t="shared" si="1"/>
        <v>0</v>
      </c>
      <c r="AB51" s="88">
        <f t="shared" si="2"/>
        <v>0</v>
      </c>
      <c r="AC51" s="89">
        <f t="shared" si="3"/>
        <v>0</v>
      </c>
      <c r="AD51" s="90" t="str">
        <f t="shared" si="4"/>
        <v>-</v>
      </c>
      <c r="AE51" s="87">
        <f t="shared" si="5"/>
        <v>1</v>
      </c>
      <c r="AF51" s="88">
        <f t="shared" si="6"/>
        <v>1</v>
      </c>
      <c r="AG51" s="89" t="str">
        <f t="shared" si="7"/>
        <v>Initial</v>
      </c>
      <c r="AH51" s="90" t="str">
        <f t="shared" si="8"/>
        <v>RLIS</v>
      </c>
      <c r="AI51" s="87">
        <f t="shared" si="9"/>
        <v>0</v>
      </c>
    </row>
    <row r="52" spans="1:35" ht="12.75">
      <c r="A52" s="65">
        <v>5401410</v>
      </c>
      <c r="B52" s="66">
        <v>8400000</v>
      </c>
      <c r="C52" s="67" t="s">
        <v>211</v>
      </c>
      <c r="D52" s="68" t="s">
        <v>212</v>
      </c>
      <c r="E52" s="68" t="s">
        <v>213</v>
      </c>
      <c r="F52" s="69" t="s">
        <v>42</v>
      </c>
      <c r="G52" s="70">
        <v>26287</v>
      </c>
      <c r="H52" s="71">
        <v>1005</v>
      </c>
      <c r="I52" s="72">
        <v>3044782771</v>
      </c>
      <c r="J52" s="73">
        <v>7</v>
      </c>
      <c r="K52" s="74" t="s">
        <v>45</v>
      </c>
      <c r="L52" s="75"/>
      <c r="M52" s="76">
        <v>1162.88</v>
      </c>
      <c r="N52" s="77"/>
      <c r="O52" s="78">
        <v>19.75425331</v>
      </c>
      <c r="P52" s="74" t="s">
        <v>44</v>
      </c>
      <c r="Q52" s="79"/>
      <c r="R52" s="80"/>
      <c r="S52" s="81" t="s">
        <v>45</v>
      </c>
      <c r="T52" s="82"/>
      <c r="U52" s="83"/>
      <c r="V52" s="83"/>
      <c r="W52" s="84"/>
      <c r="X52" s="85"/>
      <c r="Y52" s="86"/>
      <c r="Z52" s="87">
        <f t="shared" si="0"/>
        <v>1</v>
      </c>
      <c r="AA52" s="88">
        <f t="shared" si="1"/>
        <v>0</v>
      </c>
      <c r="AB52" s="88">
        <f t="shared" si="2"/>
        <v>0</v>
      </c>
      <c r="AC52" s="89">
        <f t="shared" si="3"/>
        <v>0</v>
      </c>
      <c r="AD52" s="90" t="str">
        <f t="shared" si="4"/>
        <v>-</v>
      </c>
      <c r="AE52" s="87">
        <f t="shared" si="5"/>
        <v>1</v>
      </c>
      <c r="AF52" s="88">
        <f t="shared" si="6"/>
        <v>0</v>
      </c>
      <c r="AG52" s="89">
        <f t="shared" si="7"/>
        <v>0</v>
      </c>
      <c r="AH52" s="90" t="str">
        <f t="shared" si="8"/>
        <v>-</v>
      </c>
      <c r="AI52" s="87">
        <f t="shared" si="9"/>
        <v>0</v>
      </c>
    </row>
    <row r="53" spans="1:35" ht="12.75">
      <c r="A53" s="65">
        <v>5401440</v>
      </c>
      <c r="B53" s="66">
        <v>8500000</v>
      </c>
      <c r="C53" s="67" t="s">
        <v>128</v>
      </c>
      <c r="D53" s="68" t="s">
        <v>129</v>
      </c>
      <c r="E53" s="68" t="s">
        <v>130</v>
      </c>
      <c r="F53" s="69" t="s">
        <v>42</v>
      </c>
      <c r="G53" s="70">
        <v>26149</v>
      </c>
      <c r="H53" s="71">
        <v>25</v>
      </c>
      <c r="I53" s="72">
        <v>3047582145</v>
      </c>
      <c r="J53" s="73">
        <v>7</v>
      </c>
      <c r="K53" s="74" t="s">
        <v>45</v>
      </c>
      <c r="L53" s="75"/>
      <c r="M53" s="76">
        <v>1524.67</v>
      </c>
      <c r="N53" s="77"/>
      <c r="O53" s="78">
        <v>22.21494102</v>
      </c>
      <c r="P53" s="74" t="s">
        <v>45</v>
      </c>
      <c r="Q53" s="79"/>
      <c r="R53" s="80"/>
      <c r="S53" s="81" t="s">
        <v>45</v>
      </c>
      <c r="T53" s="82"/>
      <c r="U53" s="83"/>
      <c r="V53" s="83"/>
      <c r="W53" s="84"/>
      <c r="X53" s="85"/>
      <c r="Y53" s="86"/>
      <c r="Z53" s="87">
        <f t="shared" si="0"/>
        <v>1</v>
      </c>
      <c r="AA53" s="88">
        <f t="shared" si="1"/>
        <v>0</v>
      </c>
      <c r="AB53" s="88">
        <f t="shared" si="2"/>
        <v>0</v>
      </c>
      <c r="AC53" s="89">
        <f t="shared" si="3"/>
        <v>0</v>
      </c>
      <c r="AD53" s="90" t="str">
        <f t="shared" si="4"/>
        <v>-</v>
      </c>
      <c r="AE53" s="87">
        <f t="shared" si="5"/>
        <v>1</v>
      </c>
      <c r="AF53" s="88">
        <f t="shared" si="6"/>
        <v>1</v>
      </c>
      <c r="AG53" s="89" t="str">
        <f t="shared" si="7"/>
        <v>Initial</v>
      </c>
      <c r="AH53" s="90" t="str">
        <f t="shared" si="8"/>
        <v>RLIS</v>
      </c>
      <c r="AI53" s="87">
        <f t="shared" si="9"/>
        <v>0</v>
      </c>
    </row>
    <row r="54" spans="1:35" ht="12.75">
      <c r="A54" s="65">
        <v>5401470</v>
      </c>
      <c r="B54" s="66">
        <v>8700000</v>
      </c>
      <c r="C54" s="67" t="s">
        <v>131</v>
      </c>
      <c r="D54" s="68" t="s">
        <v>132</v>
      </c>
      <c r="E54" s="68" t="s">
        <v>133</v>
      </c>
      <c r="F54" s="69" t="s">
        <v>42</v>
      </c>
      <c r="G54" s="70">
        <v>26201</v>
      </c>
      <c r="H54" s="71">
        <v>2620</v>
      </c>
      <c r="I54" s="72">
        <v>3044725480</v>
      </c>
      <c r="J54" s="73" t="s">
        <v>43</v>
      </c>
      <c r="K54" s="74" t="s">
        <v>44</v>
      </c>
      <c r="L54" s="75"/>
      <c r="M54" s="76">
        <v>3638.74</v>
      </c>
      <c r="N54" s="77"/>
      <c r="O54" s="78">
        <v>26.47773279</v>
      </c>
      <c r="P54" s="74" t="s">
        <v>45</v>
      </c>
      <c r="Q54" s="79"/>
      <c r="R54" s="80"/>
      <c r="S54" s="81" t="s">
        <v>45</v>
      </c>
      <c r="T54" s="82"/>
      <c r="U54" s="83"/>
      <c r="V54" s="83"/>
      <c r="W54" s="84"/>
      <c r="X54" s="85"/>
      <c r="Y54" s="86"/>
      <c r="Z54" s="87">
        <f t="shared" si="0"/>
        <v>0</v>
      </c>
      <c r="AA54" s="88">
        <f t="shared" si="1"/>
        <v>0</v>
      </c>
      <c r="AB54" s="88">
        <f t="shared" si="2"/>
        <v>0</v>
      </c>
      <c r="AC54" s="89">
        <f t="shared" si="3"/>
        <v>0</v>
      </c>
      <c r="AD54" s="90" t="str">
        <f t="shared" si="4"/>
        <v>-</v>
      </c>
      <c r="AE54" s="87">
        <f t="shared" si="5"/>
        <v>1</v>
      </c>
      <c r="AF54" s="88">
        <f t="shared" si="6"/>
        <v>1</v>
      </c>
      <c r="AG54" s="89" t="str">
        <f t="shared" si="7"/>
        <v>Initial</v>
      </c>
      <c r="AH54" s="90" t="str">
        <f t="shared" si="8"/>
        <v>RLIS</v>
      </c>
      <c r="AI54" s="87">
        <f t="shared" si="9"/>
        <v>0</v>
      </c>
    </row>
    <row r="55" spans="1:35" ht="12.75">
      <c r="A55" s="65">
        <v>5401500</v>
      </c>
      <c r="B55" s="66">
        <v>8900000</v>
      </c>
      <c r="C55" s="67" t="s">
        <v>214</v>
      </c>
      <c r="D55" s="68" t="s">
        <v>215</v>
      </c>
      <c r="E55" s="68" t="s">
        <v>216</v>
      </c>
      <c r="F55" s="69" t="s">
        <v>42</v>
      </c>
      <c r="G55" s="70">
        <v>25570</v>
      </c>
      <c r="H55" s="71">
        <v>70</v>
      </c>
      <c r="I55" s="72">
        <v>3042725116</v>
      </c>
      <c r="J55" s="73" t="s">
        <v>157</v>
      </c>
      <c r="K55" s="74" t="s">
        <v>44</v>
      </c>
      <c r="L55" s="75"/>
      <c r="M55" s="76">
        <v>7297.72</v>
      </c>
      <c r="N55" s="77"/>
      <c r="O55" s="78">
        <v>24.92505353</v>
      </c>
      <c r="P55" s="74" t="s">
        <v>45</v>
      </c>
      <c r="Q55" s="79"/>
      <c r="R55" s="80"/>
      <c r="S55" s="81" t="s">
        <v>44</v>
      </c>
      <c r="T55" s="82"/>
      <c r="U55" s="83"/>
      <c r="V55" s="83"/>
      <c r="W55" s="84"/>
      <c r="X55" s="85"/>
      <c r="Y55" s="86"/>
      <c r="Z55" s="87">
        <f t="shared" si="0"/>
        <v>0</v>
      </c>
      <c r="AA55" s="88">
        <f t="shared" si="1"/>
        <v>0</v>
      </c>
      <c r="AB55" s="88">
        <f t="shared" si="2"/>
        <v>0</v>
      </c>
      <c r="AC55" s="89">
        <f t="shared" si="3"/>
        <v>0</v>
      </c>
      <c r="AD55" s="90" t="str">
        <f t="shared" si="4"/>
        <v>-</v>
      </c>
      <c r="AE55" s="87">
        <f t="shared" si="5"/>
        <v>0</v>
      </c>
      <c r="AF55" s="88">
        <f t="shared" si="6"/>
        <v>1</v>
      </c>
      <c r="AG55" s="89">
        <f t="shared" si="7"/>
        <v>0</v>
      </c>
      <c r="AH55" s="90" t="str">
        <f t="shared" si="8"/>
        <v>-</v>
      </c>
      <c r="AI55" s="87">
        <f t="shared" si="9"/>
        <v>0</v>
      </c>
    </row>
    <row r="56" spans="1:35" ht="12.75">
      <c r="A56" s="65">
        <v>5401530</v>
      </c>
      <c r="B56" s="66">
        <v>9100000</v>
      </c>
      <c r="C56" s="67" t="s">
        <v>134</v>
      </c>
      <c r="D56" s="68" t="s">
        <v>135</v>
      </c>
      <c r="E56" s="68" t="s">
        <v>136</v>
      </c>
      <c r="F56" s="69" t="s">
        <v>42</v>
      </c>
      <c r="G56" s="70">
        <v>26288</v>
      </c>
      <c r="H56" s="71">
        <v>1187</v>
      </c>
      <c r="I56" s="72">
        <v>3048475638</v>
      </c>
      <c r="J56" s="73">
        <v>7</v>
      </c>
      <c r="K56" s="74" t="s">
        <v>45</v>
      </c>
      <c r="L56" s="75"/>
      <c r="M56" s="76">
        <v>1555.19</v>
      </c>
      <c r="N56" s="77"/>
      <c r="O56" s="78">
        <v>35.39823009</v>
      </c>
      <c r="P56" s="74" t="s">
        <v>45</v>
      </c>
      <c r="Q56" s="79"/>
      <c r="R56" s="80"/>
      <c r="S56" s="81" t="s">
        <v>45</v>
      </c>
      <c r="T56" s="82"/>
      <c r="U56" s="83"/>
      <c r="V56" s="83"/>
      <c r="W56" s="84"/>
      <c r="X56" s="85"/>
      <c r="Y56" s="86"/>
      <c r="Z56" s="87">
        <f t="shared" si="0"/>
        <v>1</v>
      </c>
      <c r="AA56" s="88">
        <f t="shared" si="1"/>
        <v>0</v>
      </c>
      <c r="AB56" s="88">
        <f t="shared" si="2"/>
        <v>0</v>
      </c>
      <c r="AC56" s="89">
        <f t="shared" si="3"/>
        <v>0</v>
      </c>
      <c r="AD56" s="90" t="str">
        <f t="shared" si="4"/>
        <v>-</v>
      </c>
      <c r="AE56" s="87">
        <f t="shared" si="5"/>
        <v>1</v>
      </c>
      <c r="AF56" s="88">
        <f t="shared" si="6"/>
        <v>1</v>
      </c>
      <c r="AG56" s="89" t="str">
        <f t="shared" si="7"/>
        <v>Initial</v>
      </c>
      <c r="AH56" s="90" t="str">
        <f t="shared" si="8"/>
        <v>RLIS</v>
      </c>
      <c r="AI56" s="87">
        <f t="shared" si="9"/>
        <v>0</v>
      </c>
    </row>
    <row r="57" spans="1:35" ht="12.75">
      <c r="A57" s="65">
        <v>5401560</v>
      </c>
      <c r="B57" s="66">
        <v>9200000</v>
      </c>
      <c r="C57" s="67" t="s">
        <v>137</v>
      </c>
      <c r="D57" s="68" t="s">
        <v>138</v>
      </c>
      <c r="E57" s="68" t="s">
        <v>139</v>
      </c>
      <c r="F57" s="69" t="s">
        <v>42</v>
      </c>
      <c r="G57" s="70">
        <v>26155</v>
      </c>
      <c r="H57" s="71">
        <v>1141</v>
      </c>
      <c r="I57" s="72">
        <v>3044552441</v>
      </c>
      <c r="J57" s="73" t="s">
        <v>43</v>
      </c>
      <c r="K57" s="74" t="s">
        <v>44</v>
      </c>
      <c r="L57" s="75"/>
      <c r="M57" s="76">
        <v>3161.63</v>
      </c>
      <c r="N57" s="77"/>
      <c r="O57" s="78">
        <v>22.63287575</v>
      </c>
      <c r="P57" s="74" t="s">
        <v>45</v>
      </c>
      <c r="Q57" s="79"/>
      <c r="R57" s="80"/>
      <c r="S57" s="81" t="s">
        <v>45</v>
      </c>
      <c r="T57" s="82"/>
      <c r="U57" s="83"/>
      <c r="V57" s="83"/>
      <c r="W57" s="84"/>
      <c r="X57" s="85"/>
      <c r="Y57" s="86"/>
      <c r="Z57" s="87">
        <f t="shared" si="0"/>
        <v>0</v>
      </c>
      <c r="AA57" s="88">
        <f t="shared" si="1"/>
        <v>0</v>
      </c>
      <c r="AB57" s="88">
        <f t="shared" si="2"/>
        <v>0</v>
      </c>
      <c r="AC57" s="89">
        <f t="shared" si="3"/>
        <v>0</v>
      </c>
      <c r="AD57" s="90" t="str">
        <f t="shared" si="4"/>
        <v>-</v>
      </c>
      <c r="AE57" s="87">
        <f t="shared" si="5"/>
        <v>1</v>
      </c>
      <c r="AF57" s="88">
        <f t="shared" si="6"/>
        <v>1</v>
      </c>
      <c r="AG57" s="89" t="str">
        <f t="shared" si="7"/>
        <v>Initial</v>
      </c>
      <c r="AH57" s="90" t="str">
        <f t="shared" si="8"/>
        <v>RLIS</v>
      </c>
      <c r="AI57" s="87">
        <f t="shared" si="9"/>
        <v>0</v>
      </c>
    </row>
    <row r="58" spans="1:35" ht="12.75">
      <c r="A58" s="65">
        <v>5401590</v>
      </c>
      <c r="B58" s="66">
        <v>9400000</v>
      </c>
      <c r="C58" s="67" t="s">
        <v>140</v>
      </c>
      <c r="D58" s="68" t="s">
        <v>141</v>
      </c>
      <c r="E58" s="68" t="s">
        <v>142</v>
      </c>
      <c r="F58" s="69" t="s">
        <v>42</v>
      </c>
      <c r="G58" s="70">
        <v>26143</v>
      </c>
      <c r="H58" s="71">
        <v>189</v>
      </c>
      <c r="I58" s="72">
        <v>3042754279</v>
      </c>
      <c r="J58" s="73">
        <v>8</v>
      </c>
      <c r="K58" s="74" t="s">
        <v>45</v>
      </c>
      <c r="L58" s="75"/>
      <c r="M58" s="76">
        <v>986.36</v>
      </c>
      <c r="N58" s="77"/>
      <c r="O58" s="78">
        <v>23.66863905</v>
      </c>
      <c r="P58" s="74" t="s">
        <v>45</v>
      </c>
      <c r="Q58" s="79"/>
      <c r="R58" s="80"/>
      <c r="S58" s="81" t="s">
        <v>45</v>
      </c>
      <c r="T58" s="82"/>
      <c r="U58" s="83"/>
      <c r="V58" s="83"/>
      <c r="W58" s="84"/>
      <c r="X58" s="85"/>
      <c r="Y58" s="86"/>
      <c r="Z58" s="87">
        <f t="shared" si="0"/>
        <v>1</v>
      </c>
      <c r="AA58" s="88">
        <f t="shared" si="1"/>
        <v>0</v>
      </c>
      <c r="AB58" s="88">
        <f t="shared" si="2"/>
        <v>0</v>
      </c>
      <c r="AC58" s="89">
        <f t="shared" si="3"/>
        <v>0</v>
      </c>
      <c r="AD58" s="90" t="str">
        <f t="shared" si="4"/>
        <v>-</v>
      </c>
      <c r="AE58" s="87">
        <f t="shared" si="5"/>
        <v>1</v>
      </c>
      <c r="AF58" s="88">
        <f t="shared" si="6"/>
        <v>1</v>
      </c>
      <c r="AG58" s="89" t="str">
        <f t="shared" si="7"/>
        <v>Initial</v>
      </c>
      <c r="AH58" s="90" t="str">
        <f t="shared" si="8"/>
        <v>RLIS</v>
      </c>
      <c r="AI58" s="87">
        <f t="shared" si="9"/>
        <v>0</v>
      </c>
    </row>
    <row r="59" spans="1:35" ht="12.75">
      <c r="A59" s="65">
        <v>5401620</v>
      </c>
      <c r="B59" s="66">
        <v>9600000</v>
      </c>
      <c r="C59" s="67" t="s">
        <v>217</v>
      </c>
      <c r="D59" s="68" t="s">
        <v>218</v>
      </c>
      <c r="E59" s="68" t="s">
        <v>219</v>
      </c>
      <c r="F59" s="69" t="s">
        <v>42</v>
      </c>
      <c r="G59" s="70">
        <v>26101</v>
      </c>
      <c r="H59" s="71">
        <v>4144</v>
      </c>
      <c r="I59" s="72">
        <v>3044209663</v>
      </c>
      <c r="J59" s="73" t="s">
        <v>157</v>
      </c>
      <c r="K59" s="74" t="s">
        <v>44</v>
      </c>
      <c r="L59" s="75"/>
      <c r="M59" s="76">
        <v>13340.1</v>
      </c>
      <c r="N59" s="77"/>
      <c r="O59" s="78">
        <v>19.13165266</v>
      </c>
      <c r="P59" s="74" t="s">
        <v>44</v>
      </c>
      <c r="Q59" s="79"/>
      <c r="R59" s="80"/>
      <c r="S59" s="81" t="s">
        <v>44</v>
      </c>
      <c r="T59" s="82"/>
      <c r="U59" s="83"/>
      <c r="V59" s="83"/>
      <c r="W59" s="84"/>
      <c r="X59" s="85"/>
      <c r="Y59" s="86"/>
      <c r="Z59" s="87">
        <f t="shared" si="0"/>
        <v>0</v>
      </c>
      <c r="AA59" s="88">
        <f t="shared" si="1"/>
        <v>0</v>
      </c>
      <c r="AB59" s="88">
        <f t="shared" si="2"/>
        <v>0</v>
      </c>
      <c r="AC59" s="89">
        <f t="shared" si="3"/>
        <v>0</v>
      </c>
      <c r="AD59" s="90" t="str">
        <f t="shared" si="4"/>
        <v>-</v>
      </c>
      <c r="AE59" s="87">
        <f t="shared" si="5"/>
        <v>0</v>
      </c>
      <c r="AF59" s="88">
        <f t="shared" si="6"/>
        <v>0</v>
      </c>
      <c r="AG59" s="89">
        <f t="shared" si="7"/>
        <v>0</v>
      </c>
      <c r="AH59" s="90" t="str">
        <f t="shared" si="8"/>
        <v>-</v>
      </c>
      <c r="AI59" s="87">
        <f t="shared" si="9"/>
        <v>0</v>
      </c>
    </row>
    <row r="60" spans="1:35" ht="12.75">
      <c r="A60" s="65">
        <v>5401621</v>
      </c>
      <c r="B60" s="66">
        <v>9700000</v>
      </c>
      <c r="C60" s="67" t="s">
        <v>220</v>
      </c>
      <c r="D60" s="68" t="s">
        <v>221</v>
      </c>
      <c r="E60" s="68" t="s">
        <v>164</v>
      </c>
      <c r="F60" s="69" t="s">
        <v>42</v>
      </c>
      <c r="G60" s="70">
        <v>26757</v>
      </c>
      <c r="H60" s="71">
        <v>1828</v>
      </c>
      <c r="I60" s="72">
        <v>3048223521</v>
      </c>
      <c r="J60" s="73">
        <v>8</v>
      </c>
      <c r="K60" s="74" t="s">
        <v>45</v>
      </c>
      <c r="L60" s="75"/>
      <c r="M60" s="76"/>
      <c r="N60" s="77"/>
      <c r="O60" s="91" t="s">
        <v>175</v>
      </c>
      <c r="P60" s="74" t="s">
        <v>175</v>
      </c>
      <c r="Q60" s="79"/>
      <c r="R60" s="80"/>
      <c r="S60" s="81" t="s">
        <v>45</v>
      </c>
      <c r="T60" s="82"/>
      <c r="U60" s="83"/>
      <c r="V60" s="83"/>
      <c r="W60" s="84"/>
      <c r="X60" s="85"/>
      <c r="Y60" s="86"/>
      <c r="Z60" s="87">
        <f t="shared" si="0"/>
        <v>1</v>
      </c>
      <c r="AA60" s="88">
        <f t="shared" si="1"/>
        <v>0</v>
      </c>
      <c r="AB60" s="88">
        <f t="shared" si="2"/>
        <v>0</v>
      </c>
      <c r="AC60" s="89">
        <f t="shared" si="3"/>
        <v>0</v>
      </c>
      <c r="AD60" s="90" t="str">
        <f t="shared" si="4"/>
        <v>-</v>
      </c>
      <c r="AE60" s="87">
        <f t="shared" si="5"/>
        <v>1</v>
      </c>
      <c r="AF60" s="88">
        <f t="shared" si="6"/>
        <v>0</v>
      </c>
      <c r="AG60" s="89">
        <f t="shared" si="7"/>
        <v>0</v>
      </c>
      <c r="AH60" s="90" t="str">
        <f t="shared" si="8"/>
        <v>-</v>
      </c>
      <c r="AI60" s="87">
        <f t="shared" si="9"/>
        <v>0</v>
      </c>
    </row>
    <row r="61" spans="1:35" ht="12.75">
      <c r="A61" s="65">
        <v>5401650</v>
      </c>
      <c r="B61" s="66">
        <v>9800000</v>
      </c>
      <c r="C61" s="67" t="s">
        <v>143</v>
      </c>
      <c r="D61" s="68" t="s">
        <v>144</v>
      </c>
      <c r="E61" s="68" t="s">
        <v>145</v>
      </c>
      <c r="F61" s="69" t="s">
        <v>42</v>
      </c>
      <c r="G61" s="70">
        <v>24874</v>
      </c>
      <c r="H61" s="71">
        <v>69</v>
      </c>
      <c r="I61" s="72">
        <v>3047326262</v>
      </c>
      <c r="J61" s="73">
        <v>7</v>
      </c>
      <c r="K61" s="74" t="s">
        <v>45</v>
      </c>
      <c r="L61" s="75"/>
      <c r="M61" s="76">
        <v>4477.23</v>
      </c>
      <c r="N61" s="77"/>
      <c r="O61" s="78">
        <v>33.12084993</v>
      </c>
      <c r="P61" s="74" t="s">
        <v>45</v>
      </c>
      <c r="Q61" s="79"/>
      <c r="R61" s="80"/>
      <c r="S61" s="81" t="s">
        <v>45</v>
      </c>
      <c r="T61" s="82"/>
      <c r="U61" s="83"/>
      <c r="V61" s="83"/>
      <c r="W61" s="84"/>
      <c r="X61" s="85"/>
      <c r="Y61" s="86"/>
      <c r="Z61" s="87">
        <f t="shared" si="0"/>
        <v>1</v>
      </c>
      <c r="AA61" s="88">
        <f t="shared" si="1"/>
        <v>0</v>
      </c>
      <c r="AB61" s="88">
        <f t="shared" si="2"/>
        <v>0</v>
      </c>
      <c r="AC61" s="89">
        <f t="shared" si="3"/>
        <v>0</v>
      </c>
      <c r="AD61" s="90" t="str">
        <f t="shared" si="4"/>
        <v>-</v>
      </c>
      <c r="AE61" s="87">
        <f t="shared" si="5"/>
        <v>1</v>
      </c>
      <c r="AF61" s="88">
        <f t="shared" si="6"/>
        <v>1</v>
      </c>
      <c r="AG61" s="89" t="str">
        <f t="shared" si="7"/>
        <v>Initial</v>
      </c>
      <c r="AH61" s="90" t="str">
        <f t="shared" si="8"/>
        <v>RLIS</v>
      </c>
      <c r="AI61" s="87">
        <f t="shared" si="9"/>
        <v>0</v>
      </c>
    </row>
  </sheetData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West Virginia FY 2006 Rural Low Income Schools Eligibility Spreadsheet (MS Excel)</dc:title>
  <dc:subject/>
  <dc:creator>robert.hitchcock</dc:creator>
  <cp:keywords/>
  <dc:description/>
  <cp:lastModifiedBy>alan.smigielski</cp:lastModifiedBy>
  <dcterms:created xsi:type="dcterms:W3CDTF">2006-06-28T19:04:08Z</dcterms:created>
  <dcterms:modified xsi:type="dcterms:W3CDTF">2006-06-30T16:06:57Z</dcterms:modified>
  <cp:category/>
  <cp:version/>
  <cp:contentType/>
  <cp:contentStatus/>
</cp:coreProperties>
</file>