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<sst xmlns="http://schemas.openxmlformats.org/spreadsheetml/2006/main" count="2423" uniqueCount="631">
  <si>
    <t>FISCAL YEAR 2005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</si>
  <si>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</si>
  <si>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</si>
  <si>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</si>
  <si>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</si>
  <si>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</si>
  <si>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</si>
  <si>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</si>
  <si>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</si>
  <si>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</si>
  <si>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</si>
  <si>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</si>
  <si>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</si>
  <si>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</si>
  <si>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</si>
  <si>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</si>
  <si>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</si>
  <si>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</si>
  <si>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</si>
  <si>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</si>
  <si>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2004 Title II, Part A allocation amount</t>
  </si>
  <si>
    <t>FY 2004 Title II, Part D formula allocation amount</t>
  </si>
  <si>
    <t>FY 2004 Title IV, Part A allocation amount</t>
  </si>
  <si>
    <t>FY 2004 Title V allocation amount</t>
  </si>
  <si>
    <t>Made AYP - School Year 04-05 (YES, NO)</t>
  </si>
  <si>
    <t>Used the Reap-Flex authority School Year 05-06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</si>
  <si>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</si>
  <si>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</si>
  <si>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</si>
  <si>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</si>
  <si>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</si>
  <si>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</si>
  <si>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</si>
  <si>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</si>
  <si>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</si>
  <si>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</si>
  <si>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</si>
  <si>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</si>
  <si>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</si>
  <si>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ACCOMACK COUNTY PUBLIC SCHOOLS</t>
  </si>
  <si>
    <t>PO BOX 330</t>
  </si>
  <si>
    <t>ACCOMAC</t>
  </si>
  <si>
    <t>VA</t>
  </si>
  <si>
    <t>6,7,N</t>
  </si>
  <si>
    <t>NO</t>
  </si>
  <si>
    <t>YES</t>
  </si>
  <si>
    <t>N/A</t>
  </si>
  <si>
    <t>BRUNSWICK COUNTY PUBLIC SCHOOLS</t>
  </si>
  <si>
    <t>PO BOX 309</t>
  </si>
  <si>
    <t>LAWRENCEVILLE</t>
  </si>
  <si>
    <t>BUCHANAN COUNTY PUBLIC SCHOOLS</t>
  </si>
  <si>
    <t>RT 83 SLATE CREEK RD</t>
  </si>
  <si>
    <t>GRUNDY</t>
  </si>
  <si>
    <t>CHARLOTTE COUNTY PUBLIC SCHOOLS</t>
  </si>
  <si>
    <t>PO BOX 790</t>
  </si>
  <si>
    <t>CHARLOTTE COURT HOUSE</t>
  </si>
  <si>
    <t>COLONIAL BEACH PUBLIC SCHOOLS</t>
  </si>
  <si>
    <t>16 N. IRVING AVE</t>
  </si>
  <si>
    <t>COLONIAL BEACH</t>
  </si>
  <si>
    <t>DICKENSON COUNTY PUBLIC SCHOOLS</t>
  </si>
  <si>
    <t>P.O. BOX 1127</t>
  </si>
  <si>
    <t>CLINTWOOD</t>
  </si>
  <si>
    <t>FRANKLIN CITY PUBLIC SCHOOLS</t>
  </si>
  <si>
    <t>207 W SECOND AVE</t>
  </si>
  <si>
    <t>FRANKLIN</t>
  </si>
  <si>
    <t>GALAX CITY PUBLIC SCHOOLS</t>
  </si>
  <si>
    <t>223 LONG ST</t>
  </si>
  <si>
    <t>GALAX</t>
  </si>
  <si>
    <t>GRAYSON COUNTY PUBLIC SCHOOLS</t>
  </si>
  <si>
    <t>PO BOX 888</t>
  </si>
  <si>
    <t>INDEPENDENCE</t>
  </si>
  <si>
    <t>LEE COUNTY PUBLIC SCHOOLS</t>
  </si>
  <si>
    <t>5 PARK STREET</t>
  </si>
  <si>
    <t>JONESVILLE</t>
  </si>
  <si>
    <t>MARTINSVILLE CITY PUBLIC SCHOOLS</t>
  </si>
  <si>
    <t>202 CLEVELAND AVE</t>
  </si>
  <si>
    <t>MARTINSVILLE</t>
  </si>
  <si>
    <t>6,N</t>
  </si>
  <si>
    <t>MECKLENBURG COUNTY PUBLIC SCHOOLS</t>
  </si>
  <si>
    <t>939 JEFFERSON ST</t>
  </si>
  <si>
    <t>BOYDTON</t>
  </si>
  <si>
    <t>6,7</t>
  </si>
  <si>
    <t>NORTHAMPTON COUNTY PUBLIC SCHOOLS</t>
  </si>
  <si>
    <t>7207 YOUNG ST</t>
  </si>
  <si>
    <t>MACHIPONGO</t>
  </si>
  <si>
    <t>NORTON CITY PUBLIC SCHOOLS</t>
  </si>
  <si>
    <t>22 TENTH STREET</t>
  </si>
  <si>
    <t>NORTON</t>
  </si>
  <si>
    <t>NOTTOWAY COUNTY PUBLIC SCHOOLS</t>
  </si>
  <si>
    <t>HWY 460</t>
  </si>
  <si>
    <t>NOTTOWAY</t>
  </si>
  <si>
    <t>7,8</t>
  </si>
  <si>
    <t>PRINCE EDWARD COUNTY PUBLIC SCHOOLS</t>
  </si>
  <si>
    <t>35 EAGLE DRIVE</t>
  </si>
  <si>
    <t>FARMVILLE</t>
  </si>
  <si>
    <t>RUSSELL COUNTY PUBLIC SCHOOLS</t>
  </si>
  <si>
    <t>P. O. BOX 8</t>
  </si>
  <si>
    <t>LEBANON</t>
  </si>
  <si>
    <t>WISE COUNTY PUBLIC SCHOOLS</t>
  </si>
  <si>
    <t>PO BOX 1217</t>
  </si>
  <si>
    <t>WISE</t>
  </si>
  <si>
    <t xml:space="preserve">  </t>
  </si>
  <si>
    <t>A. LINWOOD HOLTON GOVERNOR`S SCHOOL</t>
  </si>
  <si>
    <t>SOUTHWEST VA HIGHER ED CENTER</t>
  </si>
  <si>
    <t>ABINGDON</t>
  </si>
  <si>
    <t xml:space="preserve"> </t>
  </si>
  <si>
    <t>M</t>
  </si>
  <si>
    <t>ALBEMARLE COUNTY PUBLIC SCHOOLS</t>
  </si>
  <si>
    <t>401 MCINTIRE ROAD</t>
  </si>
  <si>
    <t>CHARLOTTESVILLE</t>
  </si>
  <si>
    <t>2,4,8</t>
  </si>
  <si>
    <t>ALEXANDRIA CITY PUBLIC SCHOOLS</t>
  </si>
  <si>
    <t>2000 N BEAUREGARD ST</t>
  </si>
  <si>
    <t>ALEXANDRIA</t>
  </si>
  <si>
    <t>ALLEGHANY COUNTY PUBLIC SCHOOLS</t>
  </si>
  <si>
    <t>110 ROSEDALE AVE</t>
  </si>
  <si>
    <t>COVINGTON</t>
  </si>
  <si>
    <t>ALTERN ED PRGM/BEHAV DISORD YOUTH/MONTGOMERY</t>
  </si>
  <si>
    <t>C/O MONTGOMERY CO PUBLIC SCHLS</t>
  </si>
  <si>
    <t>CHRISTIANSBURG</t>
  </si>
  <si>
    <t>AMELIA COUNTY PUBLIC SCHOOLS</t>
  </si>
  <si>
    <t>8701 OTTERBURN ROAD, SUITE 101</t>
  </si>
  <si>
    <t>AMELIA</t>
  </si>
  <si>
    <t>AMELIA-NOTTOWAY VOCATIONAL-TECHNICAL CENTER</t>
  </si>
  <si>
    <t>RT 1 BOX 252</t>
  </si>
  <si>
    <t>JETERSVILLE</t>
  </si>
  <si>
    <t>AMHERST COUNTY PUBLIC SCHOOLS</t>
  </si>
  <si>
    <t>PO BOX 1257</t>
  </si>
  <si>
    <t>AMHERST</t>
  </si>
  <si>
    <t>4,8</t>
  </si>
  <si>
    <t>APPOMATTOX COUNTY PUBLIC SCHOOLS</t>
  </si>
  <si>
    <t>P.O. BOX 548</t>
  </si>
  <si>
    <t>APPOMATTOX</t>
  </si>
  <si>
    <t>APPOMATTOX REGIONAL GOV SCH</t>
  </si>
  <si>
    <t>512 W. WASHINGTON STREET</t>
  </si>
  <si>
    <t>PETERSBURG</t>
  </si>
  <si>
    <t>ARLINGTON COUNTY PUBLIC SCHOOLS</t>
  </si>
  <si>
    <t>1426 N QUINCY ST</t>
  </si>
  <si>
    <t>ARLINGTON</t>
  </si>
  <si>
    <t>AUGUSTA COUNTY PUBLIC SCHOOLS</t>
  </si>
  <si>
    <t>6 JOHN LEWIS RD</t>
  </si>
  <si>
    <t>FISHERSVILLE</t>
  </si>
  <si>
    <t>BATH COUNTY PUBLIC SCHOOLS</t>
  </si>
  <si>
    <t>PO BOX 67</t>
  </si>
  <si>
    <t>WARM SPRINGS</t>
  </si>
  <si>
    <t>BEDFORD COUNTY PUBLIC SCHOOLS</t>
  </si>
  <si>
    <t>310 S. BRIDGE ST</t>
  </si>
  <si>
    <t>BEDFORD</t>
  </si>
  <si>
    <t>BLAND COUNTY PUBLIC SCHOOLS</t>
  </si>
  <si>
    <t>361 BEARS TRL.</t>
  </si>
  <si>
    <t>BASTIAN</t>
  </si>
  <si>
    <t>BLUE RIDGE GOV SCHOOL</t>
  </si>
  <si>
    <t>FLUVANNA COUNTY PUBLIC SCHOOLS</t>
  </si>
  <si>
    <t>PALMYRA</t>
  </si>
  <si>
    <t>BOTETOURT COUNTY PUBLIC SCHOOLS</t>
  </si>
  <si>
    <t>143 POOR FARM RD</t>
  </si>
  <si>
    <t>FINCASTLE</t>
  </si>
  <si>
    <t>BREAKING BARRIERS ALTERNATIVE ED/HENRY CO</t>
  </si>
  <si>
    <t>C/O HENRY CO PUBLIC SCHLS</t>
  </si>
  <si>
    <t>COLLINSVILLE</t>
  </si>
  <si>
    <t>BRISTOL CITY PUBLIC SCHOOLS</t>
  </si>
  <si>
    <t>222 OAK ST</t>
  </si>
  <si>
    <t>BRISTOL</t>
  </si>
  <si>
    <t>BUCKINGHAM COUNTY PUBLIC SCHOOLS</t>
  </si>
  <si>
    <t>PO BOX 24</t>
  </si>
  <si>
    <t>BUCKINGHAM</t>
  </si>
  <si>
    <t>BUENA VISTA CITY PUBLIC SCHOOLS</t>
  </si>
  <si>
    <t>2329 CHESTNUT AVENUE</t>
  </si>
  <si>
    <t>BUENA VISTA</t>
  </si>
  <si>
    <t>CAMPBELL COUNTY PUBLIC SCHOOLS</t>
  </si>
  <si>
    <t>PO BOX 99</t>
  </si>
  <si>
    <t>RUSTBURG</t>
  </si>
  <si>
    <t>CAROLINE COUNTY PUBLIC SCHOOLS</t>
  </si>
  <si>
    <t>16221 RICHMOND TURNPIKE</t>
  </si>
  <si>
    <t>BOWLING GREEN</t>
  </si>
  <si>
    <t>CARROLL COUNTY PUBLIC SCHOOLS</t>
  </si>
  <si>
    <t>605-9  PINE ST</t>
  </si>
  <si>
    <t>HILLSVILLE</t>
  </si>
  <si>
    <t>CARROLL/GALAX/JOY RANCH REG ALTERNATIVE ED</t>
  </si>
  <si>
    <t>C/O CARROLL CO PUBLIC SCHLS</t>
  </si>
  <si>
    <t>CENTRAL SHENANDOAH VALLEY GS/SCI-TECH</t>
  </si>
  <si>
    <t>49 HORNET DR</t>
  </si>
  <si>
    <t>CENTRAL ST HOSP</t>
  </si>
  <si>
    <t>PO BOX 4030</t>
  </si>
  <si>
    <t>CENTRAL VIRGINIA GOV SCH FOR SCI/TECH</t>
  </si>
  <si>
    <t>3020 WARDS FERRY RD</t>
  </si>
  <si>
    <t>LYNCHBURG</t>
  </si>
  <si>
    <t>CENTRAL VIRGINIA REG SPEC ED PGM</t>
  </si>
  <si>
    <t>9432 JAMES MADISON HIGHWAY</t>
  </si>
  <si>
    <t>RAPIDAN</t>
  </si>
  <si>
    <t>CENTRAL VIRGINIA TRAINING CENTER</t>
  </si>
  <si>
    <t>PO BOX 1098</t>
  </si>
  <si>
    <t>CHARLES CITY COUNTY PUBLIC SCHOOLS</t>
  </si>
  <si>
    <t>10910 COURTHOUSE RD</t>
  </si>
  <si>
    <t>CHARLES CITY</t>
  </si>
  <si>
    <t>CHARLOTTESVILLE CITY PUBLIC SCHOOLS</t>
  </si>
  <si>
    <t>1562 DAIRY RD</t>
  </si>
  <si>
    <t>CHARLOTTESVILLE-ALBEMARLE VOCATIONAL-TECHNICAL CENTER</t>
  </si>
  <si>
    <t>1000 E RIO RD</t>
  </si>
  <si>
    <t>CHESAPEAKE BAY GOV SCH</t>
  </si>
  <si>
    <t>PO BOX 756</t>
  </si>
  <si>
    <t>TAPPAHANNOCK</t>
  </si>
  <si>
    <t>CHESAPEAKE CITY PUBLIC SCHOOLS</t>
  </si>
  <si>
    <t>P. O. BOX 16496</t>
  </si>
  <si>
    <t>CHESAPEAKE</t>
  </si>
  <si>
    <t>3,8</t>
  </si>
  <si>
    <t>CHESTERFIELD COUNTY PUBLIC SCHOOLS</t>
  </si>
  <si>
    <t>PO BOX 10</t>
  </si>
  <si>
    <t>CHESTERFIELD</t>
  </si>
  <si>
    <t>CLARKE COUNTY PUBLIC SCHOOLS</t>
  </si>
  <si>
    <t>309 W MAIN ST</t>
  </si>
  <si>
    <t>BERRYVILLE</t>
  </si>
  <si>
    <t>COLONIAL HEIGHTS CITY PUBLIC SCHOOLS</t>
  </si>
  <si>
    <t>512 BOULEVARD</t>
  </si>
  <si>
    <t>COLONIAL HEIGHTS</t>
  </si>
  <si>
    <t>COMMONWEALTH CTR FOR CHILDREN &amp; ADOLESCENTS</t>
  </si>
  <si>
    <t>PO BOX 4000</t>
  </si>
  <si>
    <t>STAUNTON</t>
  </si>
  <si>
    <t>COMMONWEALTH GOVERNOR`S SCHOOL</t>
  </si>
  <si>
    <t>6713 SMITH STATION RD</t>
  </si>
  <si>
    <t>SPOTSYLVANIA</t>
  </si>
  <si>
    <t>COOPERATIVE CENTERS FOR EXCEPTIONAL CHILDREN</t>
  </si>
  <si>
    <t>MAROON TIDE DR</t>
  </si>
  <si>
    <t>COVINGTON CITY PUBLIC SCHOOLS</t>
  </si>
  <si>
    <t>340 E WALNUT ST</t>
  </si>
  <si>
    <t>CRAIG COUNTY PUBLIC SCHOOLS</t>
  </si>
  <si>
    <t>PO BOX 245</t>
  </si>
  <si>
    <t>NEW CASTLE</t>
  </si>
  <si>
    <t>CROSSROADS ALTERNATIVE/BRISTOL CITY</t>
  </si>
  <si>
    <t>C/O BRISTOL CITY PUBLIC SCHLS</t>
  </si>
  <si>
    <t>CULPEPER COUNTY PUBLIC SCHOOLS</t>
  </si>
  <si>
    <t>450 RADIO LANE</t>
  </si>
  <si>
    <t>CULPEPER</t>
  </si>
  <si>
    <t>CUMBERLAND COUNTY PUBLIC SCHOOLS</t>
  </si>
  <si>
    <t>PO BOX 170</t>
  </si>
  <si>
    <t>CUMBERLAND</t>
  </si>
  <si>
    <t>DANVILLE CITY PUBLIC SCHOOLS</t>
  </si>
  <si>
    <t>313 MUNICIPAL BUILDING</t>
  </si>
  <si>
    <t>DANVILLE</t>
  </si>
  <si>
    <t>2,N</t>
  </si>
  <si>
    <t>DEPARTMENT OF CORRECTIONAL EDUCATION</t>
  </si>
  <si>
    <t>JAMES MONROE BLDG - 7TH FL</t>
  </si>
  <si>
    <t>RICHMOND</t>
  </si>
  <si>
    <t>4,7,8,N</t>
  </si>
  <si>
    <t>DEPARTMENT OF EDUCATION STATE-OPERATED EDUCATION PROGRAMS</t>
  </si>
  <si>
    <t>PO BOX 2120</t>
  </si>
  <si>
    <t>1,2,3,4,6,7,8</t>
  </si>
  <si>
    <t>DINWIDDIE COUNTY PUBLIC SCHOOLS</t>
  </si>
  <si>
    <t>PO BOX 7</t>
  </si>
  <si>
    <t>DINWIDDIE</t>
  </si>
  <si>
    <t>EASTERN ST HOSP</t>
  </si>
  <si>
    <t>4601 IRONBOUND RD B11</t>
  </si>
  <si>
    <t>WILLIAMSBURG</t>
  </si>
  <si>
    <t>ENTERPRISE ACADEMY/NEWPORT NEWS CITY</t>
  </si>
  <si>
    <t>813 DILIGENCE DR STE 110</t>
  </si>
  <si>
    <t>NEWPORT NEWS</t>
  </si>
  <si>
    <t>ESSEX COUNTY PUBLIC SCHOOLS</t>
  </si>
  <si>
    <t>FAIRFAX COUNTY PUBLIC SCHOOLS</t>
  </si>
  <si>
    <t>10700 PAGE AVE</t>
  </si>
  <si>
    <t>FAIRFAX</t>
  </si>
  <si>
    <t>2,3,8</t>
  </si>
  <si>
    <t>FALLS CHURCH CITY PUBLIC SCHOOLS</t>
  </si>
  <si>
    <t>803 W BROAD ST STE 300</t>
  </si>
  <si>
    <t>FALLS CHURCH</t>
  </si>
  <si>
    <t>FAUQUIER COUNTY PUBLIC SCHOOLS</t>
  </si>
  <si>
    <t>320 HOSPITAL DRIVE</t>
  </si>
  <si>
    <t>WARRENTON</t>
  </si>
  <si>
    <t>FLOYD COUNTY PUBLIC SCHOOLS</t>
  </si>
  <si>
    <t>140 HARRIS HART RD NE</t>
  </si>
  <si>
    <t>FLOYD</t>
  </si>
  <si>
    <t>PO BOX 419</t>
  </si>
  <si>
    <t>FRANKLIN COUNTY PUBLIC SCHOOLS</t>
  </si>
  <si>
    <t>25 BERNARD ROAD</t>
  </si>
  <si>
    <t>ROCKY MOUNT</t>
  </si>
  <si>
    <t>FREDERICK COUNTY PUBLIC SCHOOLS</t>
  </si>
  <si>
    <t>P O BOX 3508</t>
  </si>
  <si>
    <t>WINCHESTER</t>
  </si>
  <si>
    <t>FREDERICKSBURG CITY PUBLIC SCHOOLS</t>
  </si>
  <si>
    <t>817 PRINCESS ANNE ST</t>
  </si>
  <si>
    <t>FREDERICKSBURG</t>
  </si>
  <si>
    <t>GEORGE WASHINGTON CARVER - PIEDMONT TECHNICAL EDUCATION CENT</t>
  </si>
  <si>
    <t>PO BOX 999</t>
  </si>
  <si>
    <t>GILES COUNTY PUBLIC SCHOOLS</t>
  </si>
  <si>
    <t>151 SCHOOL RD</t>
  </si>
  <si>
    <t>PEARISBURG</t>
  </si>
  <si>
    <t>GLOUCESTER COUNTY PUBLIC SCHOOLS</t>
  </si>
  <si>
    <t>6489 MAIN STREET</t>
  </si>
  <si>
    <t>GLOUCESTER</t>
  </si>
  <si>
    <t>3,8,N</t>
  </si>
  <si>
    <t>GOOCHLAND COUNTY PUBLIC SCHOOLS</t>
  </si>
  <si>
    <t>PO BOX 169</t>
  </si>
  <si>
    <t>GOOCHLAND</t>
  </si>
  <si>
    <t>GOV SCH GLOBAL ECONOMICS/TECH</t>
  </si>
  <si>
    <t>200 DANIEL RD</t>
  </si>
  <si>
    <t>KEYSVILLE</t>
  </si>
  <si>
    <t>GOVERNOR`S SCHOOL FOR THE ARTS</t>
  </si>
  <si>
    <t>OLD DOMINION UNIVERSITY</t>
  </si>
  <si>
    <t>NORFOLK</t>
  </si>
  <si>
    <t>GREENE COUNTY PUBLIC SCHOOLS</t>
  </si>
  <si>
    <t>PO BOX 1140</t>
  </si>
  <si>
    <t>STANARDSVILLE</t>
  </si>
  <si>
    <t>8,N</t>
  </si>
  <si>
    <t>GREENSVILLE COUNTY PUBLIC SCHOOLS</t>
  </si>
  <si>
    <t>105 RUFFIN STREET</t>
  </si>
  <si>
    <t>EMPORIA</t>
  </si>
  <si>
    <t>HALIFAX COUNTY PUBLIC SCHOOLS</t>
  </si>
  <si>
    <t>PO BOX 1849</t>
  </si>
  <si>
    <t>HALIFAX</t>
  </si>
  <si>
    <t>HAMPTON CITY PUBLIC SCHOOLS</t>
  </si>
  <si>
    <t>1 FRANKLIN STREET</t>
  </si>
  <si>
    <t>HAMPTON</t>
  </si>
  <si>
    <t>HANOVER COUNTY PUBLIC SCHOOLS</t>
  </si>
  <si>
    <t>200 BERKLEY ST</t>
  </si>
  <si>
    <t>ASHLAND</t>
  </si>
  <si>
    <t>HARRISONBURG CITY PUBLIC SCHOOLS</t>
  </si>
  <si>
    <t>317 S MAIN ST</t>
  </si>
  <si>
    <t>HARRISONBURG</t>
  </si>
  <si>
    <t>HENRICO COUNTY PUBLIC SCHOOLS</t>
  </si>
  <si>
    <t>3820 NINE MILE RD.</t>
  </si>
  <si>
    <t>4,8,N</t>
  </si>
  <si>
    <t>HENRY CO/MARTINSVILLE REG PGM</t>
  </si>
  <si>
    <t>PO BOX 8958</t>
  </si>
  <si>
    <t>HENRY COUNTY PUBLIC SCHOOLS</t>
  </si>
  <si>
    <t>HIGHLAND COUNTY PUBLIC SCHOOLS</t>
  </si>
  <si>
    <t>P.O. BOX 250</t>
  </si>
  <si>
    <t>MONTEREY</t>
  </si>
  <si>
    <t>HOPEWELL CITY PUBLIC SCHOOLS</t>
  </si>
  <si>
    <t>103 N 12TH AVE</t>
  </si>
  <si>
    <t>HOPEWELL</t>
  </si>
  <si>
    <t>ISLE OF WIGHT COUNTY PUBLIC SCHOOLS</t>
  </si>
  <si>
    <t>P.O. BOX 78</t>
  </si>
  <si>
    <t>ISLE OF WIGHT</t>
  </si>
  <si>
    <t>JACKSON RIVER GOVERNOR`S SCHOOL</t>
  </si>
  <si>
    <t>DS LANCASTER COMMUNITY COLLEGE</t>
  </si>
  <si>
    <t>CLIFTON FORGE</t>
  </si>
  <si>
    <t>JACKSON RIVER TECHNICAL CENTER</t>
  </si>
  <si>
    <t>105 E COUNTRY CLUB LN</t>
  </si>
  <si>
    <t>KING AND QUEEN COUNTY PUBLIC SCHOOLS</t>
  </si>
  <si>
    <t>P. O. BOX 97</t>
  </si>
  <si>
    <t>KING AND QUEEN C H</t>
  </si>
  <si>
    <t>KING GEORGE COUNTY PUBLIC SCHOOLS</t>
  </si>
  <si>
    <t>P.O. BOX 1239</t>
  </si>
  <si>
    <t>KING GEORGE</t>
  </si>
  <si>
    <t>KING WILLIAM COUNTY PUBLIC SCHOOLS</t>
  </si>
  <si>
    <t>PO BOX 185</t>
  </si>
  <si>
    <t>KING WILLIAM</t>
  </si>
  <si>
    <t>KINGS DAUGHTERS</t>
  </si>
  <si>
    <t>601 CHILDRENS LN.</t>
  </si>
  <si>
    <t>LANCASTER COUNTY PUBLIC SCHOOLS</t>
  </si>
  <si>
    <t>2330 IRVINGTON RD</t>
  </si>
  <si>
    <t>KILMARNOCK</t>
  </si>
  <si>
    <t>LAUREL REGIONAL SPECIAL ED CTR</t>
  </si>
  <si>
    <t>1721 MONSVIEW PLACE</t>
  </si>
  <si>
    <t>LEXINGTON CITY PUBLIC SCHOOLS</t>
  </si>
  <si>
    <t>300A WHITE ST</t>
  </si>
  <si>
    <t>LEXINGTON</t>
  </si>
  <si>
    <t>LOUDOUN COUNTY PUBLIC SCHOOLS</t>
  </si>
  <si>
    <t>21000 EDUCATION COURT</t>
  </si>
  <si>
    <t>ASHBURN</t>
  </si>
  <si>
    <t>LOUISA COUNTY PUBLIC SCHOOLS</t>
  </si>
  <si>
    <t>MINERAL</t>
  </si>
  <si>
    <t>LUNENBURG COUNTY PUBLIC SCHOOLS</t>
  </si>
  <si>
    <t>PO BOX 710</t>
  </si>
  <si>
    <t>KENBRIDGE</t>
  </si>
  <si>
    <t>LYNCHBURG CITY PUBLIC SCHOOLS</t>
  </si>
  <si>
    <t>P. O. BOX 1599</t>
  </si>
  <si>
    <t>LYNCHBURG CITY SECONDARY ALTERNATIVE</t>
  </si>
  <si>
    <t>1200-1208 POLK STREET</t>
  </si>
  <si>
    <t>MADISON COUNTY PUBLIC SCHOOLS</t>
  </si>
  <si>
    <t>P. O. BOX 647</t>
  </si>
  <si>
    <t>MADISON</t>
  </si>
  <si>
    <t>MAGGIE L. WALKER GOV SCH</t>
  </si>
  <si>
    <t>1000 N. LOMBARDY ST.</t>
  </si>
  <si>
    <t>MANASSAS CITY PUBLIC SCHOOLS</t>
  </si>
  <si>
    <t>9000 TUDOR LN</t>
  </si>
  <si>
    <t>MANASSAS</t>
  </si>
  <si>
    <t>MANASSAS PARK CITY PUBLIC SCHOOLS</t>
  </si>
  <si>
    <t>ONE PARK CENTER CT STE A</t>
  </si>
  <si>
    <t>MANASSAS PARK</t>
  </si>
  <si>
    <t>MASSANUTTEN  TECHNICAL CENTER</t>
  </si>
  <si>
    <t>325 PLEASANT VALLEY RD</t>
  </si>
  <si>
    <t>MATHEWS COUNTY PUBLIC SCHOOLS</t>
  </si>
  <si>
    <t>PO BOX 369</t>
  </si>
  <si>
    <t>MATHEWS</t>
  </si>
  <si>
    <t>MCV-VIRGINIA TREATMENT CENTER FOR CHILDREN</t>
  </si>
  <si>
    <t>PO BOX 980489</t>
  </si>
  <si>
    <t>MEDICAL COLLEGE OF VIRGINIA</t>
  </si>
  <si>
    <t>PO BOX 980484</t>
  </si>
  <si>
    <t>METRO RICHMOND ALTERNATIVE ED</t>
  </si>
  <si>
    <t>C/O RICHMOND CITY PUBLIC SCHLS</t>
  </si>
  <si>
    <t>MIDDLE PENINSULA REGIONAL SPECIAL EDUCATION PROGRAM</t>
  </si>
  <si>
    <t>MID. PEN. REG. SP. ED. PROGRAM</t>
  </si>
  <si>
    <t>MIDDLESEX COUNTY PUBLIC SCHOOLS</t>
  </si>
  <si>
    <t>P.O. BOX 205</t>
  </si>
  <si>
    <t>SALUDA</t>
  </si>
  <si>
    <t>MONTGOMERY COUNTY PUBLIC SCHOOLS</t>
  </si>
  <si>
    <t>200 JUNKIN ST</t>
  </si>
  <si>
    <t>2,8</t>
  </si>
  <si>
    <t>N VA MENT HEALTH</t>
  </si>
  <si>
    <t>3302 GALLOWS ROAD</t>
  </si>
  <si>
    <t>N VIRGINIA REG SPEC ED PGM</t>
  </si>
  <si>
    <t>PO BOX 389</t>
  </si>
  <si>
    <t>NELSON COUNTY PUBLIC SCHOOLS</t>
  </si>
  <si>
    <t>PO BOX 276</t>
  </si>
  <si>
    <t>LOVINGSTON</t>
  </si>
  <si>
    <t>NEW DOMINION/PRINCE WILLIAM CO</t>
  </si>
  <si>
    <t>C/O PR WILLIAM CO PUB SCHLS</t>
  </si>
  <si>
    <t>NEW HORIZONS GOV SCHOOL</t>
  </si>
  <si>
    <t>520 BUTLER FARM RD</t>
  </si>
  <si>
    <t>NEW HORIZONS REGIONAL EDUCATION CENTER</t>
  </si>
  <si>
    <t>520 BUTLER FARM ROAD</t>
  </si>
  <si>
    <t>NEW KENT COUNTY PUBLIC SCHOOLS</t>
  </si>
  <si>
    <t>PO BOX 110</t>
  </si>
  <si>
    <t>NEW KENT</t>
  </si>
  <si>
    <t>NEWPORT NEWS CITY PUBLIC SCHOOLS</t>
  </si>
  <si>
    <t>12465 WARWICK BLVD</t>
  </si>
  <si>
    <t>NORFOLK CITY PUBLIC SCHOOLS</t>
  </si>
  <si>
    <t>PO BOX 1357</t>
  </si>
  <si>
    <t>NORFOLK GENERAL</t>
  </si>
  <si>
    <t>800 W ONLEY RD</t>
  </si>
  <si>
    <t>NORTHERN NECK REGIONAL ALTERNATIVE ED</t>
  </si>
  <si>
    <t>PO BOX 787</t>
  </si>
  <si>
    <t>WARSAW</t>
  </si>
  <si>
    <t>NORTHERN NECK REGIONAL SPECIAL EDUCATION PROGRAM</t>
  </si>
  <si>
    <t>2172 NORTHUMBERLAND HWY</t>
  </si>
  <si>
    <t>LOTTSBURG</t>
  </si>
  <si>
    <t>NORTHERN NECK VOCATIONAL-TECHNICAL CENTER</t>
  </si>
  <si>
    <t>NORTHERN VIRGINIA TRAINING CENTER</t>
  </si>
  <si>
    <t>9901 BRADDOCK RD.</t>
  </si>
  <si>
    <t>NORTHUMBERLAND COUNTY PUBLIC SCHOOLS</t>
  </si>
  <si>
    <t>NORTHWESTERN REGIONAL EDUCATION PROGRAM</t>
  </si>
  <si>
    <t>860 SMITHFIELD AVE</t>
  </si>
  <si>
    <t>ON THE RIGHT TRACK REG ALERNATIVE ED/NOTTOWAY CO</t>
  </si>
  <si>
    <t>C/O NOTTOWAY CO PUBLIC SCHLS</t>
  </si>
  <si>
    <t>ORANGE COUNTY PUBLIC SCHOOLS</t>
  </si>
  <si>
    <t>437 WAUGH BLVD</t>
  </si>
  <si>
    <t>ORANGE</t>
  </si>
  <si>
    <t>P. D. PRUDEN VOCATIONAL-TECHNICAL CENTER</t>
  </si>
  <si>
    <t>4169 PRUDEN BLVD</t>
  </si>
  <si>
    <t>SUFFOLK</t>
  </si>
  <si>
    <t>PAGE COUNTY PUBLIC SCHOOLS</t>
  </si>
  <si>
    <t>735 W MAIN ST</t>
  </si>
  <si>
    <t>LURAY</t>
  </si>
  <si>
    <t>PATRICK COUNTY PUBLIC SCHOOLS</t>
  </si>
  <si>
    <t>P. O. BOX 346</t>
  </si>
  <si>
    <t>STUART</t>
  </si>
  <si>
    <t>PENINSULA AREA COOPERATIVE EDUC. SERVICES (PACES)</t>
  </si>
  <si>
    <t>PETERSBURG CITY PUBLIC SCHOOLS</t>
  </si>
  <si>
    <t>255 SOUTH BOULEVARD, EAST</t>
  </si>
  <si>
    <t>PETERSBURG REGIONAL ALTERNATIVE</t>
  </si>
  <si>
    <t>SPEC YOUTH SERVICES OF VA</t>
  </si>
  <si>
    <t>PIEDMONT GOV SCH FOR MATH/SCI/TECH</t>
  </si>
  <si>
    <t>P.O. BOX 728</t>
  </si>
  <si>
    <t>PIEDMONT REGIONAL EDUCATION PROGRAM</t>
  </si>
  <si>
    <t>225 LAMBS LANE</t>
  </si>
  <si>
    <t>PITTSYLVANIA COUNTY PUBLIC SCHOOLS</t>
  </si>
  <si>
    <t>P. O. BOX 232</t>
  </si>
  <si>
    <t>CHATHAM</t>
  </si>
  <si>
    <t>POQUOSON CITY PUBLIC SCHOOLS</t>
  </si>
  <si>
    <t>500 CITY HALL AVE</t>
  </si>
  <si>
    <t>POQUOSON</t>
  </si>
  <si>
    <t>PORTSMOUTH CITY PUBLIC SCHOOLS</t>
  </si>
  <si>
    <t>PO BOX 998</t>
  </si>
  <si>
    <t>PORTSMOUTH</t>
  </si>
  <si>
    <t>POWHATAN COUNTY PUBLIC SCHOOLS</t>
  </si>
  <si>
    <t>2320 SKAGGS RD</t>
  </si>
  <si>
    <t>POWHATAN</t>
  </si>
  <si>
    <t>PRINCE GEORGE COUNTY PUBLIC SCHOOLS</t>
  </si>
  <si>
    <t>PO BOX 400</t>
  </si>
  <si>
    <t>PRINCE GEORGE</t>
  </si>
  <si>
    <t>PRINCE WILLIAM COUNTY PUBLIC SCHOOLS</t>
  </si>
  <si>
    <t>PROJECT BRIDGE/RUSSELL CO</t>
  </si>
  <si>
    <t>PO BOX 8</t>
  </si>
  <si>
    <t>PROJECT RENEW/NORTHAMPTON CO</t>
  </si>
  <si>
    <t>C/O NORTHAMPTON CO PUB SCHLS</t>
  </si>
  <si>
    <t>PROJECT RETURN/FLUVANNA CO</t>
  </si>
  <si>
    <t>C/O FLUVANNA CO PUBLIC SCHLS</t>
  </si>
  <si>
    <t>PROJECT RETURN/POWHATAN CO</t>
  </si>
  <si>
    <t>C/O POWHATAN CO PUBLIC SCHLS</t>
  </si>
  <si>
    <t>PULASKI COUNTY PUBLIC SCHOOLS</t>
  </si>
  <si>
    <t>202 N WASHINGTON AVE</t>
  </si>
  <si>
    <t>PULASKI</t>
  </si>
  <si>
    <t>R.E.COOK REGIONAL ALTERNATIVE</t>
  </si>
  <si>
    <t>412 POPLAR ST.</t>
  </si>
  <si>
    <t>VINTON</t>
  </si>
  <si>
    <t>RADFORD CITY PUBLIC SCHOOLS</t>
  </si>
  <si>
    <t>P.O. BOX 3698</t>
  </si>
  <si>
    <t>RADFORD</t>
  </si>
  <si>
    <t>RAPPAHANNOCK COUNTY PUBLIC SCHOOLS</t>
  </si>
  <si>
    <t>6 SCHOOLHOUSE ROAD</t>
  </si>
  <si>
    <t>WASHINGTON</t>
  </si>
  <si>
    <t>REG ALTERNATIVE PLUS SELF PROJECT/ROANOKE CITY</t>
  </si>
  <si>
    <t>C/O ROANOKE CITY SCHOOLS</t>
  </si>
  <si>
    <t>ROANOKE</t>
  </si>
  <si>
    <t>REGIONAL ALTERNATIVE ED/KING WILLIAM</t>
  </si>
  <si>
    <t>C/O KING WILLIAM CO PUB SCHLS</t>
  </si>
  <si>
    <t>REGIONAL ALTERNATIVE ED/STAFFORD CO</t>
  </si>
  <si>
    <t>C/O STAFFORD CO PUBLIC SCHLS</t>
  </si>
  <si>
    <t>REGIONAL ALTERNATIVE/PITTSYLVANIA CO</t>
  </si>
  <si>
    <t>C/O PITTSYLVANIA CO PUB SCHLS</t>
  </si>
  <si>
    <t>REGIONAL ALTERNATIVE/WYTHE CO</t>
  </si>
  <si>
    <t>C/O WYTHE CO PUBLIC SCHLS</t>
  </si>
  <si>
    <t>WYTHEVILLE</t>
  </si>
  <si>
    <t>REGIONAL LEARNING ACADEMY/WISE CO</t>
  </si>
  <si>
    <t>C/O WISE CO PUBLIC SCHOOLS</t>
  </si>
  <si>
    <t>RENAISSANCE/SCOTT CO</t>
  </si>
  <si>
    <t>C/O SCOTT CO PUBLIC SCHLS</t>
  </si>
  <si>
    <t>GATE CITY</t>
  </si>
  <si>
    <t>RICHMOND CITY PUBLIC SCHOOLS</t>
  </si>
  <si>
    <t>301 NORTH 9TH ST</t>
  </si>
  <si>
    <t>2,4,N</t>
  </si>
  <si>
    <t>RICHMOND COUNTY PUBLIC SCHOOLS</t>
  </si>
  <si>
    <t>PO BOX 1507</t>
  </si>
  <si>
    <t>ROANOKE CITY PUBLIC SCHOOLS</t>
  </si>
  <si>
    <t>P O BOX 13145</t>
  </si>
  <si>
    <t>ROANOKE COUNTY PUBLIC SCHOOLS</t>
  </si>
  <si>
    <t>5937 COVE RD NW</t>
  </si>
  <si>
    <t>ROANOKE VALLEY GOV SCH</t>
  </si>
  <si>
    <t>2104 GRANDIN RD SW</t>
  </si>
  <si>
    <t>ROANOKE VALLEY REGIONAL BOARD</t>
  </si>
  <si>
    <t>ROCKBRIDGE COUNTY PUBLIC SCHOOLS</t>
  </si>
  <si>
    <t>1972 BIG SPRING DRIVE</t>
  </si>
  <si>
    <t>ROCKINGHAM COUNTY PUBLIC SCHOOLS</t>
  </si>
  <si>
    <t>2 S MAIN ST</t>
  </si>
  <si>
    <t>ROWANTY VOCATIONAL-TECHNICAL CENTER</t>
  </si>
  <si>
    <t>20000 ROWANTY RD</t>
  </si>
  <si>
    <t>CARSON</t>
  </si>
  <si>
    <t>SALEM CITY PUBLIC SCHOOLS</t>
  </si>
  <si>
    <t>510 SOUTH COLLEGE AVE</t>
  </si>
  <si>
    <t>SALEM</t>
  </si>
  <si>
    <t>SCOTT COUNTY PUBLIC SCHOOLS</t>
  </si>
  <si>
    <t>261 E JACKSON ST</t>
  </si>
  <si>
    <t>SHENANDOAH COUNTY PUBLIC SCHOOLS</t>
  </si>
  <si>
    <t>600 N MAIN ST, SUITE #200</t>
  </si>
  <si>
    <t>WOODSTOCK</t>
  </si>
  <si>
    <t>SHENANDOAH VALLEY REG ALTERNATIVE ED/GENESIS</t>
  </si>
  <si>
    <t>C/O STAUNTON CITY PUB SCHLS</t>
  </si>
  <si>
    <t>SHENANDOAH VALLEY REGIONAL PROGRAM</t>
  </si>
  <si>
    <t>PO BOX 448</t>
  </si>
  <si>
    <t>SMYTH COUNTY PUBLIC SCHOOLS</t>
  </si>
  <si>
    <t>121 BAGLEY CIR STE 300</t>
  </si>
  <si>
    <t>MARION</t>
  </si>
  <si>
    <t>SOUTHAMPTON COUNTY PUBLIC SCHOOLS</t>
  </si>
  <si>
    <t>P. O. BOX 96</t>
  </si>
  <si>
    <t>COURTLAND</t>
  </si>
  <si>
    <t>SOUTHEASTERN COOPERATIVE EDUCATIONAL PROGRAM</t>
  </si>
  <si>
    <t>6160 KEMPSVILLE CR. SUITE 300B</t>
  </si>
  <si>
    <t>SOUTHEASTERN VIRGINIA TRAINING CENTER</t>
  </si>
  <si>
    <t>2100 STEPPINGSTONE SQUARE</t>
  </si>
  <si>
    <t>SOUTHSIDE L.I.N.K. PROJECT/BRUNSWICK CO</t>
  </si>
  <si>
    <t>C/O BRUNSWICK CO PUBLIC SCHLS</t>
  </si>
  <si>
    <t>SOUTHSIDE VIRGINIA TRAINING CENTER</t>
  </si>
  <si>
    <t>SOUTHWEST VIRGINIA GOV SCH</t>
  </si>
  <si>
    <t>PO BOX 1739</t>
  </si>
  <si>
    <t>DUBLIN</t>
  </si>
  <si>
    <t>SOUTHWESTERN VIRGINIA TRAINING CENTER</t>
  </si>
  <si>
    <t>PO BOX 1328</t>
  </si>
  <si>
    <t>SPOTSYLVANIA COUNTY PUBLIC SCHOOLS</t>
  </si>
  <si>
    <t>8020 RIVERSTONE DRIVE</t>
  </si>
  <si>
    <t>STAFFORD COUNTY PUBLIC SCHOOLS</t>
  </si>
  <si>
    <t>31 STAFFORD AVENUE</t>
  </si>
  <si>
    <t>STAFFORD</t>
  </si>
  <si>
    <t>STAUNTON CITY PUBLIC SCHOOLS</t>
  </si>
  <si>
    <t>PO BOX 900</t>
  </si>
  <si>
    <t>SUFFOLK CITY PUBLIC SCHOOLS</t>
  </si>
  <si>
    <t>PO BOX 1549</t>
  </si>
  <si>
    <t>SURRY COUNTY PUBLIC SCHOOLS</t>
  </si>
  <si>
    <t>PO BOX 317</t>
  </si>
  <si>
    <t>SURRY</t>
  </si>
  <si>
    <t>SUSSEX COUNTY PUBLIC SCHOOLS</t>
  </si>
  <si>
    <t>PO BOX 1368</t>
  </si>
  <si>
    <t>SUSSEX</t>
  </si>
  <si>
    <t>SW VA MENTAL HEALTH INSTITUTE</t>
  </si>
  <si>
    <t>340 BAGLEY CIRCLE</t>
  </si>
  <si>
    <t>TAZEWELL COUNTY PUBLIC SCHOOLS</t>
  </si>
  <si>
    <t>209 WEST FINCASTLE</t>
  </si>
  <si>
    <t>TAZEWELL</t>
  </si>
  <si>
    <t>THE REGIONAL COMMUNITY ALTERNATIVE ED CONTINUUM</t>
  </si>
  <si>
    <t>C/O SOUTHEASTERN ALT SCHOOL</t>
  </si>
  <si>
    <t>MIDLAND</t>
  </si>
  <si>
    <t>THREE RIVERS PILOT PROJECT/YORK CO</t>
  </si>
  <si>
    <t>C/O YORK CO PUBLIC SCHLS</t>
  </si>
  <si>
    <t>YORKTOWN</t>
  </si>
  <si>
    <t>TIDEWATER REGIONAL ALTERNATIVE ED PROJECT</t>
  </si>
  <si>
    <t>C/O SECEP CIRCLE EAST BLDG</t>
  </si>
  <si>
    <t>TRANSITION SUPPORT RESOURCE CTR/FAIRFAX</t>
  </si>
  <si>
    <t>C/O FAIRFAX CO PUBLIC SCHLS</t>
  </si>
  <si>
    <t>VA DEPT OF MILITARY AFFAIRS</t>
  </si>
  <si>
    <t>FT. PICKETT</t>
  </si>
  <si>
    <t>BLACKSTONE</t>
  </si>
  <si>
    <t>VALLEY VOCATIONAL-TECHNICAL CENTER</t>
  </si>
  <si>
    <t>49 HORNET ROAD</t>
  </si>
  <si>
    <t>VIRGINIA BEACH CITY PUBLIC SCHOOLS</t>
  </si>
  <si>
    <t>PO BOX 6038</t>
  </si>
  <si>
    <t>VIRGINIA BEACH</t>
  </si>
  <si>
    <t>1,8</t>
  </si>
  <si>
    <t>VIRGINIA INSTITUTE FOR AUTISM</t>
  </si>
  <si>
    <t>UVA HEALTH SYSTEM</t>
  </si>
  <si>
    <t>VIRGINIA SCHOOL FOR THE DEAF AND BLIND-STAUNTON</t>
  </si>
  <si>
    <t>PO BOX 2069</t>
  </si>
  <si>
    <t>VIRGINIA SCHOOL FOR THE DEAF, BLIND &amp; MD-HAMPTON</t>
  </si>
  <si>
    <t>700 SHELL RD</t>
  </si>
  <si>
    <t>WARREN COUNTY PUBLIC SCHOOLS</t>
  </si>
  <si>
    <t>210 NORTH COMMERCE AVENUE</t>
  </si>
  <si>
    <t>FRONT ROYAL</t>
  </si>
  <si>
    <t>WASHINGTON COUNTY PUBLIC SCHOOLS</t>
  </si>
  <si>
    <t>812 THOMPSON DR</t>
  </si>
  <si>
    <t>WAYNESBORO CITY PUBLIC SCHOOLS</t>
  </si>
  <si>
    <t>301 PINE AVE</t>
  </si>
  <si>
    <t>WAYNESBORO</t>
  </si>
  <si>
    <t>WEST POINT PUBLIC SCHOOLS</t>
  </si>
  <si>
    <t>1626 MAIN ST</t>
  </si>
  <si>
    <t>WEST POINT</t>
  </si>
  <si>
    <t>WESTERN ST HOSP</t>
  </si>
  <si>
    <t>PO BOX 2500</t>
  </si>
  <si>
    <t>WESTMORELAND COUNTY PUBLIC SCHOOLS</t>
  </si>
  <si>
    <t>141 OPAL LANE</t>
  </si>
  <si>
    <t>MONTROSS</t>
  </si>
  <si>
    <t>WILLIAMSBURG-JAMES CITY COUNTY PUBLIC SCHOOLS</t>
  </si>
  <si>
    <t>101-D MOUNTS BAY RD</t>
  </si>
  <si>
    <t>WINCHESTER CITY PUBLIC SCHOOLS</t>
  </si>
  <si>
    <t>PO BOX 551</t>
  </si>
  <si>
    <t>WOODROW WILSON REHABILITATION CENTER</t>
  </si>
  <si>
    <t>BOX W-81</t>
  </si>
  <si>
    <t>WYTHE COUNTY PUBLIC SCHOOLS</t>
  </si>
  <si>
    <t>1570 W RESERVOIR ST</t>
  </si>
  <si>
    <t>YORK COUNTY PUBLIC SCHOOLS</t>
  </si>
  <si>
    <t>302 DARE RD</t>
  </si>
  <si>
    <t>FISCAL YEAR 2006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</si>
  <si>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</si>
  <si>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Virginia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</si>
</sst>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"/>
    <numFmt numFmtId="165" formatCode="0000"/>
    <numFmt numFmtId="166" formatCode="0000000"/>
    <numFmt numFmtId="167" formatCode="0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7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NumberFormat="1" applyFont="1" applyFill="1" applyBorder="1" applyAlignment="1">
      <alignment/>
    </xf>
    <xf numFmtId="164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 horizontal="right"/>
    </xf>
    <xf numFmtId="0" fontId="0" fillId="0" borderId="0" xfId="0" applyFill="1" applyAlignment="1">
      <alignment/>
    </xf>
    <xf numFmtId="3" fontId="0" fillId="0" borderId="0" xfId="0" applyNumberForma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6" fontId="1" fillId="2" borderId="0" xfId="0" applyNumberFormat="1" applyFont="1" applyFill="1" applyBorder="1" applyAlignment="1">
      <alignment horizontal="center" wrapText="1"/>
    </xf>
    <xf numFmtId="164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NumberFormat="1" applyFont="1" applyFill="1" applyBorder="1" applyAlignment="1" applyProtection="1">
      <alignment horizontal="left" textRotation="75" wrapText="1"/>
      <protection/>
    </xf>
    <xf numFmtId="0" fontId="1" fillId="0" borderId="2" xfId="0" applyNumberFormat="1" applyFont="1" applyFill="1" applyBorder="1" applyAlignment="1" applyProtection="1">
      <alignment horizontal="left" textRotation="75" wrapText="1"/>
      <protection/>
    </xf>
    <xf numFmtId="0" fontId="1" fillId="0" borderId="3" xfId="0" applyNumberFormat="1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4" xfId="0" applyNumberFormat="1" applyFont="1" applyFill="1" applyBorder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49" fontId="0" fillId="2" borderId="18" xfId="0" applyNumberFormat="1" applyFont="1" applyFill="1" applyBorder="1" applyAlignment="1">
      <alignment/>
    </xf>
    <xf numFmtId="0" fontId="0" fillId="2" borderId="18" xfId="0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2" fontId="0" fillId="2" borderId="18" xfId="0" applyNumberFormat="1" applyFont="1" applyFill="1" applyBorder="1" applyAlignment="1">
      <alignment horizontal="center"/>
    </xf>
    <xf numFmtId="167" fontId="0" fillId="2" borderId="19" xfId="0" applyNumberFormat="1" applyFont="1" applyFill="1" applyBorder="1" applyAlignment="1">
      <alignment/>
    </xf>
    <xf numFmtId="165" fontId="0" fillId="2" borderId="20" xfId="0" applyNumberFormat="1" applyFont="1" applyFill="1" applyBorder="1" applyAlignment="1">
      <alignment/>
    </xf>
    <xf numFmtId="168" fontId="0" fillId="2" borderId="20" xfId="0" applyNumberFormat="1" applyFont="1" applyFill="1" applyBorder="1" applyAlignment="1">
      <alignment/>
    </xf>
    <xf numFmtId="49" fontId="0" fillId="2" borderId="21" xfId="0" applyNumberFormat="1" applyFont="1" applyFill="1" applyBorder="1" applyAlignment="1">
      <alignment horizontal="left"/>
    </xf>
    <xf numFmtId="0" fontId="0" fillId="2" borderId="20" xfId="0" applyFont="1" applyFill="1" applyBorder="1" applyAlignment="1">
      <alignment horizontal="center"/>
    </xf>
    <xf numFmtId="0" fontId="0" fillId="0" borderId="22" xfId="0" applyFont="1" applyFill="1" applyBorder="1" applyAlignment="1" applyProtection="1">
      <alignment horizontal="center"/>
      <protection locked="0"/>
    </xf>
    <xf numFmtId="4" fontId="0" fillId="0" borderId="19" xfId="0" applyNumberFormat="1" applyFont="1" applyFill="1" applyBorder="1" applyAlignment="1" applyProtection="1">
      <alignment horizontal="right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2" fontId="0" fillId="2" borderId="21" xfId="0" applyNumberFormat="1" applyFont="1" applyFill="1" applyBorder="1" applyAlignment="1">
      <alignment horizontal="right"/>
    </xf>
    <xf numFmtId="2" fontId="0" fillId="0" borderId="20" xfId="0" applyNumberFormat="1" applyFont="1" applyFill="1" applyBorder="1" applyAlignment="1" applyProtection="1">
      <alignment horizontal="right"/>
      <protection locked="0"/>
    </xf>
    <xf numFmtId="2" fontId="0" fillId="0" borderId="20" xfId="0" applyNumberFormat="1" applyFont="1" applyFill="1" applyBorder="1" applyAlignment="1" applyProtection="1">
      <alignment horizontal="center"/>
      <protection locked="0"/>
    </xf>
    <xf numFmtId="0" fontId="0" fillId="2" borderId="22" xfId="0" applyFont="1" applyFill="1" applyBorder="1" applyAlignment="1">
      <alignment horizontal="center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0" xfId="0" applyNumberFormat="1" applyFont="1" applyFill="1" applyBorder="1" applyAlignment="1" applyProtection="1">
      <alignment/>
      <protection locked="0"/>
    </xf>
    <xf numFmtId="169" fontId="0" fillId="0" borderId="22" xfId="0" applyNumberFormat="1" applyFont="1" applyFill="1" applyBorder="1" applyAlignment="1" applyProtection="1">
      <alignment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3" fontId="0" fillId="0" borderId="22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 horizontal="center"/>
    </xf>
    <xf numFmtId="2" fontId="0" fillId="2" borderId="21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 applyProtection="1" quotePrefix="1">
      <alignment horizontal="center"/>
      <protection locked="0"/>
    </xf>
    <xf numFmtId="166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66" fontId="1" fillId="0" borderId="0" xfId="0" applyNumberFormat="1" applyFont="1" applyAlignment="1">
      <alignment vertical="center" wrapText="1"/>
    </xf>
    <xf numFmtId="166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IQ23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2" max="2" width="9.421875" style="0" bestFit="1" customWidth="1"/>
    <col min="3" max="3" width="43.28125" style="0" bestFit="1" customWidth="1"/>
    <col min="4" max="4" width="23.14062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3" width="7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3" t="s">
        <v>628</v>
      </c>
      <c r="B1" s="94"/>
      <c r="G1" s="95"/>
      <c r="I1" s="96"/>
      <c r="K1" s="97"/>
      <c r="L1" s="97"/>
      <c r="M1" s="97"/>
      <c r="N1" s="98"/>
      <c r="Q1" s="98"/>
      <c r="R1" s="97"/>
      <c r="S1" s="97"/>
      <c r="T1" s="97"/>
    </row>
    <row r="2" spans="1:251" ht="42" customHeight="1">
      <c r="A2" s="101" t="s">
        <v>629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93"/>
      <c r="IG2" s="93"/>
      <c r="IH2" s="93"/>
      <c r="II2" s="93"/>
      <c r="IJ2" s="93"/>
      <c r="IK2" s="93"/>
      <c r="IL2" s="93"/>
      <c r="IM2" s="93"/>
      <c r="IN2" s="93"/>
      <c r="IO2" s="93"/>
      <c r="IP2" s="93"/>
      <c r="IQ2" s="93"/>
    </row>
    <row r="3" spans="1:25" s="3" customFormat="1" ht="18">
      <c r="A3" s="11" t="s">
        <v>630</v>
      </c>
      <c r="B3" s="99"/>
      <c r="G3" s="4"/>
      <c r="I3" s="6"/>
      <c r="M3" s="100"/>
      <c r="U3" s="10"/>
      <c r="V3" s="10"/>
      <c r="W3" s="10"/>
      <c r="X3" s="10"/>
      <c r="Y3" s="10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3.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5"/>
      <c r="I5" s="46">
        <v>7</v>
      </c>
      <c r="J5" s="47">
        <v>8</v>
      </c>
      <c r="K5" s="42">
        <v>9</v>
      </c>
      <c r="L5" s="48">
        <v>10</v>
      </c>
      <c r="M5" s="49">
        <v>11</v>
      </c>
      <c r="N5" s="50">
        <v>12</v>
      </c>
      <c r="O5" s="51">
        <v>13</v>
      </c>
      <c r="P5" s="52">
        <v>14</v>
      </c>
      <c r="Q5" s="53" t="s">
        <v>36</v>
      </c>
      <c r="R5" s="54" t="s">
        <v>37</v>
      </c>
      <c r="S5" s="55">
        <v>15</v>
      </c>
      <c r="T5" s="56">
        <v>16</v>
      </c>
      <c r="U5" s="57">
        <v>17</v>
      </c>
      <c r="V5" s="57">
        <v>18</v>
      </c>
      <c r="W5" s="58">
        <v>19</v>
      </c>
      <c r="X5" s="59">
        <v>20</v>
      </c>
      <c r="Y5" s="60">
        <v>21</v>
      </c>
      <c r="Z5" s="41"/>
      <c r="AA5" s="42"/>
      <c r="AB5" s="42"/>
      <c r="AC5" s="46"/>
      <c r="AD5" s="61">
        <v>22</v>
      </c>
      <c r="AE5" s="62"/>
      <c r="AF5" s="63"/>
      <c r="AG5" s="64"/>
      <c r="AH5" s="61">
        <v>23</v>
      </c>
      <c r="AI5" s="41" t="s">
        <v>38</v>
      </c>
    </row>
    <row r="6" spans="1:35" ht="12.75">
      <c r="A6" s="65">
        <v>5100060</v>
      </c>
      <c r="B6" s="66">
        <v>1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23301</v>
      </c>
      <c r="H6" s="71">
        <v>330</v>
      </c>
      <c r="I6" s="72">
        <v>7577875754</v>
      </c>
      <c r="J6" s="73" t="s">
        <v>43</v>
      </c>
      <c r="K6" s="74" t="s">
        <v>44</v>
      </c>
      <c r="L6" s="75"/>
      <c r="M6" s="76">
        <v>4902</v>
      </c>
      <c r="N6" s="77" t="s">
        <v>44</v>
      </c>
      <c r="O6" s="78">
        <v>21.04178929</v>
      </c>
      <c r="P6" s="74" t="s">
        <v>45</v>
      </c>
      <c r="Q6" s="79"/>
      <c r="R6" s="80"/>
      <c r="S6" s="81" t="s">
        <v>45</v>
      </c>
      <c r="T6" s="82">
        <v>401071.66</v>
      </c>
      <c r="U6" s="83">
        <v>39919.78</v>
      </c>
      <c r="V6" s="83">
        <v>51639</v>
      </c>
      <c r="W6" s="84">
        <v>27472</v>
      </c>
      <c r="X6" s="85" t="s">
        <v>44</v>
      </c>
      <c r="Y6" s="86" t="s">
        <v>46</v>
      </c>
      <c r="Z6" s="87">
        <f aca="true" t="shared" si="0" ref="Z6:Z23">IF(OR(K6="YES",L6="YES"),1,0)</f>
        <v>0</v>
      </c>
      <c r="AA6" s="88">
        <f aca="true" t="shared" si="1" ref="AA6:AA23">IF(OR(AND(ISNUMBER(M6),AND(M6&gt;0,M6&lt;600)),AND(ISNUMBER(M6),AND(M6&gt;0,N6="YES"))),1,0)</f>
        <v>0</v>
      </c>
      <c r="AB6" s="88">
        <f aca="true" t="shared" si="2" ref="AB6:AB23">IF(AND(OR(K6="YES",L6="YES"),(Z6=0)),"Trouble",0)</f>
        <v>0</v>
      </c>
      <c r="AC6" s="89">
        <f aca="true" t="shared" si="3" ref="AC6:AC23">IF(AND(OR(AND(ISNUMBER(M6),AND(M6&gt;0,M6&lt;600)),AND(ISNUMBER(M6),AND(M6&gt;0,N6="YES"))),(AA6=0)),"Trouble",0)</f>
        <v>0</v>
      </c>
      <c r="AD6" s="90" t="str">
        <f aca="true" t="shared" si="4" ref="AD6:AD23">IF(AND(Z6=1,AA6=1),"SRSA","-")</f>
        <v>-</v>
      </c>
      <c r="AE6" s="87">
        <f aca="true" t="shared" si="5" ref="AE6:AE23">IF(S6="YES",1,0)</f>
        <v>1</v>
      </c>
      <c r="AF6" s="88">
        <f aca="true" t="shared" si="6" ref="AF6:AF23">IF(OR(AND(ISNUMBER(Q6),Q6&gt;=20),(AND(ISNUMBER(Q6)=FALSE,AND(ISNUMBER(O6),O6&gt;=20)))),1,0)</f>
        <v>1</v>
      </c>
      <c r="AG6" s="89" t="str">
        <f aca="true" t="shared" si="7" ref="AG6:AG23">IF(AND(AE6=1,AF6=1),"Initial",0)</f>
        <v>Initial</v>
      </c>
      <c r="AH6" s="90" t="str">
        <f aca="true" t="shared" si="8" ref="AH6:AH23">IF(AND(AND(AG6="Initial",AI6=0),AND(ISNUMBER(M6),M6&gt;0)),"RLIS","-")</f>
        <v>RLIS</v>
      </c>
      <c r="AI6" s="87">
        <f aca="true" t="shared" si="9" ref="AI6:AI23">IF(AND(AD6="SRSA",AG6="Initial"),"SRSA",0)</f>
        <v>0</v>
      </c>
    </row>
    <row r="7" spans="1:35" ht="12.75">
      <c r="A7" s="65">
        <v>5100480</v>
      </c>
      <c r="B7" s="66">
        <v>13</v>
      </c>
      <c r="C7" s="67" t="s">
        <v>47</v>
      </c>
      <c r="D7" s="68" t="s">
        <v>48</v>
      </c>
      <c r="E7" s="68" t="s">
        <v>49</v>
      </c>
      <c r="F7" s="69" t="s">
        <v>42</v>
      </c>
      <c r="G7" s="70">
        <v>23868</v>
      </c>
      <c r="H7" s="71">
        <v>309</v>
      </c>
      <c r="I7" s="72">
        <v>4348483138</v>
      </c>
      <c r="J7" s="73">
        <v>7</v>
      </c>
      <c r="K7" s="74" t="s">
        <v>45</v>
      </c>
      <c r="L7" s="75"/>
      <c r="M7" s="76">
        <v>2032</v>
      </c>
      <c r="N7" s="77" t="s">
        <v>44</v>
      </c>
      <c r="O7" s="78">
        <v>20.51282051</v>
      </c>
      <c r="P7" s="74" t="s">
        <v>45</v>
      </c>
      <c r="Q7" s="79"/>
      <c r="R7" s="80"/>
      <c r="S7" s="81" t="s">
        <v>45</v>
      </c>
      <c r="T7" s="82">
        <v>178431.5</v>
      </c>
      <c r="U7" s="83">
        <v>13717.04</v>
      </c>
      <c r="V7" s="83">
        <v>17631</v>
      </c>
      <c r="W7" s="84">
        <v>12396</v>
      </c>
      <c r="X7" s="85" t="s">
        <v>44</v>
      </c>
      <c r="Y7" s="86" t="s">
        <v>46</v>
      </c>
      <c r="Z7" s="87">
        <f t="shared" si="0"/>
        <v>1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1</v>
      </c>
      <c r="AF7" s="88">
        <f t="shared" si="6"/>
        <v>1</v>
      </c>
      <c r="AG7" s="89" t="str">
        <f t="shared" si="7"/>
        <v>Initial</v>
      </c>
      <c r="AH7" s="90" t="str">
        <f t="shared" si="8"/>
        <v>RLIS</v>
      </c>
      <c r="AI7" s="87">
        <f t="shared" si="9"/>
        <v>0</v>
      </c>
    </row>
    <row r="8" spans="1:35" ht="12.75">
      <c r="A8" s="65">
        <v>5100510</v>
      </c>
      <c r="B8" s="66">
        <v>14</v>
      </c>
      <c r="C8" s="67" t="s">
        <v>50</v>
      </c>
      <c r="D8" s="68" t="s">
        <v>51</v>
      </c>
      <c r="E8" s="68" t="s">
        <v>52</v>
      </c>
      <c r="F8" s="69" t="s">
        <v>42</v>
      </c>
      <c r="G8" s="70">
        <v>24614</v>
      </c>
      <c r="H8" s="71">
        <v>833</v>
      </c>
      <c r="I8" s="72">
        <v>2769354551</v>
      </c>
      <c r="J8" s="73">
        <v>7</v>
      </c>
      <c r="K8" s="74" t="s">
        <v>45</v>
      </c>
      <c r="L8" s="75"/>
      <c r="M8" s="76">
        <v>3298</v>
      </c>
      <c r="N8" s="77" t="s">
        <v>44</v>
      </c>
      <c r="O8" s="78">
        <v>26.16847109</v>
      </c>
      <c r="P8" s="74" t="s">
        <v>45</v>
      </c>
      <c r="Q8" s="79"/>
      <c r="R8" s="80"/>
      <c r="S8" s="81" t="s">
        <v>45</v>
      </c>
      <c r="T8" s="82">
        <v>365379.31</v>
      </c>
      <c r="U8" s="83">
        <v>27040.05</v>
      </c>
      <c r="V8" s="83">
        <v>34602</v>
      </c>
      <c r="W8" s="84">
        <v>19245</v>
      </c>
      <c r="X8" s="85" t="s">
        <v>44</v>
      </c>
      <c r="Y8" s="86" t="s">
        <v>46</v>
      </c>
      <c r="Z8" s="87">
        <f t="shared" si="0"/>
        <v>1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1</v>
      </c>
      <c r="AF8" s="88">
        <f t="shared" si="6"/>
        <v>1</v>
      </c>
      <c r="AG8" s="89" t="str">
        <f t="shared" si="7"/>
        <v>Initial</v>
      </c>
      <c r="AH8" s="90" t="str">
        <f t="shared" si="8"/>
        <v>RLIS</v>
      </c>
      <c r="AI8" s="87">
        <f t="shared" si="9"/>
        <v>0</v>
      </c>
    </row>
    <row r="9" spans="1:35" ht="12.75">
      <c r="A9" s="65">
        <v>5100750</v>
      </c>
      <c r="B9" s="66">
        <v>20</v>
      </c>
      <c r="C9" s="67" t="s">
        <v>53</v>
      </c>
      <c r="D9" s="68" t="s">
        <v>54</v>
      </c>
      <c r="E9" s="68" t="s">
        <v>55</v>
      </c>
      <c r="F9" s="69" t="s">
        <v>42</v>
      </c>
      <c r="G9" s="70">
        <v>23923</v>
      </c>
      <c r="H9" s="71">
        <v>790</v>
      </c>
      <c r="I9" s="72">
        <v>4345425151</v>
      </c>
      <c r="J9" s="73">
        <v>7</v>
      </c>
      <c r="K9" s="74" t="s">
        <v>45</v>
      </c>
      <c r="L9" s="75"/>
      <c r="M9" s="76">
        <v>2073</v>
      </c>
      <c r="N9" s="77" t="s">
        <v>44</v>
      </c>
      <c r="O9" s="78">
        <v>20.39106145</v>
      </c>
      <c r="P9" s="74" t="s">
        <v>45</v>
      </c>
      <c r="Q9" s="79"/>
      <c r="R9" s="80"/>
      <c r="S9" s="81" t="s">
        <v>45</v>
      </c>
      <c r="T9" s="82">
        <v>131804.63</v>
      </c>
      <c r="U9" s="83">
        <v>11402.13</v>
      </c>
      <c r="V9" s="83">
        <v>15553</v>
      </c>
      <c r="W9" s="84">
        <v>11669</v>
      </c>
      <c r="X9" s="85" t="s">
        <v>44</v>
      </c>
      <c r="Y9" s="86" t="s">
        <v>46</v>
      </c>
      <c r="Z9" s="87">
        <f t="shared" si="0"/>
        <v>1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1</v>
      </c>
      <c r="AG9" s="89" t="str">
        <f t="shared" si="7"/>
        <v>Initial</v>
      </c>
      <c r="AH9" s="90" t="str">
        <f t="shared" si="8"/>
        <v>RLIS</v>
      </c>
      <c r="AI9" s="87">
        <f t="shared" si="9"/>
        <v>0</v>
      </c>
    </row>
    <row r="10" spans="1:35" ht="12.75">
      <c r="A10" s="65">
        <v>5100930</v>
      </c>
      <c r="B10" s="66">
        <v>202</v>
      </c>
      <c r="C10" s="67" t="s">
        <v>56</v>
      </c>
      <c r="D10" s="68" t="s">
        <v>57</v>
      </c>
      <c r="E10" s="68" t="s">
        <v>58</v>
      </c>
      <c r="F10" s="69" t="s">
        <v>42</v>
      </c>
      <c r="G10" s="70">
        <v>22443</v>
      </c>
      <c r="H10" s="71">
        <v>2324</v>
      </c>
      <c r="I10" s="72">
        <v>8042240906</v>
      </c>
      <c r="J10" s="73">
        <v>6</v>
      </c>
      <c r="K10" s="74" t="s">
        <v>44</v>
      </c>
      <c r="L10" s="75"/>
      <c r="M10" s="76">
        <v>536</v>
      </c>
      <c r="N10" s="77" t="s">
        <v>44</v>
      </c>
      <c r="O10" s="78">
        <v>36.82092555</v>
      </c>
      <c r="P10" s="74" t="s">
        <v>45</v>
      </c>
      <c r="Q10" s="79"/>
      <c r="R10" s="80"/>
      <c r="S10" s="81" t="s">
        <v>45</v>
      </c>
      <c r="T10" s="82">
        <v>41408.56</v>
      </c>
      <c r="U10" s="83">
        <v>5664.13</v>
      </c>
      <c r="V10" s="83">
        <v>6877</v>
      </c>
      <c r="W10" s="84">
        <v>3050</v>
      </c>
      <c r="X10" s="85" t="s">
        <v>45</v>
      </c>
      <c r="Y10" s="86" t="s">
        <v>46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1</v>
      </c>
      <c r="AF10" s="88">
        <f t="shared" si="6"/>
        <v>1</v>
      </c>
      <c r="AG10" s="89" t="str">
        <f t="shared" si="7"/>
        <v>Initial</v>
      </c>
      <c r="AH10" s="90" t="str">
        <f t="shared" si="8"/>
        <v>RLIS</v>
      </c>
      <c r="AI10" s="87">
        <f t="shared" si="9"/>
        <v>0</v>
      </c>
    </row>
    <row r="11" spans="1:35" ht="12.75">
      <c r="A11" s="65">
        <v>5101140</v>
      </c>
      <c r="B11" s="66">
        <v>26</v>
      </c>
      <c r="C11" s="67" t="s">
        <v>59</v>
      </c>
      <c r="D11" s="68" t="s">
        <v>60</v>
      </c>
      <c r="E11" s="68" t="s">
        <v>61</v>
      </c>
      <c r="F11" s="69" t="s">
        <v>42</v>
      </c>
      <c r="G11" s="70">
        <v>24228</v>
      </c>
      <c r="H11" s="71">
        <v>1127</v>
      </c>
      <c r="I11" s="72">
        <v>2769264643</v>
      </c>
      <c r="J11" s="73">
        <v>7</v>
      </c>
      <c r="K11" s="74" t="s">
        <v>45</v>
      </c>
      <c r="L11" s="75"/>
      <c r="M11" s="76">
        <v>2373</v>
      </c>
      <c r="N11" s="77" t="s">
        <v>44</v>
      </c>
      <c r="O11" s="78">
        <v>23.14148681</v>
      </c>
      <c r="P11" s="74" t="s">
        <v>45</v>
      </c>
      <c r="Q11" s="79"/>
      <c r="R11" s="80"/>
      <c r="S11" s="81" t="s">
        <v>45</v>
      </c>
      <c r="T11" s="82">
        <v>234000.34</v>
      </c>
      <c r="U11" s="83">
        <v>15170.01</v>
      </c>
      <c r="V11" s="83">
        <v>21383</v>
      </c>
      <c r="W11" s="84">
        <v>13732</v>
      </c>
      <c r="X11" s="85" t="s">
        <v>44</v>
      </c>
      <c r="Y11" s="86" t="s">
        <v>46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1</v>
      </c>
      <c r="AG11" s="89" t="str">
        <f t="shared" si="7"/>
        <v>Initial</v>
      </c>
      <c r="AH11" s="90" t="str">
        <f t="shared" si="8"/>
        <v>RLIS</v>
      </c>
      <c r="AI11" s="87">
        <f t="shared" si="9"/>
        <v>0</v>
      </c>
    </row>
    <row r="12" spans="1:35" ht="12.75">
      <c r="A12" s="65">
        <v>5101410</v>
      </c>
      <c r="B12" s="66">
        <v>135</v>
      </c>
      <c r="C12" s="67" t="s">
        <v>62</v>
      </c>
      <c r="D12" s="68" t="s">
        <v>63</v>
      </c>
      <c r="E12" s="68" t="s">
        <v>64</v>
      </c>
      <c r="F12" s="69" t="s">
        <v>42</v>
      </c>
      <c r="G12" s="70">
        <v>23851</v>
      </c>
      <c r="H12" s="71">
        <v>2100</v>
      </c>
      <c r="I12" s="72">
        <v>7575698111</v>
      </c>
      <c r="J12" s="73">
        <v>6</v>
      </c>
      <c r="K12" s="74" t="s">
        <v>44</v>
      </c>
      <c r="L12" s="75"/>
      <c r="M12" s="76">
        <v>1320</v>
      </c>
      <c r="N12" s="77" t="s">
        <v>44</v>
      </c>
      <c r="O12" s="78">
        <v>25.72196105</v>
      </c>
      <c r="P12" s="74" t="s">
        <v>45</v>
      </c>
      <c r="Q12" s="79"/>
      <c r="R12" s="80"/>
      <c r="S12" s="81" t="s">
        <v>45</v>
      </c>
      <c r="T12" s="82">
        <v>119460.45</v>
      </c>
      <c r="U12" s="83">
        <v>9875.28</v>
      </c>
      <c r="V12" s="83">
        <v>13384</v>
      </c>
      <c r="W12" s="84">
        <v>7352</v>
      </c>
      <c r="X12" s="85" t="s">
        <v>44</v>
      </c>
      <c r="Y12" s="86" t="s">
        <v>46</v>
      </c>
      <c r="Z12" s="87">
        <f t="shared" si="0"/>
        <v>0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1</v>
      </c>
      <c r="AG12" s="89" t="str">
        <f t="shared" si="7"/>
        <v>Initial</v>
      </c>
      <c r="AH12" s="90" t="str">
        <f t="shared" si="8"/>
        <v>RLIS</v>
      </c>
      <c r="AI12" s="87">
        <f t="shared" si="9"/>
        <v>0</v>
      </c>
    </row>
    <row r="13" spans="1:35" ht="12.75">
      <c r="A13" s="65">
        <v>5101560</v>
      </c>
      <c r="B13" s="66">
        <v>111</v>
      </c>
      <c r="C13" s="67" t="s">
        <v>65</v>
      </c>
      <c r="D13" s="68" t="s">
        <v>66</v>
      </c>
      <c r="E13" s="68" t="s">
        <v>67</v>
      </c>
      <c r="F13" s="69" t="s">
        <v>42</v>
      </c>
      <c r="G13" s="70">
        <v>24333</v>
      </c>
      <c r="H13" s="71">
        <v>4222</v>
      </c>
      <c r="I13" s="72">
        <v>2762362911</v>
      </c>
      <c r="J13" s="73">
        <v>6</v>
      </c>
      <c r="K13" s="74" t="s">
        <v>44</v>
      </c>
      <c r="L13" s="75"/>
      <c r="M13" s="76">
        <v>1247</v>
      </c>
      <c r="N13" s="77" t="s">
        <v>44</v>
      </c>
      <c r="O13" s="78">
        <v>27.89820924</v>
      </c>
      <c r="P13" s="74" t="s">
        <v>45</v>
      </c>
      <c r="Q13" s="79"/>
      <c r="R13" s="80"/>
      <c r="S13" s="81" t="s">
        <v>45</v>
      </c>
      <c r="T13" s="82">
        <v>83769.48</v>
      </c>
      <c r="U13" s="83">
        <v>7461.87</v>
      </c>
      <c r="V13" s="83">
        <v>10060</v>
      </c>
      <c r="W13" s="84">
        <v>7064</v>
      </c>
      <c r="X13" s="85" t="s">
        <v>44</v>
      </c>
      <c r="Y13" s="86" t="s">
        <v>46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1</v>
      </c>
      <c r="AF13" s="88">
        <f t="shared" si="6"/>
        <v>1</v>
      </c>
      <c r="AG13" s="89" t="str">
        <f t="shared" si="7"/>
        <v>Initial</v>
      </c>
      <c r="AH13" s="90" t="str">
        <f t="shared" si="8"/>
        <v>RLIS</v>
      </c>
      <c r="AI13" s="87">
        <f t="shared" si="9"/>
        <v>0</v>
      </c>
    </row>
    <row r="14" spans="1:35" ht="12.75">
      <c r="A14" s="65">
        <v>5101690</v>
      </c>
      <c r="B14" s="66">
        <v>38</v>
      </c>
      <c r="C14" s="67" t="s">
        <v>68</v>
      </c>
      <c r="D14" s="68" t="s">
        <v>69</v>
      </c>
      <c r="E14" s="68" t="s">
        <v>70</v>
      </c>
      <c r="F14" s="69" t="s">
        <v>42</v>
      </c>
      <c r="G14" s="70">
        <v>24348</v>
      </c>
      <c r="H14" s="71">
        <v>888</v>
      </c>
      <c r="I14" s="72">
        <v>2767732832</v>
      </c>
      <c r="J14" s="73" t="s">
        <v>43</v>
      </c>
      <c r="K14" s="74" t="s">
        <v>44</v>
      </c>
      <c r="L14" s="75"/>
      <c r="M14" s="76">
        <v>2080</v>
      </c>
      <c r="N14" s="77" t="s">
        <v>44</v>
      </c>
      <c r="O14" s="78">
        <v>20.69243156</v>
      </c>
      <c r="P14" s="74" t="s">
        <v>45</v>
      </c>
      <c r="Q14" s="79"/>
      <c r="R14" s="80"/>
      <c r="S14" s="81" t="s">
        <v>45</v>
      </c>
      <c r="T14" s="82">
        <v>142360.2</v>
      </c>
      <c r="U14" s="83">
        <v>13175.25</v>
      </c>
      <c r="V14" s="83">
        <v>17260</v>
      </c>
      <c r="W14" s="84">
        <v>12703</v>
      </c>
      <c r="X14" s="85" t="s">
        <v>44</v>
      </c>
      <c r="Y14" s="86" t="s">
        <v>46</v>
      </c>
      <c r="Z14" s="87">
        <f t="shared" si="0"/>
        <v>0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1</v>
      </c>
      <c r="AG14" s="89" t="str">
        <f t="shared" si="7"/>
        <v>Initial</v>
      </c>
      <c r="AH14" s="90" t="str">
        <f t="shared" si="8"/>
        <v>RLIS</v>
      </c>
      <c r="AI14" s="87">
        <f t="shared" si="9"/>
        <v>0</v>
      </c>
    </row>
    <row r="15" spans="1:35" ht="12.75">
      <c r="A15" s="65">
        <v>5102190</v>
      </c>
      <c r="B15" s="66">
        <v>52</v>
      </c>
      <c r="C15" s="67" t="s">
        <v>71</v>
      </c>
      <c r="D15" s="68" t="s">
        <v>72</v>
      </c>
      <c r="E15" s="68" t="s">
        <v>73</v>
      </c>
      <c r="F15" s="69" t="s">
        <v>42</v>
      </c>
      <c r="G15" s="70">
        <v>24263</v>
      </c>
      <c r="H15" s="71">
        <v>1201</v>
      </c>
      <c r="I15" s="72">
        <v>2763462107</v>
      </c>
      <c r="J15" s="73">
        <v>7</v>
      </c>
      <c r="K15" s="74" t="s">
        <v>45</v>
      </c>
      <c r="L15" s="75"/>
      <c r="M15" s="76">
        <v>3401</v>
      </c>
      <c r="N15" s="77" t="s">
        <v>44</v>
      </c>
      <c r="O15" s="78">
        <v>26.93474962</v>
      </c>
      <c r="P15" s="74" t="s">
        <v>45</v>
      </c>
      <c r="Q15" s="79"/>
      <c r="R15" s="80"/>
      <c r="S15" s="81" t="s">
        <v>45</v>
      </c>
      <c r="T15" s="82">
        <v>366397.33</v>
      </c>
      <c r="U15" s="83">
        <v>30093.75</v>
      </c>
      <c r="V15" s="83">
        <v>34737</v>
      </c>
      <c r="W15" s="84">
        <v>19596</v>
      </c>
      <c r="X15" s="85" t="s">
        <v>44</v>
      </c>
      <c r="Y15" s="86" t="s">
        <v>46</v>
      </c>
      <c r="Z15" s="87">
        <f t="shared" si="0"/>
        <v>1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1</v>
      </c>
      <c r="AF15" s="88">
        <f t="shared" si="6"/>
        <v>1</v>
      </c>
      <c r="AG15" s="89" t="str">
        <f t="shared" si="7"/>
        <v>Initial</v>
      </c>
      <c r="AH15" s="90" t="str">
        <f t="shared" si="8"/>
        <v>RLIS</v>
      </c>
      <c r="AI15" s="87">
        <f t="shared" si="9"/>
        <v>0</v>
      </c>
    </row>
    <row r="16" spans="1:35" ht="12.75">
      <c r="A16" s="65">
        <v>5102400</v>
      </c>
      <c r="B16" s="66">
        <v>116</v>
      </c>
      <c r="C16" s="67" t="s">
        <v>74</v>
      </c>
      <c r="D16" s="68" t="s">
        <v>75</v>
      </c>
      <c r="E16" s="68" t="s">
        <v>76</v>
      </c>
      <c r="F16" s="69" t="s">
        <v>42</v>
      </c>
      <c r="G16" s="70">
        <v>24115</v>
      </c>
      <c r="H16" s="71">
        <v>5548</v>
      </c>
      <c r="I16" s="72">
        <v>2764035820</v>
      </c>
      <c r="J16" s="73" t="s">
        <v>77</v>
      </c>
      <c r="K16" s="74" t="s">
        <v>44</v>
      </c>
      <c r="L16" s="75"/>
      <c r="M16" s="76">
        <v>2422</v>
      </c>
      <c r="N16" s="77" t="s">
        <v>44</v>
      </c>
      <c r="O16" s="78">
        <v>24.05010438</v>
      </c>
      <c r="P16" s="74" t="s">
        <v>45</v>
      </c>
      <c r="Q16" s="79"/>
      <c r="R16" s="80"/>
      <c r="S16" s="81" t="s">
        <v>45</v>
      </c>
      <c r="T16" s="82">
        <v>160215.13</v>
      </c>
      <c r="U16" s="83">
        <v>14751.36</v>
      </c>
      <c r="V16" s="83">
        <v>19291</v>
      </c>
      <c r="W16" s="84">
        <v>13777</v>
      </c>
      <c r="X16" s="85" t="s">
        <v>44</v>
      </c>
      <c r="Y16" s="86" t="s">
        <v>46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1</v>
      </c>
      <c r="AF16" s="88">
        <f t="shared" si="6"/>
        <v>1</v>
      </c>
      <c r="AG16" s="89" t="str">
        <f t="shared" si="7"/>
        <v>Initial</v>
      </c>
      <c r="AH16" s="90" t="str">
        <f t="shared" si="8"/>
        <v>RLIS</v>
      </c>
      <c r="AI16" s="87">
        <f t="shared" si="9"/>
        <v>0</v>
      </c>
    </row>
    <row r="17" spans="1:35" ht="12.75">
      <c r="A17" s="65">
        <v>5102460</v>
      </c>
      <c r="B17" s="66">
        <v>58</v>
      </c>
      <c r="C17" s="67" t="s">
        <v>78</v>
      </c>
      <c r="D17" s="68" t="s">
        <v>79</v>
      </c>
      <c r="E17" s="68" t="s">
        <v>80</v>
      </c>
      <c r="F17" s="69" t="s">
        <v>42</v>
      </c>
      <c r="G17" s="70">
        <v>23917</v>
      </c>
      <c r="H17" s="71">
        <v>190</v>
      </c>
      <c r="I17" s="72">
        <v>4347386111</v>
      </c>
      <c r="J17" s="73" t="s">
        <v>81</v>
      </c>
      <c r="K17" s="74" t="s">
        <v>44</v>
      </c>
      <c r="L17" s="75"/>
      <c r="M17" s="76">
        <v>4533</v>
      </c>
      <c r="N17" s="77" t="s">
        <v>44</v>
      </c>
      <c r="O17" s="78">
        <v>20.13665595</v>
      </c>
      <c r="P17" s="74" t="s">
        <v>45</v>
      </c>
      <c r="Q17" s="79"/>
      <c r="R17" s="80"/>
      <c r="S17" s="81" t="s">
        <v>45</v>
      </c>
      <c r="T17" s="82">
        <v>295655.87</v>
      </c>
      <c r="U17" s="83">
        <v>26301.25</v>
      </c>
      <c r="V17" s="83">
        <v>34342</v>
      </c>
      <c r="W17" s="84">
        <v>25345</v>
      </c>
      <c r="X17" s="85" t="s">
        <v>45</v>
      </c>
      <c r="Y17" s="86" t="s">
        <v>46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1</v>
      </c>
      <c r="AG17" s="89" t="str">
        <f t="shared" si="7"/>
        <v>Initial</v>
      </c>
      <c r="AH17" s="90" t="str">
        <f t="shared" si="8"/>
        <v>RLIS</v>
      </c>
      <c r="AI17" s="87">
        <f t="shared" si="9"/>
        <v>0</v>
      </c>
    </row>
    <row r="18" spans="1:35" ht="12.75">
      <c r="A18" s="65">
        <v>5102710</v>
      </c>
      <c r="B18" s="66">
        <v>65</v>
      </c>
      <c r="C18" s="67" t="s">
        <v>82</v>
      </c>
      <c r="D18" s="68" t="s">
        <v>83</v>
      </c>
      <c r="E18" s="68" t="s">
        <v>84</v>
      </c>
      <c r="F18" s="69" t="s">
        <v>42</v>
      </c>
      <c r="G18" s="70">
        <v>23405</v>
      </c>
      <c r="H18" s="71">
        <v>360</v>
      </c>
      <c r="I18" s="72">
        <v>7576785151</v>
      </c>
      <c r="J18" s="73">
        <v>7</v>
      </c>
      <c r="K18" s="74" t="s">
        <v>45</v>
      </c>
      <c r="L18" s="75"/>
      <c r="M18" s="76">
        <v>1818</v>
      </c>
      <c r="N18" s="77" t="s">
        <v>44</v>
      </c>
      <c r="O18" s="78">
        <v>23.88331814</v>
      </c>
      <c r="P18" s="74" t="s">
        <v>45</v>
      </c>
      <c r="Q18" s="79"/>
      <c r="R18" s="80"/>
      <c r="S18" s="81" t="s">
        <v>45</v>
      </c>
      <c r="T18" s="82">
        <v>183306.99</v>
      </c>
      <c r="U18" s="83">
        <v>14480.46</v>
      </c>
      <c r="V18" s="83">
        <v>17909</v>
      </c>
      <c r="W18" s="84">
        <v>13041</v>
      </c>
      <c r="X18" s="85" t="s">
        <v>45</v>
      </c>
      <c r="Y18" s="86" t="s">
        <v>46</v>
      </c>
      <c r="Z18" s="87">
        <f t="shared" si="0"/>
        <v>1</v>
      </c>
      <c r="AA18" s="88">
        <f t="shared" si="1"/>
        <v>0</v>
      </c>
      <c r="AB18" s="88">
        <f t="shared" si="2"/>
        <v>0</v>
      </c>
      <c r="AC18" s="89">
        <f t="shared" si="3"/>
        <v>0</v>
      </c>
      <c r="AD18" s="90" t="str">
        <f t="shared" si="4"/>
        <v>-</v>
      </c>
      <c r="AE18" s="87">
        <f t="shared" si="5"/>
        <v>1</v>
      </c>
      <c r="AF18" s="88">
        <f t="shared" si="6"/>
        <v>1</v>
      </c>
      <c r="AG18" s="89" t="str">
        <f t="shared" si="7"/>
        <v>Initial</v>
      </c>
      <c r="AH18" s="90" t="str">
        <f t="shared" si="8"/>
        <v>RLIS</v>
      </c>
      <c r="AI18" s="87">
        <f t="shared" si="9"/>
        <v>0</v>
      </c>
    </row>
    <row r="19" spans="1:35" ht="12.75">
      <c r="A19" s="65">
        <v>5102760</v>
      </c>
      <c r="B19" s="66">
        <v>119</v>
      </c>
      <c r="C19" s="67" t="s">
        <v>85</v>
      </c>
      <c r="D19" s="68" t="s">
        <v>86</v>
      </c>
      <c r="E19" s="68" t="s">
        <v>87</v>
      </c>
      <c r="F19" s="69" t="s">
        <v>42</v>
      </c>
      <c r="G19" s="70">
        <v>24273</v>
      </c>
      <c r="H19" s="71">
        <v>498</v>
      </c>
      <c r="I19" s="72">
        <v>2766792330</v>
      </c>
      <c r="J19" s="73">
        <v>6</v>
      </c>
      <c r="K19" s="74" t="s">
        <v>44</v>
      </c>
      <c r="L19" s="75"/>
      <c r="M19" s="76">
        <v>670</v>
      </c>
      <c r="N19" s="77" t="s">
        <v>44</v>
      </c>
      <c r="O19" s="78">
        <v>23.34437086</v>
      </c>
      <c r="P19" s="74" t="s">
        <v>45</v>
      </c>
      <c r="Q19" s="79"/>
      <c r="R19" s="80"/>
      <c r="S19" s="81" t="s">
        <v>45</v>
      </c>
      <c r="T19" s="82">
        <v>53077.65</v>
      </c>
      <c r="U19" s="83">
        <v>3817.13</v>
      </c>
      <c r="V19" s="83">
        <v>5542</v>
      </c>
      <c r="W19" s="84">
        <v>3661</v>
      </c>
      <c r="X19" s="85" t="s">
        <v>44</v>
      </c>
      <c r="Y19" s="86" t="s">
        <v>46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1</v>
      </c>
      <c r="AF19" s="88">
        <f t="shared" si="6"/>
        <v>1</v>
      </c>
      <c r="AG19" s="89" t="str">
        <f t="shared" si="7"/>
        <v>Initial</v>
      </c>
      <c r="AH19" s="90" t="str">
        <f t="shared" si="8"/>
        <v>RLIS</v>
      </c>
      <c r="AI19" s="87">
        <f t="shared" si="9"/>
        <v>0</v>
      </c>
    </row>
    <row r="20" spans="1:35" ht="12.75">
      <c r="A20" s="65">
        <v>5102790</v>
      </c>
      <c r="B20" s="66">
        <v>67</v>
      </c>
      <c r="C20" s="67" t="s">
        <v>88</v>
      </c>
      <c r="D20" s="68" t="s">
        <v>89</v>
      </c>
      <c r="E20" s="68" t="s">
        <v>90</v>
      </c>
      <c r="F20" s="69" t="s">
        <v>42</v>
      </c>
      <c r="G20" s="70">
        <v>23955</v>
      </c>
      <c r="H20" s="71">
        <v>47</v>
      </c>
      <c r="I20" s="72">
        <v>4346459596</v>
      </c>
      <c r="J20" s="73" t="s">
        <v>91</v>
      </c>
      <c r="K20" s="74" t="s">
        <v>45</v>
      </c>
      <c r="L20" s="75"/>
      <c r="M20" s="76">
        <v>2147</v>
      </c>
      <c r="N20" s="77" t="s">
        <v>44</v>
      </c>
      <c r="O20" s="78">
        <v>21.05467235</v>
      </c>
      <c r="P20" s="74" t="s">
        <v>45</v>
      </c>
      <c r="Q20" s="79"/>
      <c r="R20" s="80"/>
      <c r="S20" s="81" t="s">
        <v>45</v>
      </c>
      <c r="T20" s="82">
        <v>159458.56</v>
      </c>
      <c r="U20" s="83">
        <v>13347.64</v>
      </c>
      <c r="V20" s="83">
        <v>19918</v>
      </c>
      <c r="W20" s="84">
        <v>13937</v>
      </c>
      <c r="X20" s="85" t="s">
        <v>45</v>
      </c>
      <c r="Y20" s="86" t="s">
        <v>46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1</v>
      </c>
      <c r="AG20" s="89" t="str">
        <f t="shared" si="7"/>
        <v>Initial</v>
      </c>
      <c r="AH20" s="90" t="str">
        <f t="shared" si="8"/>
        <v>RLIS</v>
      </c>
      <c r="AI20" s="87">
        <f t="shared" si="9"/>
        <v>0</v>
      </c>
    </row>
    <row r="21" spans="1:35" ht="12.75">
      <c r="A21" s="65">
        <v>5103060</v>
      </c>
      <c r="B21" s="66">
        <v>73</v>
      </c>
      <c r="C21" s="67" t="s">
        <v>92</v>
      </c>
      <c r="D21" s="68" t="s">
        <v>93</v>
      </c>
      <c r="E21" s="68" t="s">
        <v>94</v>
      </c>
      <c r="F21" s="69" t="s">
        <v>42</v>
      </c>
      <c r="G21" s="70">
        <v>23901</v>
      </c>
      <c r="H21" s="71">
        <v>9011</v>
      </c>
      <c r="I21" s="72">
        <v>4343152100</v>
      </c>
      <c r="J21" s="73">
        <v>6</v>
      </c>
      <c r="K21" s="74" t="s">
        <v>44</v>
      </c>
      <c r="L21" s="75"/>
      <c r="M21" s="76">
        <v>2489</v>
      </c>
      <c r="N21" s="77" t="s">
        <v>44</v>
      </c>
      <c r="O21" s="78">
        <v>20.6682742</v>
      </c>
      <c r="P21" s="74" t="s">
        <v>45</v>
      </c>
      <c r="Q21" s="79"/>
      <c r="R21" s="80"/>
      <c r="S21" s="81" t="s">
        <v>45</v>
      </c>
      <c r="T21" s="82">
        <v>192506.43</v>
      </c>
      <c r="U21" s="83">
        <v>16105.82</v>
      </c>
      <c r="V21" s="83">
        <v>21063</v>
      </c>
      <c r="W21" s="84">
        <v>14577</v>
      </c>
      <c r="X21" s="85" t="s">
        <v>45</v>
      </c>
      <c r="Y21" s="86" t="s">
        <v>46</v>
      </c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1</v>
      </c>
      <c r="AF21" s="88">
        <f t="shared" si="6"/>
        <v>1</v>
      </c>
      <c r="AG21" s="89" t="str">
        <f t="shared" si="7"/>
        <v>Initial</v>
      </c>
      <c r="AH21" s="90" t="str">
        <f t="shared" si="8"/>
        <v>RLIS</v>
      </c>
      <c r="AI21" s="87">
        <f t="shared" si="9"/>
        <v>0</v>
      </c>
    </row>
    <row r="22" spans="1:35" ht="12.75">
      <c r="A22" s="65">
        <v>5103420</v>
      </c>
      <c r="B22" s="66">
        <v>83</v>
      </c>
      <c r="C22" s="67" t="s">
        <v>95</v>
      </c>
      <c r="D22" s="68" t="s">
        <v>96</v>
      </c>
      <c r="E22" s="68" t="s">
        <v>97</v>
      </c>
      <c r="F22" s="69" t="s">
        <v>42</v>
      </c>
      <c r="G22" s="70">
        <v>24266</v>
      </c>
      <c r="H22" s="71">
        <v>8</v>
      </c>
      <c r="I22" s="72">
        <v>2768896500</v>
      </c>
      <c r="J22" s="73" t="s">
        <v>81</v>
      </c>
      <c r="K22" s="74" t="s">
        <v>44</v>
      </c>
      <c r="L22" s="75"/>
      <c r="M22" s="76">
        <v>3880</v>
      </c>
      <c r="N22" s="77" t="s">
        <v>44</v>
      </c>
      <c r="O22" s="78">
        <v>21.08661768</v>
      </c>
      <c r="P22" s="74" t="s">
        <v>45</v>
      </c>
      <c r="Q22" s="79"/>
      <c r="R22" s="80"/>
      <c r="S22" s="81" t="s">
        <v>45</v>
      </c>
      <c r="T22" s="82">
        <v>320026.09</v>
      </c>
      <c r="U22" s="83">
        <v>24725.15</v>
      </c>
      <c r="V22" s="83">
        <v>31624</v>
      </c>
      <c r="W22" s="84">
        <v>21672</v>
      </c>
      <c r="X22" s="85" t="s">
        <v>45</v>
      </c>
      <c r="Y22" s="86" t="s">
        <v>46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1</v>
      </c>
      <c r="AF22" s="88">
        <f t="shared" si="6"/>
        <v>1</v>
      </c>
      <c r="AG22" s="89" t="str">
        <f t="shared" si="7"/>
        <v>Initial</v>
      </c>
      <c r="AH22" s="90" t="str">
        <f t="shared" si="8"/>
        <v>RLIS</v>
      </c>
      <c r="AI22" s="87">
        <f t="shared" si="9"/>
        <v>0</v>
      </c>
    </row>
    <row r="23" spans="1:35" ht="12.75">
      <c r="A23" s="65">
        <v>5104080</v>
      </c>
      <c r="B23" s="66">
        <v>96</v>
      </c>
      <c r="C23" s="67" t="s">
        <v>98</v>
      </c>
      <c r="D23" s="68" t="s">
        <v>99</v>
      </c>
      <c r="E23" s="68" t="s">
        <v>100</v>
      </c>
      <c r="F23" s="69" t="s">
        <v>42</v>
      </c>
      <c r="G23" s="70">
        <v>24293</v>
      </c>
      <c r="H23" s="71">
        <v>1217</v>
      </c>
      <c r="I23" s="72">
        <v>2763288017</v>
      </c>
      <c r="J23" s="73" t="s">
        <v>81</v>
      </c>
      <c r="K23" s="74" t="s">
        <v>44</v>
      </c>
      <c r="L23" s="75"/>
      <c r="M23" s="76">
        <v>6241</v>
      </c>
      <c r="N23" s="77" t="s">
        <v>44</v>
      </c>
      <c r="O23" s="78">
        <v>24.16923077</v>
      </c>
      <c r="P23" s="74" t="s">
        <v>45</v>
      </c>
      <c r="Q23" s="79"/>
      <c r="R23" s="80"/>
      <c r="S23" s="81" t="s">
        <v>45</v>
      </c>
      <c r="T23" s="82">
        <v>509984.21</v>
      </c>
      <c r="U23" s="83">
        <v>40436.94</v>
      </c>
      <c r="V23" s="83">
        <v>51433</v>
      </c>
      <c r="W23" s="84">
        <v>35258</v>
      </c>
      <c r="X23" s="85" t="s">
        <v>45</v>
      </c>
      <c r="Y23" s="86" t="s">
        <v>46</v>
      </c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1</v>
      </c>
      <c r="AG23" s="89" t="str">
        <f t="shared" si="7"/>
        <v>Initial</v>
      </c>
      <c r="AH23" s="90" t="str">
        <f t="shared" si="8"/>
        <v>RLIS</v>
      </c>
      <c r="AI23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2006 -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I225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72.140625" style="0" bestFit="1" customWidth="1"/>
    <col min="4" max="4" width="37.57421875" style="0" bestFit="1" customWidth="1"/>
    <col min="5" max="5" width="26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11.57421875" style="0" bestFit="1" customWidth="1"/>
    <col min="11" max="12" width="6.57421875" style="0" bestFit="1" customWidth="1"/>
    <col min="13" max="13" width="10.281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10.28125" style="0" bestFit="1" customWidth="1"/>
    <col min="21" max="23" width="8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33" ht="12.75">
      <c r="A1" s="1" t="s">
        <v>0</v>
      </c>
      <c r="B1" s="2"/>
      <c r="C1" s="3"/>
      <c r="D1" s="3"/>
      <c r="E1" s="3"/>
      <c r="F1" s="3"/>
      <c r="G1" s="4"/>
      <c r="H1" s="5"/>
      <c r="I1" s="6"/>
      <c r="J1" s="7"/>
      <c r="K1" s="7"/>
      <c r="L1" s="8"/>
      <c r="M1" s="3"/>
      <c r="O1" s="3"/>
      <c r="P1" s="3"/>
      <c r="Q1" s="9"/>
      <c r="R1" s="3"/>
      <c r="S1" s="10"/>
      <c r="T1" s="10"/>
      <c r="U1" s="10"/>
      <c r="V1" s="10"/>
      <c r="W1" s="3"/>
      <c r="X1" s="3"/>
      <c r="Y1" s="3"/>
      <c r="Z1" s="3"/>
      <c r="AA1" s="3"/>
      <c r="AB1" s="3"/>
      <c r="AC1" s="3"/>
      <c r="AD1" s="3"/>
      <c r="AE1" s="3"/>
      <c r="AF1" s="3"/>
      <c r="AG1" s="7"/>
    </row>
    <row r="2" spans="1:33" ht="18">
      <c r="A2" s="11" t="s">
        <v>630</v>
      </c>
      <c r="B2" s="2"/>
      <c r="C2" s="3"/>
      <c r="D2" s="3"/>
      <c r="E2" s="3"/>
      <c r="F2" s="3"/>
      <c r="G2" s="4"/>
      <c r="H2" s="5"/>
      <c r="I2" s="6"/>
      <c r="J2" s="7"/>
      <c r="K2" s="7"/>
      <c r="L2" s="8"/>
      <c r="M2" s="3"/>
      <c r="N2" s="12"/>
      <c r="O2" s="3"/>
      <c r="P2" s="3"/>
      <c r="Q2" s="13"/>
      <c r="R2" s="3"/>
      <c r="S2" s="10"/>
      <c r="T2" s="10"/>
      <c r="U2" s="10"/>
      <c r="V2" s="10"/>
      <c r="W2" s="3"/>
      <c r="X2" s="3"/>
      <c r="Y2" s="3"/>
      <c r="Z2" s="3"/>
      <c r="AA2" s="3"/>
      <c r="AB2" s="3"/>
      <c r="AC2" s="3"/>
      <c r="AD2" s="3"/>
      <c r="AE2" s="3"/>
      <c r="AF2" s="3"/>
      <c r="AG2" s="7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3.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5"/>
      <c r="I4" s="46">
        <v>7</v>
      </c>
      <c r="J4" s="47">
        <v>8</v>
      </c>
      <c r="K4" s="42">
        <v>9</v>
      </c>
      <c r="L4" s="48">
        <v>10</v>
      </c>
      <c r="M4" s="49">
        <v>11</v>
      </c>
      <c r="N4" s="50">
        <v>12</v>
      </c>
      <c r="O4" s="51">
        <v>13</v>
      </c>
      <c r="P4" s="52">
        <v>14</v>
      </c>
      <c r="Q4" s="53" t="s">
        <v>36</v>
      </c>
      <c r="R4" s="54" t="s">
        <v>37</v>
      </c>
      <c r="S4" s="55">
        <v>15</v>
      </c>
      <c r="T4" s="56">
        <v>16</v>
      </c>
      <c r="U4" s="57">
        <v>17</v>
      </c>
      <c r="V4" s="57">
        <v>18</v>
      </c>
      <c r="W4" s="58">
        <v>19</v>
      </c>
      <c r="X4" s="59">
        <v>20</v>
      </c>
      <c r="Y4" s="60">
        <v>21</v>
      </c>
      <c r="Z4" s="41"/>
      <c r="AA4" s="42"/>
      <c r="AB4" s="42"/>
      <c r="AC4" s="46"/>
      <c r="AD4" s="61">
        <v>22</v>
      </c>
      <c r="AE4" s="62"/>
      <c r="AF4" s="63"/>
      <c r="AG4" s="64"/>
      <c r="AH4" s="61">
        <v>23</v>
      </c>
      <c r="AI4" s="41" t="s">
        <v>38</v>
      </c>
    </row>
    <row r="5" spans="1:35" ht="12.75">
      <c r="A5" s="65" t="s">
        <v>101</v>
      </c>
      <c r="B5" s="66">
        <v>268</v>
      </c>
      <c r="C5" s="67" t="s">
        <v>102</v>
      </c>
      <c r="D5" s="68" t="s">
        <v>103</v>
      </c>
      <c r="E5" s="68" t="s">
        <v>104</v>
      </c>
      <c r="F5" s="69" t="s">
        <v>42</v>
      </c>
      <c r="G5" s="70">
        <v>24212</v>
      </c>
      <c r="H5" s="71" t="s">
        <v>105</v>
      </c>
      <c r="I5" s="72">
        <v>2764694026</v>
      </c>
      <c r="J5" s="73">
        <v>4</v>
      </c>
      <c r="K5" s="74" t="s">
        <v>44</v>
      </c>
      <c r="L5" s="75"/>
      <c r="M5" s="76"/>
      <c r="N5" s="77"/>
      <c r="O5" s="91" t="s">
        <v>106</v>
      </c>
      <c r="P5" s="74" t="s">
        <v>106</v>
      </c>
      <c r="Q5" s="79"/>
      <c r="R5" s="80"/>
      <c r="S5" s="81" t="s">
        <v>44</v>
      </c>
      <c r="T5" s="82"/>
      <c r="U5" s="83"/>
      <c r="V5" s="83"/>
      <c r="W5" s="84"/>
      <c r="X5" s="85"/>
      <c r="Y5" s="86"/>
      <c r="Z5" s="87">
        <f aca="true" t="shared" si="0" ref="Z5:Z68">IF(OR(K5="YES",L5="YES"),1,0)</f>
        <v>0</v>
      </c>
      <c r="AA5" s="88">
        <f aca="true" t="shared" si="1" ref="AA5:AA68">IF(OR(AND(ISNUMBER(M5),AND(M5&gt;0,M5&lt;600)),AND(ISNUMBER(M5),AND(M5&gt;0,N5="YES"))),1,0)</f>
        <v>0</v>
      </c>
      <c r="AB5" s="88">
        <f aca="true" t="shared" si="2" ref="AB5:AB68">IF(AND(OR(K5="YES",L5="YES"),(Z5=0)),"Trouble",0)</f>
        <v>0</v>
      </c>
      <c r="AC5" s="89">
        <f aca="true" t="shared" si="3" ref="AC5:AC68">IF(AND(OR(AND(ISNUMBER(M5),AND(M5&gt;0,M5&lt;600)),AND(ISNUMBER(M5),AND(M5&gt;0,N5="YES"))),(AA5=0)),"Trouble",0)</f>
        <v>0</v>
      </c>
      <c r="AD5" s="90" t="str">
        <f aca="true" t="shared" si="4" ref="AD5:AD68">IF(AND(Z5=1,AA5=1),"SRSA","-")</f>
        <v>-</v>
      </c>
      <c r="AE5" s="87">
        <f aca="true" t="shared" si="5" ref="AE5:AE68">IF(S5="YES",1,0)</f>
        <v>0</v>
      </c>
      <c r="AF5" s="88">
        <f aca="true" t="shared" si="6" ref="AF5:AF68">IF(OR(AND(ISNUMBER(Q5),Q5&gt;=20),(AND(ISNUMBER(Q5)=FALSE,AND(ISNUMBER(O5),O5&gt;=20)))),1,0)</f>
        <v>0</v>
      </c>
      <c r="AG5" s="89">
        <f aca="true" t="shared" si="7" ref="AG5:AG68">IF(AND(AE5=1,AF5=1),"Initial",0)</f>
        <v>0</v>
      </c>
      <c r="AH5" s="90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5">
        <v>5100060</v>
      </c>
      <c r="B6" s="66">
        <v>1</v>
      </c>
      <c r="C6" s="67" t="s">
        <v>39</v>
      </c>
      <c r="D6" s="68" t="s">
        <v>40</v>
      </c>
      <c r="E6" s="68" t="s">
        <v>41</v>
      </c>
      <c r="F6" s="69" t="s">
        <v>42</v>
      </c>
      <c r="G6" s="70">
        <v>23301</v>
      </c>
      <c r="H6" s="71">
        <v>330</v>
      </c>
      <c r="I6" s="72">
        <v>7577875754</v>
      </c>
      <c r="J6" s="73" t="s">
        <v>43</v>
      </c>
      <c r="K6" s="74" t="s">
        <v>44</v>
      </c>
      <c r="L6" s="75"/>
      <c r="M6" s="76">
        <v>4902</v>
      </c>
      <c r="N6" s="77" t="s">
        <v>44</v>
      </c>
      <c r="O6" s="78">
        <v>21.04178929</v>
      </c>
      <c r="P6" s="74" t="s">
        <v>45</v>
      </c>
      <c r="Q6" s="79"/>
      <c r="R6" s="80"/>
      <c r="S6" s="81" t="s">
        <v>45</v>
      </c>
      <c r="T6" s="82">
        <v>401071.66</v>
      </c>
      <c r="U6" s="83">
        <v>39919.78</v>
      </c>
      <c r="V6" s="83">
        <v>51639</v>
      </c>
      <c r="W6" s="84">
        <v>27472</v>
      </c>
      <c r="X6" s="85" t="s">
        <v>44</v>
      </c>
      <c r="Y6" s="86" t="s">
        <v>46</v>
      </c>
      <c r="Z6" s="87">
        <f t="shared" si="0"/>
        <v>0</v>
      </c>
      <c r="AA6" s="88">
        <f t="shared" si="1"/>
        <v>0</v>
      </c>
      <c r="AB6" s="88">
        <f t="shared" si="2"/>
        <v>0</v>
      </c>
      <c r="AC6" s="89">
        <f t="shared" si="3"/>
        <v>0</v>
      </c>
      <c r="AD6" s="90" t="str">
        <f t="shared" si="4"/>
        <v>-</v>
      </c>
      <c r="AE6" s="87">
        <f t="shared" si="5"/>
        <v>1</v>
      </c>
      <c r="AF6" s="88">
        <f t="shared" si="6"/>
        <v>1</v>
      </c>
      <c r="AG6" s="89" t="str">
        <f t="shared" si="7"/>
        <v>Initial</v>
      </c>
      <c r="AH6" s="90" t="str">
        <f t="shared" si="8"/>
        <v>RLIS</v>
      </c>
      <c r="AI6" s="87">
        <f t="shared" si="9"/>
        <v>0</v>
      </c>
    </row>
    <row r="7" spans="1:35" ht="12.75">
      <c r="A7" s="65">
        <v>5100090</v>
      </c>
      <c r="B7" s="66">
        <v>2</v>
      </c>
      <c r="C7" s="67" t="s">
        <v>107</v>
      </c>
      <c r="D7" s="68" t="s">
        <v>108</v>
      </c>
      <c r="E7" s="68" t="s">
        <v>109</v>
      </c>
      <c r="F7" s="69" t="s">
        <v>42</v>
      </c>
      <c r="G7" s="70">
        <v>22902</v>
      </c>
      <c r="H7" s="71">
        <v>4596</v>
      </c>
      <c r="I7" s="72">
        <v>4342965826</v>
      </c>
      <c r="J7" s="73" t="s">
        <v>110</v>
      </c>
      <c r="K7" s="74" t="s">
        <v>44</v>
      </c>
      <c r="L7" s="75"/>
      <c r="M7" s="76">
        <v>11895</v>
      </c>
      <c r="N7" s="77" t="s">
        <v>44</v>
      </c>
      <c r="O7" s="78">
        <v>7.374808295</v>
      </c>
      <c r="P7" s="74" t="s">
        <v>44</v>
      </c>
      <c r="Q7" s="79"/>
      <c r="R7" s="80"/>
      <c r="S7" s="81" t="s">
        <v>44</v>
      </c>
      <c r="T7" s="82">
        <v>397277.89</v>
      </c>
      <c r="U7" s="83">
        <v>26941.54</v>
      </c>
      <c r="V7" s="83">
        <v>51378</v>
      </c>
      <c r="W7" s="84">
        <v>26952</v>
      </c>
      <c r="X7" s="85" t="s">
        <v>44</v>
      </c>
      <c r="Y7" s="86" t="s">
        <v>46</v>
      </c>
      <c r="Z7" s="87">
        <f t="shared" si="0"/>
        <v>0</v>
      </c>
      <c r="AA7" s="88">
        <f t="shared" si="1"/>
        <v>0</v>
      </c>
      <c r="AB7" s="88">
        <f t="shared" si="2"/>
        <v>0</v>
      </c>
      <c r="AC7" s="89">
        <f t="shared" si="3"/>
        <v>0</v>
      </c>
      <c r="AD7" s="90" t="str">
        <f t="shared" si="4"/>
        <v>-</v>
      </c>
      <c r="AE7" s="87">
        <f t="shared" si="5"/>
        <v>0</v>
      </c>
      <c r="AF7" s="88">
        <f t="shared" si="6"/>
        <v>0</v>
      </c>
      <c r="AG7" s="89">
        <f t="shared" si="7"/>
        <v>0</v>
      </c>
      <c r="AH7" s="90" t="str">
        <f t="shared" si="8"/>
        <v>-</v>
      </c>
      <c r="AI7" s="87">
        <f t="shared" si="9"/>
        <v>0</v>
      </c>
    </row>
    <row r="8" spans="1:35" ht="12.75">
      <c r="A8" s="65">
        <v>5100120</v>
      </c>
      <c r="B8" s="66">
        <v>101</v>
      </c>
      <c r="C8" s="67" t="s">
        <v>111</v>
      </c>
      <c r="D8" s="68" t="s">
        <v>112</v>
      </c>
      <c r="E8" s="68" t="s">
        <v>113</v>
      </c>
      <c r="F8" s="69" t="s">
        <v>42</v>
      </c>
      <c r="G8" s="70">
        <v>22311</v>
      </c>
      <c r="H8" s="71">
        <v>1712</v>
      </c>
      <c r="I8" s="72">
        <v>7038246600</v>
      </c>
      <c r="J8" s="73">
        <v>2</v>
      </c>
      <c r="K8" s="74" t="s">
        <v>44</v>
      </c>
      <c r="L8" s="75"/>
      <c r="M8" s="76">
        <v>9835</v>
      </c>
      <c r="N8" s="77" t="s">
        <v>44</v>
      </c>
      <c r="O8" s="78">
        <v>16.22874807</v>
      </c>
      <c r="P8" s="74" t="s">
        <v>44</v>
      </c>
      <c r="Q8" s="79"/>
      <c r="R8" s="80"/>
      <c r="S8" s="81" t="s">
        <v>44</v>
      </c>
      <c r="T8" s="82">
        <v>623891.39</v>
      </c>
      <c r="U8" s="83">
        <v>56542.77</v>
      </c>
      <c r="V8" s="83">
        <v>75177</v>
      </c>
      <c r="W8" s="84">
        <v>71065</v>
      </c>
      <c r="X8" s="85" t="s">
        <v>44</v>
      </c>
      <c r="Y8" s="86" t="s">
        <v>46</v>
      </c>
      <c r="Z8" s="87">
        <f t="shared" si="0"/>
        <v>0</v>
      </c>
      <c r="AA8" s="88">
        <f t="shared" si="1"/>
        <v>0</v>
      </c>
      <c r="AB8" s="88">
        <f t="shared" si="2"/>
        <v>0</v>
      </c>
      <c r="AC8" s="89">
        <f t="shared" si="3"/>
        <v>0</v>
      </c>
      <c r="AD8" s="90" t="str">
        <f t="shared" si="4"/>
        <v>-</v>
      </c>
      <c r="AE8" s="87">
        <f t="shared" si="5"/>
        <v>0</v>
      </c>
      <c r="AF8" s="88">
        <f t="shared" si="6"/>
        <v>0</v>
      </c>
      <c r="AG8" s="89">
        <f t="shared" si="7"/>
        <v>0</v>
      </c>
      <c r="AH8" s="90" t="str">
        <f t="shared" si="8"/>
        <v>-</v>
      </c>
      <c r="AI8" s="87">
        <f t="shared" si="9"/>
        <v>0</v>
      </c>
    </row>
    <row r="9" spans="1:35" ht="12.75">
      <c r="A9" s="65">
        <v>5100152</v>
      </c>
      <c r="B9" s="66">
        <v>3</v>
      </c>
      <c r="C9" s="67" t="s">
        <v>114</v>
      </c>
      <c r="D9" s="68" t="s">
        <v>115</v>
      </c>
      <c r="E9" s="68" t="s">
        <v>116</v>
      </c>
      <c r="F9" s="69" t="s">
        <v>42</v>
      </c>
      <c r="G9" s="70">
        <v>24426</v>
      </c>
      <c r="H9" s="71">
        <v>1296</v>
      </c>
      <c r="I9" s="72">
        <v>5409651800</v>
      </c>
      <c r="J9" s="73" t="s">
        <v>81</v>
      </c>
      <c r="K9" s="74" t="s">
        <v>44</v>
      </c>
      <c r="L9" s="75"/>
      <c r="M9" s="76">
        <v>2776</v>
      </c>
      <c r="N9" s="77" t="s">
        <v>44</v>
      </c>
      <c r="O9" s="78">
        <v>14.18747738</v>
      </c>
      <c r="P9" s="74" t="s">
        <v>44</v>
      </c>
      <c r="Q9" s="79"/>
      <c r="R9" s="80"/>
      <c r="S9" s="81" t="s">
        <v>45</v>
      </c>
      <c r="T9" s="82">
        <v>139111.59</v>
      </c>
      <c r="U9" s="83">
        <v>10195.43</v>
      </c>
      <c r="V9" s="83">
        <v>15886</v>
      </c>
      <c r="W9" s="84">
        <v>15290</v>
      </c>
      <c r="X9" s="85" t="s">
        <v>44</v>
      </c>
      <c r="Y9" s="86" t="s">
        <v>46</v>
      </c>
      <c r="Z9" s="87">
        <f t="shared" si="0"/>
        <v>0</v>
      </c>
      <c r="AA9" s="88">
        <f t="shared" si="1"/>
        <v>0</v>
      </c>
      <c r="AB9" s="88">
        <f t="shared" si="2"/>
        <v>0</v>
      </c>
      <c r="AC9" s="89">
        <f t="shared" si="3"/>
        <v>0</v>
      </c>
      <c r="AD9" s="90" t="str">
        <f t="shared" si="4"/>
        <v>-</v>
      </c>
      <c r="AE9" s="87">
        <f t="shared" si="5"/>
        <v>1</v>
      </c>
      <c r="AF9" s="88">
        <f t="shared" si="6"/>
        <v>0</v>
      </c>
      <c r="AG9" s="89">
        <f t="shared" si="7"/>
        <v>0</v>
      </c>
      <c r="AH9" s="90" t="str">
        <f t="shared" si="8"/>
        <v>-</v>
      </c>
      <c r="AI9" s="87">
        <f t="shared" si="9"/>
        <v>0</v>
      </c>
    </row>
    <row r="10" spans="1:35" ht="12.75">
      <c r="A10" s="65">
        <v>5100078</v>
      </c>
      <c r="B10" s="66">
        <v>407</v>
      </c>
      <c r="C10" s="67" t="s">
        <v>117</v>
      </c>
      <c r="D10" s="68" t="s">
        <v>118</v>
      </c>
      <c r="E10" s="68" t="s">
        <v>119</v>
      </c>
      <c r="F10" s="69" t="s">
        <v>42</v>
      </c>
      <c r="G10" s="70">
        <v>24073</v>
      </c>
      <c r="H10" s="71" t="s">
        <v>105</v>
      </c>
      <c r="I10" s="72">
        <v>5403816116</v>
      </c>
      <c r="J10" s="73">
        <v>2</v>
      </c>
      <c r="K10" s="74" t="s">
        <v>44</v>
      </c>
      <c r="L10" s="75"/>
      <c r="M10" s="76"/>
      <c r="N10" s="77"/>
      <c r="O10" s="91" t="s">
        <v>106</v>
      </c>
      <c r="P10" s="74" t="s">
        <v>106</v>
      </c>
      <c r="Q10" s="79"/>
      <c r="R10" s="80"/>
      <c r="S10" s="81" t="s">
        <v>44</v>
      </c>
      <c r="T10" s="82"/>
      <c r="U10" s="83"/>
      <c r="V10" s="83"/>
      <c r="W10" s="84"/>
      <c r="X10" s="85"/>
      <c r="Y10" s="86"/>
      <c r="Z10" s="87">
        <f t="shared" si="0"/>
        <v>0</v>
      </c>
      <c r="AA10" s="88">
        <f t="shared" si="1"/>
        <v>0</v>
      </c>
      <c r="AB10" s="88">
        <f t="shared" si="2"/>
        <v>0</v>
      </c>
      <c r="AC10" s="89">
        <f t="shared" si="3"/>
        <v>0</v>
      </c>
      <c r="AD10" s="90" t="str">
        <f t="shared" si="4"/>
        <v>-</v>
      </c>
      <c r="AE10" s="87">
        <f t="shared" si="5"/>
        <v>0</v>
      </c>
      <c r="AF10" s="88">
        <f t="shared" si="6"/>
        <v>0</v>
      </c>
      <c r="AG10" s="89">
        <f t="shared" si="7"/>
        <v>0</v>
      </c>
      <c r="AH10" s="90" t="str">
        <f t="shared" si="8"/>
        <v>-</v>
      </c>
      <c r="AI10" s="87">
        <f t="shared" si="9"/>
        <v>0</v>
      </c>
    </row>
    <row r="11" spans="1:35" ht="12.75">
      <c r="A11" s="65">
        <v>5100180</v>
      </c>
      <c r="B11" s="66">
        <v>4</v>
      </c>
      <c r="C11" s="67" t="s">
        <v>120</v>
      </c>
      <c r="D11" s="68" t="s">
        <v>121</v>
      </c>
      <c r="E11" s="68" t="s">
        <v>122</v>
      </c>
      <c r="F11" s="69" t="s">
        <v>42</v>
      </c>
      <c r="G11" s="70">
        <v>23002</v>
      </c>
      <c r="H11" s="71" t="s">
        <v>105</v>
      </c>
      <c r="I11" s="72">
        <v>8045612621</v>
      </c>
      <c r="J11" s="73">
        <v>8</v>
      </c>
      <c r="K11" s="74" t="s">
        <v>45</v>
      </c>
      <c r="L11" s="75"/>
      <c r="M11" s="76">
        <v>1653</v>
      </c>
      <c r="N11" s="77" t="s">
        <v>44</v>
      </c>
      <c r="O11" s="78">
        <v>11.83891315</v>
      </c>
      <c r="P11" s="74" t="s">
        <v>44</v>
      </c>
      <c r="Q11" s="79"/>
      <c r="R11" s="80"/>
      <c r="S11" s="81" t="s">
        <v>45</v>
      </c>
      <c r="T11" s="82">
        <v>83520.61</v>
      </c>
      <c r="U11" s="83">
        <v>6205.91</v>
      </c>
      <c r="V11" s="83">
        <v>9555</v>
      </c>
      <c r="W11" s="84">
        <v>9235</v>
      </c>
      <c r="X11" s="85" t="s">
        <v>45</v>
      </c>
      <c r="Y11" s="86" t="s">
        <v>46</v>
      </c>
      <c r="Z11" s="87">
        <f t="shared" si="0"/>
        <v>1</v>
      </c>
      <c r="AA11" s="88">
        <f t="shared" si="1"/>
        <v>0</v>
      </c>
      <c r="AB11" s="88">
        <f t="shared" si="2"/>
        <v>0</v>
      </c>
      <c r="AC11" s="89">
        <f t="shared" si="3"/>
        <v>0</v>
      </c>
      <c r="AD11" s="90" t="str">
        <f t="shared" si="4"/>
        <v>-</v>
      </c>
      <c r="AE11" s="87">
        <f t="shared" si="5"/>
        <v>1</v>
      </c>
      <c r="AF11" s="88">
        <f t="shared" si="6"/>
        <v>0</v>
      </c>
      <c r="AG11" s="89">
        <f t="shared" si="7"/>
        <v>0</v>
      </c>
      <c r="AH11" s="90" t="str">
        <f t="shared" si="8"/>
        <v>-</v>
      </c>
      <c r="AI11" s="87">
        <f t="shared" si="9"/>
        <v>0</v>
      </c>
    </row>
    <row r="12" spans="1:35" ht="12.75">
      <c r="A12" s="65">
        <v>5100013</v>
      </c>
      <c r="B12" s="66">
        <v>311</v>
      </c>
      <c r="C12" s="67" t="s">
        <v>123</v>
      </c>
      <c r="D12" s="68" t="s">
        <v>124</v>
      </c>
      <c r="E12" s="68" t="s">
        <v>125</v>
      </c>
      <c r="F12" s="69" t="s">
        <v>42</v>
      </c>
      <c r="G12" s="70">
        <v>23083</v>
      </c>
      <c r="H12" s="71">
        <v>9504</v>
      </c>
      <c r="I12" s="72">
        <v>8046457854</v>
      </c>
      <c r="J12" s="73">
        <v>8</v>
      </c>
      <c r="K12" s="74" t="s">
        <v>45</v>
      </c>
      <c r="L12" s="75"/>
      <c r="M12" s="76"/>
      <c r="N12" s="77"/>
      <c r="O12" s="91" t="s">
        <v>106</v>
      </c>
      <c r="P12" s="74" t="s">
        <v>106</v>
      </c>
      <c r="Q12" s="79"/>
      <c r="R12" s="80"/>
      <c r="S12" s="81" t="s">
        <v>45</v>
      </c>
      <c r="T12" s="82"/>
      <c r="U12" s="83"/>
      <c r="V12" s="83"/>
      <c r="W12" s="84"/>
      <c r="X12" s="85"/>
      <c r="Y12" s="86"/>
      <c r="Z12" s="87">
        <f t="shared" si="0"/>
        <v>1</v>
      </c>
      <c r="AA12" s="88">
        <f t="shared" si="1"/>
        <v>0</v>
      </c>
      <c r="AB12" s="88">
        <f t="shared" si="2"/>
        <v>0</v>
      </c>
      <c r="AC12" s="89">
        <f t="shared" si="3"/>
        <v>0</v>
      </c>
      <c r="AD12" s="90" t="str">
        <f t="shared" si="4"/>
        <v>-</v>
      </c>
      <c r="AE12" s="87">
        <f t="shared" si="5"/>
        <v>1</v>
      </c>
      <c r="AF12" s="88">
        <f t="shared" si="6"/>
        <v>0</v>
      </c>
      <c r="AG12" s="89">
        <f t="shared" si="7"/>
        <v>0</v>
      </c>
      <c r="AH12" s="90" t="str">
        <f t="shared" si="8"/>
        <v>-</v>
      </c>
      <c r="AI12" s="87">
        <f t="shared" si="9"/>
        <v>0</v>
      </c>
    </row>
    <row r="13" spans="1:35" ht="12.75">
      <c r="A13" s="65">
        <v>5100210</v>
      </c>
      <c r="B13" s="66">
        <v>5</v>
      </c>
      <c r="C13" s="67" t="s">
        <v>126</v>
      </c>
      <c r="D13" s="68" t="s">
        <v>127</v>
      </c>
      <c r="E13" s="68" t="s">
        <v>128</v>
      </c>
      <c r="F13" s="69" t="s">
        <v>42</v>
      </c>
      <c r="G13" s="70">
        <v>24521</v>
      </c>
      <c r="H13" s="71">
        <v>1257</v>
      </c>
      <c r="I13" s="72">
        <v>4349469387</v>
      </c>
      <c r="J13" s="73" t="s">
        <v>129</v>
      </c>
      <c r="K13" s="74" t="s">
        <v>44</v>
      </c>
      <c r="L13" s="75"/>
      <c r="M13" s="76">
        <v>4397</v>
      </c>
      <c r="N13" s="77" t="s">
        <v>44</v>
      </c>
      <c r="O13" s="78">
        <v>13.57077626</v>
      </c>
      <c r="P13" s="74" t="s">
        <v>44</v>
      </c>
      <c r="Q13" s="79"/>
      <c r="R13" s="80"/>
      <c r="S13" s="81" t="s">
        <v>44</v>
      </c>
      <c r="T13" s="82">
        <v>217101.37</v>
      </c>
      <c r="U13" s="83">
        <v>19504.3</v>
      </c>
      <c r="V13" s="83">
        <v>26595</v>
      </c>
      <c r="W13" s="84">
        <v>23915</v>
      </c>
      <c r="X13" s="85" t="s">
        <v>45</v>
      </c>
      <c r="Y13" s="86" t="s">
        <v>46</v>
      </c>
      <c r="Z13" s="87">
        <f t="shared" si="0"/>
        <v>0</v>
      </c>
      <c r="AA13" s="88">
        <f t="shared" si="1"/>
        <v>0</v>
      </c>
      <c r="AB13" s="88">
        <f t="shared" si="2"/>
        <v>0</v>
      </c>
      <c r="AC13" s="89">
        <f t="shared" si="3"/>
        <v>0</v>
      </c>
      <c r="AD13" s="90" t="str">
        <f t="shared" si="4"/>
        <v>-</v>
      </c>
      <c r="AE13" s="87">
        <f t="shared" si="5"/>
        <v>0</v>
      </c>
      <c r="AF13" s="88">
        <f t="shared" si="6"/>
        <v>0</v>
      </c>
      <c r="AG13" s="89">
        <f t="shared" si="7"/>
        <v>0</v>
      </c>
      <c r="AH13" s="90" t="str">
        <f t="shared" si="8"/>
        <v>-</v>
      </c>
      <c r="AI13" s="87">
        <f t="shared" si="9"/>
        <v>0</v>
      </c>
    </row>
    <row r="14" spans="1:35" ht="12.75">
      <c r="A14" s="65">
        <v>5100240</v>
      </c>
      <c r="B14" s="66">
        <v>6</v>
      </c>
      <c r="C14" s="67" t="s">
        <v>130</v>
      </c>
      <c r="D14" s="68" t="s">
        <v>131</v>
      </c>
      <c r="E14" s="68" t="s">
        <v>132</v>
      </c>
      <c r="F14" s="69" t="s">
        <v>42</v>
      </c>
      <c r="G14" s="70">
        <v>24522</v>
      </c>
      <c r="H14" s="71">
        <v>548</v>
      </c>
      <c r="I14" s="72">
        <v>4343528251</v>
      </c>
      <c r="J14" s="73">
        <v>8</v>
      </c>
      <c r="K14" s="74" t="s">
        <v>45</v>
      </c>
      <c r="L14" s="75"/>
      <c r="M14" s="76">
        <v>2145</v>
      </c>
      <c r="N14" s="77" t="s">
        <v>44</v>
      </c>
      <c r="O14" s="78">
        <v>15.49295775</v>
      </c>
      <c r="P14" s="74" t="s">
        <v>44</v>
      </c>
      <c r="Q14" s="79"/>
      <c r="R14" s="80"/>
      <c r="S14" s="81" t="s">
        <v>45</v>
      </c>
      <c r="T14" s="82">
        <v>114991.03</v>
      </c>
      <c r="U14" s="83">
        <v>9481.26</v>
      </c>
      <c r="V14" s="83">
        <v>13535</v>
      </c>
      <c r="W14" s="84">
        <v>12107</v>
      </c>
      <c r="X14" s="85" t="s">
        <v>45</v>
      </c>
      <c r="Y14" s="86" t="s">
        <v>46</v>
      </c>
      <c r="Z14" s="87">
        <f t="shared" si="0"/>
        <v>1</v>
      </c>
      <c r="AA14" s="88">
        <f t="shared" si="1"/>
        <v>0</v>
      </c>
      <c r="AB14" s="88">
        <f t="shared" si="2"/>
        <v>0</v>
      </c>
      <c r="AC14" s="89">
        <f t="shared" si="3"/>
        <v>0</v>
      </c>
      <c r="AD14" s="90" t="str">
        <f t="shared" si="4"/>
        <v>-</v>
      </c>
      <c r="AE14" s="87">
        <f t="shared" si="5"/>
        <v>1</v>
      </c>
      <c r="AF14" s="88">
        <f t="shared" si="6"/>
        <v>0</v>
      </c>
      <c r="AG14" s="89">
        <f t="shared" si="7"/>
        <v>0</v>
      </c>
      <c r="AH14" s="90" t="str">
        <f t="shared" si="8"/>
        <v>-</v>
      </c>
      <c r="AI14" s="87">
        <f t="shared" si="9"/>
        <v>0</v>
      </c>
    </row>
    <row r="15" spans="1:35" ht="12.75">
      <c r="A15" s="65">
        <v>5100032</v>
      </c>
      <c r="B15" s="66">
        <v>267</v>
      </c>
      <c r="C15" s="67" t="s">
        <v>133</v>
      </c>
      <c r="D15" s="68" t="s">
        <v>134</v>
      </c>
      <c r="E15" s="68" t="s">
        <v>135</v>
      </c>
      <c r="F15" s="69" t="s">
        <v>42</v>
      </c>
      <c r="G15" s="70">
        <v>23803</v>
      </c>
      <c r="H15" s="71" t="s">
        <v>105</v>
      </c>
      <c r="I15" s="72">
        <v>8047220200</v>
      </c>
      <c r="J15" s="73">
        <v>4</v>
      </c>
      <c r="K15" s="74" t="s">
        <v>44</v>
      </c>
      <c r="L15" s="75"/>
      <c r="M15" s="76"/>
      <c r="N15" s="77"/>
      <c r="O15" s="91" t="s">
        <v>106</v>
      </c>
      <c r="P15" s="74" t="s">
        <v>106</v>
      </c>
      <c r="Q15" s="79"/>
      <c r="R15" s="80"/>
      <c r="S15" s="81" t="s">
        <v>44</v>
      </c>
      <c r="T15" s="82"/>
      <c r="U15" s="83"/>
      <c r="V15" s="83"/>
      <c r="W15" s="84"/>
      <c r="X15" s="85"/>
      <c r="Y15" s="86"/>
      <c r="Z15" s="87">
        <f t="shared" si="0"/>
        <v>0</v>
      </c>
      <c r="AA15" s="88">
        <f t="shared" si="1"/>
        <v>0</v>
      </c>
      <c r="AB15" s="88">
        <f t="shared" si="2"/>
        <v>0</v>
      </c>
      <c r="AC15" s="89">
        <f t="shared" si="3"/>
        <v>0</v>
      </c>
      <c r="AD15" s="90" t="str">
        <f t="shared" si="4"/>
        <v>-</v>
      </c>
      <c r="AE15" s="87">
        <f t="shared" si="5"/>
        <v>0</v>
      </c>
      <c r="AF15" s="88">
        <f t="shared" si="6"/>
        <v>0</v>
      </c>
      <c r="AG15" s="89">
        <f t="shared" si="7"/>
        <v>0</v>
      </c>
      <c r="AH15" s="90" t="str">
        <f t="shared" si="8"/>
        <v>-</v>
      </c>
      <c r="AI15" s="87">
        <f t="shared" si="9"/>
        <v>0</v>
      </c>
    </row>
    <row r="16" spans="1:35" ht="12.75">
      <c r="A16" s="65">
        <v>5100270</v>
      </c>
      <c r="B16" s="66">
        <v>7</v>
      </c>
      <c r="C16" s="67" t="s">
        <v>136</v>
      </c>
      <c r="D16" s="68" t="s">
        <v>137</v>
      </c>
      <c r="E16" s="68" t="s">
        <v>138</v>
      </c>
      <c r="F16" s="69" t="s">
        <v>42</v>
      </c>
      <c r="G16" s="70">
        <v>22207</v>
      </c>
      <c r="H16" s="71">
        <v>3646</v>
      </c>
      <c r="I16" s="72">
        <v>7032286010</v>
      </c>
      <c r="J16" s="73">
        <v>2</v>
      </c>
      <c r="K16" s="74" t="s">
        <v>44</v>
      </c>
      <c r="L16" s="75"/>
      <c r="M16" s="76">
        <v>16925</v>
      </c>
      <c r="N16" s="77" t="s">
        <v>44</v>
      </c>
      <c r="O16" s="78">
        <v>9.715095538</v>
      </c>
      <c r="P16" s="74" t="s">
        <v>44</v>
      </c>
      <c r="Q16" s="79"/>
      <c r="R16" s="80"/>
      <c r="S16" s="81" t="s">
        <v>44</v>
      </c>
      <c r="T16" s="82">
        <v>740802.16</v>
      </c>
      <c r="U16" s="83">
        <v>53095.04</v>
      </c>
      <c r="V16" s="83">
        <v>90924</v>
      </c>
      <c r="W16" s="84">
        <v>44252</v>
      </c>
      <c r="X16" s="85" t="s">
        <v>45</v>
      </c>
      <c r="Y16" s="86" t="s">
        <v>46</v>
      </c>
      <c r="Z16" s="87">
        <f t="shared" si="0"/>
        <v>0</v>
      </c>
      <c r="AA16" s="88">
        <f t="shared" si="1"/>
        <v>0</v>
      </c>
      <c r="AB16" s="88">
        <f t="shared" si="2"/>
        <v>0</v>
      </c>
      <c r="AC16" s="89">
        <f t="shared" si="3"/>
        <v>0</v>
      </c>
      <c r="AD16" s="90" t="str">
        <f t="shared" si="4"/>
        <v>-</v>
      </c>
      <c r="AE16" s="87">
        <f t="shared" si="5"/>
        <v>0</v>
      </c>
      <c r="AF16" s="88">
        <f t="shared" si="6"/>
        <v>0</v>
      </c>
      <c r="AG16" s="89">
        <f t="shared" si="7"/>
        <v>0</v>
      </c>
      <c r="AH16" s="90" t="str">
        <f t="shared" si="8"/>
        <v>-</v>
      </c>
      <c r="AI16" s="87">
        <f t="shared" si="9"/>
        <v>0</v>
      </c>
    </row>
    <row r="17" spans="1:35" ht="12.75">
      <c r="A17" s="65">
        <v>5100300</v>
      </c>
      <c r="B17" s="66">
        <v>8</v>
      </c>
      <c r="C17" s="67" t="s">
        <v>139</v>
      </c>
      <c r="D17" s="68" t="s">
        <v>140</v>
      </c>
      <c r="E17" s="68" t="s">
        <v>141</v>
      </c>
      <c r="F17" s="69" t="s">
        <v>42</v>
      </c>
      <c r="G17" s="70">
        <v>22939</v>
      </c>
      <c r="H17" s="71">
        <v>9610</v>
      </c>
      <c r="I17" s="72">
        <v>5402455100</v>
      </c>
      <c r="J17" s="73" t="s">
        <v>81</v>
      </c>
      <c r="K17" s="74" t="s">
        <v>44</v>
      </c>
      <c r="L17" s="75"/>
      <c r="M17" s="76">
        <v>10164</v>
      </c>
      <c r="N17" s="77" t="s">
        <v>44</v>
      </c>
      <c r="O17" s="78">
        <v>8.338352982</v>
      </c>
      <c r="P17" s="74" t="s">
        <v>44</v>
      </c>
      <c r="Q17" s="79"/>
      <c r="R17" s="80"/>
      <c r="S17" s="81" t="s">
        <v>45</v>
      </c>
      <c r="T17" s="82">
        <v>353983.12</v>
      </c>
      <c r="U17" s="83">
        <v>26375.13</v>
      </c>
      <c r="V17" s="83">
        <v>47800</v>
      </c>
      <c r="W17" s="84">
        <v>22400</v>
      </c>
      <c r="X17" s="85" t="s">
        <v>44</v>
      </c>
      <c r="Y17" s="86" t="s">
        <v>46</v>
      </c>
      <c r="Z17" s="87">
        <f t="shared" si="0"/>
        <v>0</v>
      </c>
      <c r="AA17" s="88">
        <f t="shared" si="1"/>
        <v>0</v>
      </c>
      <c r="AB17" s="88">
        <f t="shared" si="2"/>
        <v>0</v>
      </c>
      <c r="AC17" s="89">
        <f t="shared" si="3"/>
        <v>0</v>
      </c>
      <c r="AD17" s="90" t="str">
        <f t="shared" si="4"/>
        <v>-</v>
      </c>
      <c r="AE17" s="87">
        <f t="shared" si="5"/>
        <v>1</v>
      </c>
      <c r="AF17" s="88">
        <f t="shared" si="6"/>
        <v>0</v>
      </c>
      <c r="AG17" s="89">
        <f t="shared" si="7"/>
        <v>0</v>
      </c>
      <c r="AH17" s="90" t="str">
        <f t="shared" si="8"/>
        <v>-</v>
      </c>
      <c r="AI17" s="87">
        <f t="shared" si="9"/>
        <v>0</v>
      </c>
    </row>
    <row r="18" spans="1:35" ht="12.75">
      <c r="A18" s="65">
        <v>5100330</v>
      </c>
      <c r="B18" s="66">
        <v>9</v>
      </c>
      <c r="C18" s="67" t="s">
        <v>142</v>
      </c>
      <c r="D18" s="68" t="s">
        <v>143</v>
      </c>
      <c r="E18" s="68" t="s">
        <v>144</v>
      </c>
      <c r="F18" s="69" t="s">
        <v>42</v>
      </c>
      <c r="G18" s="70">
        <v>24484</v>
      </c>
      <c r="H18" s="71">
        <v>67</v>
      </c>
      <c r="I18" s="72">
        <v>5408392722</v>
      </c>
      <c r="J18" s="73">
        <v>7</v>
      </c>
      <c r="K18" s="74" t="s">
        <v>45</v>
      </c>
      <c r="L18" s="75"/>
      <c r="M18" s="76">
        <v>742</v>
      </c>
      <c r="N18" s="92" t="s">
        <v>45</v>
      </c>
      <c r="O18" s="78">
        <v>8.1769437</v>
      </c>
      <c r="P18" s="74" t="s">
        <v>44</v>
      </c>
      <c r="Q18" s="79"/>
      <c r="R18" s="80"/>
      <c r="S18" s="81" t="s">
        <v>45</v>
      </c>
      <c r="T18" s="82">
        <v>29213.9</v>
      </c>
      <c r="U18" s="83">
        <v>1896.25</v>
      </c>
      <c r="V18" s="83">
        <v>3377</v>
      </c>
      <c r="W18" s="84">
        <v>1660</v>
      </c>
      <c r="X18" s="85" t="s">
        <v>45</v>
      </c>
      <c r="Y18" s="86" t="s">
        <v>44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9">
        <f t="shared" si="3"/>
        <v>0</v>
      </c>
      <c r="AD18" s="90" t="str">
        <f t="shared" si="4"/>
        <v>SRSA</v>
      </c>
      <c r="AE18" s="87">
        <f t="shared" si="5"/>
        <v>1</v>
      </c>
      <c r="AF18" s="88">
        <f t="shared" si="6"/>
        <v>0</v>
      </c>
      <c r="AG18" s="89">
        <f t="shared" si="7"/>
        <v>0</v>
      </c>
      <c r="AH18" s="90" t="str">
        <f t="shared" si="8"/>
        <v>-</v>
      </c>
      <c r="AI18" s="87">
        <f t="shared" si="9"/>
        <v>0</v>
      </c>
    </row>
    <row r="19" spans="1:35" ht="12.75">
      <c r="A19" s="65">
        <v>5100360</v>
      </c>
      <c r="B19" s="66">
        <v>10</v>
      </c>
      <c r="C19" s="67" t="s">
        <v>145</v>
      </c>
      <c r="D19" s="68" t="s">
        <v>146</v>
      </c>
      <c r="E19" s="68" t="s">
        <v>147</v>
      </c>
      <c r="F19" s="69" t="s">
        <v>42</v>
      </c>
      <c r="G19" s="70">
        <v>24523</v>
      </c>
      <c r="H19" s="71">
        <v>748</v>
      </c>
      <c r="I19" s="72">
        <v>5405861045</v>
      </c>
      <c r="J19" s="73" t="s">
        <v>129</v>
      </c>
      <c r="K19" s="74" t="s">
        <v>44</v>
      </c>
      <c r="L19" s="75"/>
      <c r="M19" s="76">
        <v>9433</v>
      </c>
      <c r="N19" s="77" t="s">
        <v>44</v>
      </c>
      <c r="O19" s="78">
        <v>8.598467778</v>
      </c>
      <c r="P19" s="74" t="s">
        <v>44</v>
      </c>
      <c r="Q19" s="79"/>
      <c r="R19" s="80"/>
      <c r="S19" s="81" t="s">
        <v>44</v>
      </c>
      <c r="T19" s="82">
        <v>376829.7</v>
      </c>
      <c r="U19" s="83">
        <v>29207.2</v>
      </c>
      <c r="V19" s="83">
        <v>50186</v>
      </c>
      <c r="W19" s="84">
        <v>22660</v>
      </c>
      <c r="X19" s="85" t="s">
        <v>44</v>
      </c>
      <c r="Y19" s="86" t="s">
        <v>46</v>
      </c>
      <c r="Z19" s="87">
        <f t="shared" si="0"/>
        <v>0</v>
      </c>
      <c r="AA19" s="88">
        <f t="shared" si="1"/>
        <v>0</v>
      </c>
      <c r="AB19" s="88">
        <f t="shared" si="2"/>
        <v>0</v>
      </c>
      <c r="AC19" s="89">
        <f t="shared" si="3"/>
        <v>0</v>
      </c>
      <c r="AD19" s="90" t="str">
        <f t="shared" si="4"/>
        <v>-</v>
      </c>
      <c r="AE19" s="87">
        <f t="shared" si="5"/>
        <v>0</v>
      </c>
      <c r="AF19" s="88">
        <f t="shared" si="6"/>
        <v>0</v>
      </c>
      <c r="AG19" s="89">
        <f t="shared" si="7"/>
        <v>0</v>
      </c>
      <c r="AH19" s="90" t="str">
        <f t="shared" si="8"/>
        <v>-</v>
      </c>
      <c r="AI19" s="87">
        <f t="shared" si="9"/>
        <v>0</v>
      </c>
    </row>
    <row r="20" spans="1:35" ht="12.75">
      <c r="A20" s="65">
        <v>5100390</v>
      </c>
      <c r="B20" s="66">
        <v>11</v>
      </c>
      <c r="C20" s="67" t="s">
        <v>148</v>
      </c>
      <c r="D20" s="68" t="s">
        <v>149</v>
      </c>
      <c r="E20" s="68" t="s">
        <v>150</v>
      </c>
      <c r="F20" s="69" t="s">
        <v>42</v>
      </c>
      <c r="G20" s="70">
        <v>24314</v>
      </c>
      <c r="H20" s="71">
        <v>9701</v>
      </c>
      <c r="I20" s="72">
        <v>2766883361</v>
      </c>
      <c r="J20" s="73">
        <v>7</v>
      </c>
      <c r="K20" s="74" t="s">
        <v>45</v>
      </c>
      <c r="L20" s="75"/>
      <c r="M20" s="76">
        <v>849</v>
      </c>
      <c r="N20" s="77" t="s">
        <v>44</v>
      </c>
      <c r="O20" s="78">
        <v>13.82198953</v>
      </c>
      <c r="P20" s="74" t="s">
        <v>44</v>
      </c>
      <c r="Q20" s="79"/>
      <c r="R20" s="80"/>
      <c r="S20" s="81" t="s">
        <v>45</v>
      </c>
      <c r="T20" s="82">
        <v>38682.28</v>
      </c>
      <c r="U20" s="83">
        <v>3275.34</v>
      </c>
      <c r="V20" s="83">
        <v>5051</v>
      </c>
      <c r="W20" s="84">
        <v>4862</v>
      </c>
      <c r="X20" s="85" t="s">
        <v>44</v>
      </c>
      <c r="Y20" s="86" t="s">
        <v>46</v>
      </c>
      <c r="Z20" s="87">
        <f t="shared" si="0"/>
        <v>1</v>
      </c>
      <c r="AA20" s="88">
        <f t="shared" si="1"/>
        <v>0</v>
      </c>
      <c r="AB20" s="88">
        <f t="shared" si="2"/>
        <v>0</v>
      </c>
      <c r="AC20" s="89">
        <f t="shared" si="3"/>
        <v>0</v>
      </c>
      <c r="AD20" s="90" t="str">
        <f t="shared" si="4"/>
        <v>-</v>
      </c>
      <c r="AE20" s="87">
        <f t="shared" si="5"/>
        <v>1</v>
      </c>
      <c r="AF20" s="88">
        <f t="shared" si="6"/>
        <v>0</v>
      </c>
      <c r="AG20" s="89">
        <f t="shared" si="7"/>
        <v>0</v>
      </c>
      <c r="AH20" s="90" t="str">
        <f t="shared" si="8"/>
        <v>-</v>
      </c>
      <c r="AI20" s="87">
        <f t="shared" si="9"/>
        <v>0</v>
      </c>
    </row>
    <row r="21" spans="1:35" ht="12.75">
      <c r="A21" s="65">
        <v>5100062</v>
      </c>
      <c r="B21" s="66">
        <v>273</v>
      </c>
      <c r="C21" s="67" t="s">
        <v>151</v>
      </c>
      <c r="D21" s="68" t="s">
        <v>152</v>
      </c>
      <c r="E21" s="68" t="s">
        <v>153</v>
      </c>
      <c r="F21" s="69" t="s">
        <v>42</v>
      </c>
      <c r="G21" s="70">
        <v>22963</v>
      </c>
      <c r="H21" s="71" t="s">
        <v>105</v>
      </c>
      <c r="I21" s="72">
        <v>4345898208</v>
      </c>
      <c r="J21" s="73">
        <v>4</v>
      </c>
      <c r="K21" s="74" t="s">
        <v>44</v>
      </c>
      <c r="L21" s="75"/>
      <c r="M21" s="76"/>
      <c r="N21" s="77"/>
      <c r="O21" s="91" t="s">
        <v>106</v>
      </c>
      <c r="P21" s="74" t="s">
        <v>106</v>
      </c>
      <c r="Q21" s="79"/>
      <c r="R21" s="80"/>
      <c r="S21" s="81" t="s">
        <v>44</v>
      </c>
      <c r="T21" s="82"/>
      <c r="U21" s="83"/>
      <c r="V21" s="83"/>
      <c r="W21" s="84"/>
      <c r="X21" s="85"/>
      <c r="Y21" s="86"/>
      <c r="Z21" s="87">
        <f t="shared" si="0"/>
        <v>0</v>
      </c>
      <c r="AA21" s="88">
        <f t="shared" si="1"/>
        <v>0</v>
      </c>
      <c r="AB21" s="88">
        <f t="shared" si="2"/>
        <v>0</v>
      </c>
      <c r="AC21" s="89">
        <f t="shared" si="3"/>
        <v>0</v>
      </c>
      <c r="AD21" s="90" t="str">
        <f t="shared" si="4"/>
        <v>-</v>
      </c>
      <c r="AE21" s="87">
        <f t="shared" si="5"/>
        <v>0</v>
      </c>
      <c r="AF21" s="88">
        <f t="shared" si="6"/>
        <v>0</v>
      </c>
      <c r="AG21" s="89">
        <f t="shared" si="7"/>
        <v>0</v>
      </c>
      <c r="AH21" s="90" t="str">
        <f t="shared" si="8"/>
        <v>-</v>
      </c>
      <c r="AI21" s="87">
        <f t="shared" si="9"/>
        <v>0</v>
      </c>
    </row>
    <row r="22" spans="1:35" ht="12.75">
      <c r="A22" s="65">
        <v>5100420</v>
      </c>
      <c r="B22" s="66">
        <v>12</v>
      </c>
      <c r="C22" s="67" t="s">
        <v>154</v>
      </c>
      <c r="D22" s="68" t="s">
        <v>155</v>
      </c>
      <c r="E22" s="68" t="s">
        <v>156</v>
      </c>
      <c r="F22" s="69" t="s">
        <v>42</v>
      </c>
      <c r="G22" s="70">
        <v>24090</v>
      </c>
      <c r="H22" s="71">
        <v>309</v>
      </c>
      <c r="I22" s="72">
        <v>5404738263</v>
      </c>
      <c r="J22" s="73" t="s">
        <v>129</v>
      </c>
      <c r="K22" s="74" t="s">
        <v>44</v>
      </c>
      <c r="L22" s="75"/>
      <c r="M22" s="76">
        <v>4562</v>
      </c>
      <c r="N22" s="77" t="s">
        <v>44</v>
      </c>
      <c r="O22" s="78">
        <v>6.646468472</v>
      </c>
      <c r="P22" s="74" t="s">
        <v>44</v>
      </c>
      <c r="Q22" s="79"/>
      <c r="R22" s="80"/>
      <c r="S22" s="81" t="s">
        <v>44</v>
      </c>
      <c r="T22" s="82">
        <v>129230</v>
      </c>
      <c r="U22" s="83">
        <v>8397.68</v>
      </c>
      <c r="V22" s="83">
        <v>18125</v>
      </c>
      <c r="W22" s="84">
        <v>9985</v>
      </c>
      <c r="X22" s="85" t="s">
        <v>45</v>
      </c>
      <c r="Y22" s="86" t="s">
        <v>46</v>
      </c>
      <c r="Z22" s="87">
        <f t="shared" si="0"/>
        <v>0</v>
      </c>
      <c r="AA22" s="88">
        <f t="shared" si="1"/>
        <v>0</v>
      </c>
      <c r="AB22" s="88">
        <f t="shared" si="2"/>
        <v>0</v>
      </c>
      <c r="AC22" s="89">
        <f t="shared" si="3"/>
        <v>0</v>
      </c>
      <c r="AD22" s="90" t="str">
        <f t="shared" si="4"/>
        <v>-</v>
      </c>
      <c r="AE22" s="87">
        <f t="shared" si="5"/>
        <v>0</v>
      </c>
      <c r="AF22" s="88">
        <f t="shared" si="6"/>
        <v>0</v>
      </c>
      <c r="AG22" s="89">
        <f t="shared" si="7"/>
        <v>0</v>
      </c>
      <c r="AH22" s="90" t="str">
        <f t="shared" si="8"/>
        <v>-</v>
      </c>
      <c r="AI22" s="87">
        <f t="shared" si="9"/>
        <v>0</v>
      </c>
    </row>
    <row r="23" spans="1:35" ht="12.75">
      <c r="A23" s="65">
        <v>5100099</v>
      </c>
      <c r="B23" s="66">
        <v>423</v>
      </c>
      <c r="C23" s="67" t="s">
        <v>157</v>
      </c>
      <c r="D23" s="68" t="s">
        <v>158</v>
      </c>
      <c r="E23" s="68" t="s">
        <v>159</v>
      </c>
      <c r="F23" s="69" t="s">
        <v>42</v>
      </c>
      <c r="G23" s="70">
        <v>24078</v>
      </c>
      <c r="H23" s="71" t="s">
        <v>105</v>
      </c>
      <c r="I23" s="72">
        <v>5406344717</v>
      </c>
      <c r="J23" s="73">
        <v>6</v>
      </c>
      <c r="K23" s="74" t="s">
        <v>44</v>
      </c>
      <c r="L23" s="75"/>
      <c r="M23" s="76"/>
      <c r="N23" s="77"/>
      <c r="O23" s="91" t="s">
        <v>106</v>
      </c>
      <c r="P23" s="74" t="s">
        <v>106</v>
      </c>
      <c r="Q23" s="79"/>
      <c r="R23" s="80"/>
      <c r="S23" s="81" t="s">
        <v>45</v>
      </c>
      <c r="T23" s="82"/>
      <c r="U23" s="83"/>
      <c r="V23" s="83"/>
      <c r="W23" s="84"/>
      <c r="X23" s="85"/>
      <c r="Y23" s="86"/>
      <c r="Z23" s="87">
        <f t="shared" si="0"/>
        <v>0</v>
      </c>
      <c r="AA23" s="88">
        <f t="shared" si="1"/>
        <v>0</v>
      </c>
      <c r="AB23" s="88">
        <f t="shared" si="2"/>
        <v>0</v>
      </c>
      <c r="AC23" s="89">
        <f t="shared" si="3"/>
        <v>0</v>
      </c>
      <c r="AD23" s="90" t="str">
        <f t="shared" si="4"/>
        <v>-</v>
      </c>
      <c r="AE23" s="87">
        <f t="shared" si="5"/>
        <v>1</v>
      </c>
      <c r="AF23" s="88">
        <f t="shared" si="6"/>
        <v>0</v>
      </c>
      <c r="AG23" s="89">
        <f t="shared" si="7"/>
        <v>0</v>
      </c>
      <c r="AH23" s="90" t="str">
        <f t="shared" si="8"/>
        <v>-</v>
      </c>
      <c r="AI23" s="87">
        <f t="shared" si="9"/>
        <v>0</v>
      </c>
    </row>
    <row r="24" spans="1:35" ht="12.75">
      <c r="A24" s="65">
        <v>5100450</v>
      </c>
      <c r="B24" s="66">
        <v>102</v>
      </c>
      <c r="C24" s="67" t="s">
        <v>160</v>
      </c>
      <c r="D24" s="68" t="s">
        <v>161</v>
      </c>
      <c r="E24" s="68" t="s">
        <v>162</v>
      </c>
      <c r="F24" s="69" t="s">
        <v>42</v>
      </c>
      <c r="G24" s="70">
        <v>24201</v>
      </c>
      <c r="H24" s="71">
        <v>4198</v>
      </c>
      <c r="I24" s="72">
        <v>2768215600</v>
      </c>
      <c r="J24" s="73">
        <v>4</v>
      </c>
      <c r="K24" s="74" t="s">
        <v>44</v>
      </c>
      <c r="L24" s="75"/>
      <c r="M24" s="76">
        <v>2157</v>
      </c>
      <c r="N24" s="77" t="s">
        <v>44</v>
      </c>
      <c r="O24" s="78">
        <v>22.93613707</v>
      </c>
      <c r="P24" s="74" t="s">
        <v>45</v>
      </c>
      <c r="Q24" s="79"/>
      <c r="R24" s="80"/>
      <c r="S24" s="81" t="s">
        <v>44</v>
      </c>
      <c r="T24" s="82">
        <v>186305.04</v>
      </c>
      <c r="U24" s="83">
        <v>16499.85</v>
      </c>
      <c r="V24" s="83">
        <v>22875</v>
      </c>
      <c r="W24" s="84">
        <v>13944</v>
      </c>
      <c r="X24" s="85" t="s">
        <v>45</v>
      </c>
      <c r="Y24" s="86" t="s">
        <v>46</v>
      </c>
      <c r="Z24" s="87">
        <f t="shared" si="0"/>
        <v>0</v>
      </c>
      <c r="AA24" s="88">
        <f t="shared" si="1"/>
        <v>0</v>
      </c>
      <c r="AB24" s="88">
        <f t="shared" si="2"/>
        <v>0</v>
      </c>
      <c r="AC24" s="89">
        <f t="shared" si="3"/>
        <v>0</v>
      </c>
      <c r="AD24" s="90" t="str">
        <f t="shared" si="4"/>
        <v>-</v>
      </c>
      <c r="AE24" s="87">
        <f t="shared" si="5"/>
        <v>0</v>
      </c>
      <c r="AF24" s="88">
        <f t="shared" si="6"/>
        <v>1</v>
      </c>
      <c r="AG24" s="89">
        <f t="shared" si="7"/>
        <v>0</v>
      </c>
      <c r="AH24" s="90" t="str">
        <f t="shared" si="8"/>
        <v>-</v>
      </c>
      <c r="AI24" s="87">
        <f t="shared" si="9"/>
        <v>0</v>
      </c>
    </row>
    <row r="25" spans="1:35" ht="12.75">
      <c r="A25" s="65">
        <v>5100480</v>
      </c>
      <c r="B25" s="66">
        <v>13</v>
      </c>
      <c r="C25" s="67" t="s">
        <v>47</v>
      </c>
      <c r="D25" s="68" t="s">
        <v>48</v>
      </c>
      <c r="E25" s="68" t="s">
        <v>49</v>
      </c>
      <c r="F25" s="69" t="s">
        <v>42</v>
      </c>
      <c r="G25" s="70">
        <v>23868</v>
      </c>
      <c r="H25" s="71">
        <v>309</v>
      </c>
      <c r="I25" s="72">
        <v>4348483138</v>
      </c>
      <c r="J25" s="73">
        <v>7</v>
      </c>
      <c r="K25" s="74" t="s">
        <v>45</v>
      </c>
      <c r="L25" s="75"/>
      <c r="M25" s="76">
        <v>2032</v>
      </c>
      <c r="N25" s="77" t="s">
        <v>44</v>
      </c>
      <c r="O25" s="78">
        <v>20.51282051</v>
      </c>
      <c r="P25" s="74" t="s">
        <v>45</v>
      </c>
      <c r="Q25" s="79"/>
      <c r="R25" s="80"/>
      <c r="S25" s="81" t="s">
        <v>45</v>
      </c>
      <c r="T25" s="82">
        <v>178431.5</v>
      </c>
      <c r="U25" s="83">
        <v>13717.04</v>
      </c>
      <c r="V25" s="83">
        <v>17631</v>
      </c>
      <c r="W25" s="84">
        <v>12396</v>
      </c>
      <c r="X25" s="85" t="s">
        <v>44</v>
      </c>
      <c r="Y25" s="86" t="s">
        <v>46</v>
      </c>
      <c r="Z25" s="87">
        <f t="shared" si="0"/>
        <v>1</v>
      </c>
      <c r="AA25" s="88">
        <f t="shared" si="1"/>
        <v>0</v>
      </c>
      <c r="AB25" s="88">
        <f t="shared" si="2"/>
        <v>0</v>
      </c>
      <c r="AC25" s="89">
        <f t="shared" si="3"/>
        <v>0</v>
      </c>
      <c r="AD25" s="90" t="str">
        <f t="shared" si="4"/>
        <v>-</v>
      </c>
      <c r="AE25" s="87">
        <f t="shared" si="5"/>
        <v>1</v>
      </c>
      <c r="AF25" s="88">
        <f t="shared" si="6"/>
        <v>1</v>
      </c>
      <c r="AG25" s="89" t="str">
        <f t="shared" si="7"/>
        <v>Initial</v>
      </c>
      <c r="AH25" s="90" t="str">
        <f t="shared" si="8"/>
        <v>RLIS</v>
      </c>
      <c r="AI25" s="87">
        <f t="shared" si="9"/>
        <v>0</v>
      </c>
    </row>
    <row r="26" spans="1:35" ht="12.75">
      <c r="A26" s="65">
        <v>5100510</v>
      </c>
      <c r="B26" s="66">
        <v>14</v>
      </c>
      <c r="C26" s="67" t="s">
        <v>50</v>
      </c>
      <c r="D26" s="68" t="s">
        <v>51</v>
      </c>
      <c r="E26" s="68" t="s">
        <v>52</v>
      </c>
      <c r="F26" s="69" t="s">
        <v>42</v>
      </c>
      <c r="G26" s="70">
        <v>24614</v>
      </c>
      <c r="H26" s="71">
        <v>833</v>
      </c>
      <c r="I26" s="72">
        <v>2769354551</v>
      </c>
      <c r="J26" s="73">
        <v>7</v>
      </c>
      <c r="K26" s="74" t="s">
        <v>45</v>
      </c>
      <c r="L26" s="75"/>
      <c r="M26" s="76">
        <v>3298</v>
      </c>
      <c r="N26" s="77" t="s">
        <v>44</v>
      </c>
      <c r="O26" s="78">
        <v>26.16847109</v>
      </c>
      <c r="P26" s="74" t="s">
        <v>45</v>
      </c>
      <c r="Q26" s="79"/>
      <c r="R26" s="80"/>
      <c r="S26" s="81" t="s">
        <v>45</v>
      </c>
      <c r="T26" s="82">
        <v>365379.31</v>
      </c>
      <c r="U26" s="83">
        <v>27040.05</v>
      </c>
      <c r="V26" s="83">
        <v>34602</v>
      </c>
      <c r="W26" s="84">
        <v>19245</v>
      </c>
      <c r="X26" s="85" t="s">
        <v>44</v>
      </c>
      <c r="Y26" s="86" t="s">
        <v>46</v>
      </c>
      <c r="Z26" s="87">
        <f t="shared" si="0"/>
        <v>1</v>
      </c>
      <c r="AA26" s="88">
        <f t="shared" si="1"/>
        <v>0</v>
      </c>
      <c r="AB26" s="88">
        <f t="shared" si="2"/>
        <v>0</v>
      </c>
      <c r="AC26" s="89">
        <f t="shared" si="3"/>
        <v>0</v>
      </c>
      <c r="AD26" s="90" t="str">
        <f t="shared" si="4"/>
        <v>-</v>
      </c>
      <c r="AE26" s="87">
        <f t="shared" si="5"/>
        <v>1</v>
      </c>
      <c r="AF26" s="88">
        <f t="shared" si="6"/>
        <v>1</v>
      </c>
      <c r="AG26" s="89" t="str">
        <f t="shared" si="7"/>
        <v>Initial</v>
      </c>
      <c r="AH26" s="90" t="str">
        <f t="shared" si="8"/>
        <v>RLIS</v>
      </c>
      <c r="AI26" s="87">
        <f t="shared" si="9"/>
        <v>0</v>
      </c>
    </row>
    <row r="27" spans="1:35" ht="12.75">
      <c r="A27" s="65">
        <v>5100540</v>
      </c>
      <c r="B27" s="66">
        <v>15</v>
      </c>
      <c r="C27" s="67" t="s">
        <v>163</v>
      </c>
      <c r="D27" s="68" t="s">
        <v>164</v>
      </c>
      <c r="E27" s="68" t="s">
        <v>165</v>
      </c>
      <c r="F27" s="69" t="s">
        <v>42</v>
      </c>
      <c r="G27" s="70">
        <v>23921</v>
      </c>
      <c r="H27" s="71">
        <v>24</v>
      </c>
      <c r="I27" s="72">
        <v>4349696100</v>
      </c>
      <c r="J27" s="73">
        <v>7</v>
      </c>
      <c r="K27" s="74" t="s">
        <v>45</v>
      </c>
      <c r="L27" s="75"/>
      <c r="M27" s="76">
        <v>2008</v>
      </c>
      <c r="N27" s="77" t="s">
        <v>44</v>
      </c>
      <c r="O27" s="78">
        <v>17.71909682</v>
      </c>
      <c r="P27" s="74" t="s">
        <v>44</v>
      </c>
      <c r="Q27" s="79"/>
      <c r="R27" s="80"/>
      <c r="S27" s="81" t="s">
        <v>45</v>
      </c>
      <c r="T27" s="82">
        <v>146393.69</v>
      </c>
      <c r="U27" s="83">
        <v>11254.37</v>
      </c>
      <c r="V27" s="83">
        <v>16302</v>
      </c>
      <c r="W27" s="84">
        <v>11545</v>
      </c>
      <c r="X27" s="85" t="s">
        <v>44</v>
      </c>
      <c r="Y27" s="86" t="s">
        <v>46</v>
      </c>
      <c r="Z27" s="87">
        <f t="shared" si="0"/>
        <v>1</v>
      </c>
      <c r="AA27" s="88">
        <f t="shared" si="1"/>
        <v>0</v>
      </c>
      <c r="AB27" s="88">
        <f t="shared" si="2"/>
        <v>0</v>
      </c>
      <c r="AC27" s="89">
        <f t="shared" si="3"/>
        <v>0</v>
      </c>
      <c r="AD27" s="90" t="str">
        <f t="shared" si="4"/>
        <v>-</v>
      </c>
      <c r="AE27" s="87">
        <f t="shared" si="5"/>
        <v>1</v>
      </c>
      <c r="AF27" s="88">
        <f t="shared" si="6"/>
        <v>0</v>
      </c>
      <c r="AG27" s="89">
        <f t="shared" si="7"/>
        <v>0</v>
      </c>
      <c r="AH27" s="90" t="str">
        <f t="shared" si="8"/>
        <v>-</v>
      </c>
      <c r="AI27" s="87">
        <f t="shared" si="9"/>
        <v>0</v>
      </c>
    </row>
    <row r="28" spans="1:35" ht="12.75">
      <c r="A28" s="65">
        <v>5100560</v>
      </c>
      <c r="B28" s="66">
        <v>103</v>
      </c>
      <c r="C28" s="67" t="s">
        <v>166</v>
      </c>
      <c r="D28" s="68" t="s">
        <v>167</v>
      </c>
      <c r="E28" s="68" t="s">
        <v>168</v>
      </c>
      <c r="F28" s="69" t="s">
        <v>42</v>
      </c>
      <c r="G28" s="70">
        <v>24416</v>
      </c>
      <c r="H28" s="71">
        <v>2621</v>
      </c>
      <c r="I28" s="72">
        <v>5402612129</v>
      </c>
      <c r="J28" s="73">
        <v>6</v>
      </c>
      <c r="K28" s="74" t="s">
        <v>44</v>
      </c>
      <c r="L28" s="75"/>
      <c r="M28" s="76">
        <v>1068</v>
      </c>
      <c r="N28" s="77" t="s">
        <v>44</v>
      </c>
      <c r="O28" s="78">
        <v>14.27193828</v>
      </c>
      <c r="P28" s="74" t="s">
        <v>44</v>
      </c>
      <c r="Q28" s="79"/>
      <c r="R28" s="80"/>
      <c r="S28" s="81" t="s">
        <v>45</v>
      </c>
      <c r="T28" s="82">
        <v>53816.54</v>
      </c>
      <c r="U28" s="83">
        <v>3817.13</v>
      </c>
      <c r="V28" s="83">
        <v>6089</v>
      </c>
      <c r="W28" s="84">
        <v>2323</v>
      </c>
      <c r="X28" s="85" t="s">
        <v>45</v>
      </c>
      <c r="Y28" s="86" t="s">
        <v>46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9">
        <f t="shared" si="3"/>
        <v>0</v>
      </c>
      <c r="AD28" s="90" t="str">
        <f t="shared" si="4"/>
        <v>-</v>
      </c>
      <c r="AE28" s="87">
        <f t="shared" si="5"/>
        <v>1</v>
      </c>
      <c r="AF28" s="88">
        <f t="shared" si="6"/>
        <v>0</v>
      </c>
      <c r="AG28" s="89">
        <f t="shared" si="7"/>
        <v>0</v>
      </c>
      <c r="AH28" s="90" t="str">
        <f t="shared" si="8"/>
        <v>-</v>
      </c>
      <c r="AI28" s="87">
        <f t="shared" si="9"/>
        <v>0</v>
      </c>
    </row>
    <row r="29" spans="1:35" ht="12.75">
      <c r="A29" s="65">
        <v>5100600</v>
      </c>
      <c r="B29" s="66">
        <v>16</v>
      </c>
      <c r="C29" s="67" t="s">
        <v>169</v>
      </c>
      <c r="D29" s="68" t="s">
        <v>170</v>
      </c>
      <c r="E29" s="68" t="s">
        <v>171</v>
      </c>
      <c r="F29" s="69" t="s">
        <v>42</v>
      </c>
      <c r="G29" s="70">
        <v>24588</v>
      </c>
      <c r="H29" s="71">
        <v>99</v>
      </c>
      <c r="I29" s="72">
        <v>4343328202</v>
      </c>
      <c r="J29" s="73" t="s">
        <v>129</v>
      </c>
      <c r="K29" s="74" t="s">
        <v>44</v>
      </c>
      <c r="L29" s="75"/>
      <c r="M29" s="76">
        <v>8194</v>
      </c>
      <c r="N29" s="77" t="s">
        <v>44</v>
      </c>
      <c r="O29" s="78">
        <v>13.62107623</v>
      </c>
      <c r="P29" s="74" t="s">
        <v>44</v>
      </c>
      <c r="Q29" s="79"/>
      <c r="R29" s="80"/>
      <c r="S29" s="81" t="s">
        <v>44</v>
      </c>
      <c r="T29" s="82">
        <v>373590.23</v>
      </c>
      <c r="U29" s="83">
        <v>30019.87</v>
      </c>
      <c r="V29" s="83">
        <v>46321</v>
      </c>
      <c r="W29" s="84">
        <v>46206</v>
      </c>
      <c r="X29" s="85" t="s">
        <v>44</v>
      </c>
      <c r="Y29" s="86" t="s">
        <v>46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9">
        <f t="shared" si="3"/>
        <v>0</v>
      </c>
      <c r="AD29" s="90" t="str">
        <f t="shared" si="4"/>
        <v>-</v>
      </c>
      <c r="AE29" s="87">
        <f t="shared" si="5"/>
        <v>0</v>
      </c>
      <c r="AF29" s="88">
        <f t="shared" si="6"/>
        <v>0</v>
      </c>
      <c r="AG29" s="89">
        <f t="shared" si="7"/>
        <v>0</v>
      </c>
      <c r="AH29" s="90" t="str">
        <f t="shared" si="8"/>
        <v>-</v>
      </c>
      <c r="AI29" s="87">
        <f t="shared" si="9"/>
        <v>0</v>
      </c>
    </row>
    <row r="30" spans="1:35" ht="12.75">
      <c r="A30" s="65">
        <v>5100660</v>
      </c>
      <c r="B30" s="66">
        <v>17</v>
      </c>
      <c r="C30" s="67" t="s">
        <v>172</v>
      </c>
      <c r="D30" s="68" t="s">
        <v>173</v>
      </c>
      <c r="E30" s="68" t="s">
        <v>174</v>
      </c>
      <c r="F30" s="69" t="s">
        <v>42</v>
      </c>
      <c r="G30" s="70">
        <v>22427</v>
      </c>
      <c r="H30" s="71">
        <v>2203</v>
      </c>
      <c r="I30" s="72">
        <v>8046335088</v>
      </c>
      <c r="J30" s="73">
        <v>8</v>
      </c>
      <c r="K30" s="74" t="s">
        <v>45</v>
      </c>
      <c r="L30" s="75"/>
      <c r="M30" s="76">
        <v>3520</v>
      </c>
      <c r="N30" s="77" t="s">
        <v>44</v>
      </c>
      <c r="O30" s="78">
        <v>11.59074648</v>
      </c>
      <c r="P30" s="74" t="s">
        <v>44</v>
      </c>
      <c r="Q30" s="79"/>
      <c r="R30" s="80"/>
      <c r="S30" s="81" t="s">
        <v>45</v>
      </c>
      <c r="T30" s="82">
        <v>183732.84</v>
      </c>
      <c r="U30" s="83">
        <v>13593.91</v>
      </c>
      <c r="V30" s="83">
        <v>19771</v>
      </c>
      <c r="W30" s="84">
        <v>19459</v>
      </c>
      <c r="X30" s="85" t="s">
        <v>44</v>
      </c>
      <c r="Y30" s="86" t="s">
        <v>46</v>
      </c>
      <c r="Z30" s="87">
        <f t="shared" si="0"/>
        <v>1</v>
      </c>
      <c r="AA30" s="88">
        <f t="shared" si="1"/>
        <v>0</v>
      </c>
      <c r="AB30" s="88">
        <f t="shared" si="2"/>
        <v>0</v>
      </c>
      <c r="AC30" s="89">
        <f t="shared" si="3"/>
        <v>0</v>
      </c>
      <c r="AD30" s="90" t="str">
        <f t="shared" si="4"/>
        <v>-</v>
      </c>
      <c r="AE30" s="87">
        <f t="shared" si="5"/>
        <v>1</v>
      </c>
      <c r="AF30" s="88">
        <f t="shared" si="6"/>
        <v>0</v>
      </c>
      <c r="AG30" s="89">
        <f t="shared" si="7"/>
        <v>0</v>
      </c>
      <c r="AH30" s="90" t="str">
        <f t="shared" si="8"/>
        <v>-</v>
      </c>
      <c r="AI30" s="87">
        <f t="shared" si="9"/>
        <v>0</v>
      </c>
    </row>
    <row r="31" spans="1:35" ht="12.75">
      <c r="A31" s="65">
        <v>5100690</v>
      </c>
      <c r="B31" s="66">
        <v>18</v>
      </c>
      <c r="C31" s="67" t="s">
        <v>175</v>
      </c>
      <c r="D31" s="68" t="s">
        <v>176</v>
      </c>
      <c r="E31" s="68" t="s">
        <v>177</v>
      </c>
      <c r="F31" s="69" t="s">
        <v>42</v>
      </c>
      <c r="G31" s="70">
        <v>24343</v>
      </c>
      <c r="H31" s="71">
        <v>1453</v>
      </c>
      <c r="I31" s="72">
        <v>2767283191</v>
      </c>
      <c r="J31" s="73">
        <v>7</v>
      </c>
      <c r="K31" s="74" t="s">
        <v>45</v>
      </c>
      <c r="L31" s="75"/>
      <c r="M31" s="76">
        <v>3830</v>
      </c>
      <c r="N31" s="77" t="s">
        <v>44</v>
      </c>
      <c r="O31" s="78">
        <v>18.01324503</v>
      </c>
      <c r="P31" s="74" t="s">
        <v>44</v>
      </c>
      <c r="Q31" s="79"/>
      <c r="R31" s="80"/>
      <c r="S31" s="81" t="s">
        <v>45</v>
      </c>
      <c r="T31" s="82">
        <v>233644.45</v>
      </c>
      <c r="U31" s="83">
        <v>21622.19</v>
      </c>
      <c r="V31" s="83">
        <v>27166</v>
      </c>
      <c r="W31" s="84">
        <v>21379</v>
      </c>
      <c r="X31" s="85" t="s">
        <v>44</v>
      </c>
      <c r="Y31" s="86" t="s">
        <v>46</v>
      </c>
      <c r="Z31" s="87">
        <f t="shared" si="0"/>
        <v>1</v>
      </c>
      <c r="AA31" s="88">
        <f t="shared" si="1"/>
        <v>0</v>
      </c>
      <c r="AB31" s="88">
        <f t="shared" si="2"/>
        <v>0</v>
      </c>
      <c r="AC31" s="89">
        <f t="shared" si="3"/>
        <v>0</v>
      </c>
      <c r="AD31" s="90" t="str">
        <f t="shared" si="4"/>
        <v>-</v>
      </c>
      <c r="AE31" s="87">
        <f t="shared" si="5"/>
        <v>1</v>
      </c>
      <c r="AF31" s="88">
        <f t="shared" si="6"/>
        <v>0</v>
      </c>
      <c r="AG31" s="89">
        <f t="shared" si="7"/>
        <v>0</v>
      </c>
      <c r="AH31" s="90" t="str">
        <f t="shared" si="8"/>
        <v>-</v>
      </c>
      <c r="AI31" s="87">
        <f t="shared" si="9"/>
        <v>0</v>
      </c>
    </row>
    <row r="32" spans="1:35" ht="12.75">
      <c r="A32" s="65">
        <v>5100100</v>
      </c>
      <c r="B32" s="66">
        <v>424</v>
      </c>
      <c r="C32" s="67" t="s">
        <v>178</v>
      </c>
      <c r="D32" s="68" t="s">
        <v>179</v>
      </c>
      <c r="E32" s="68" t="s">
        <v>177</v>
      </c>
      <c r="F32" s="69" t="s">
        <v>42</v>
      </c>
      <c r="G32" s="70">
        <v>24343</v>
      </c>
      <c r="H32" s="71" t="s">
        <v>105</v>
      </c>
      <c r="I32" s="72">
        <v>5407283191</v>
      </c>
      <c r="J32" s="73">
        <v>7</v>
      </c>
      <c r="K32" s="74" t="s">
        <v>45</v>
      </c>
      <c r="L32" s="75"/>
      <c r="M32" s="76"/>
      <c r="N32" s="77"/>
      <c r="O32" s="91" t="s">
        <v>106</v>
      </c>
      <c r="P32" s="74" t="s">
        <v>106</v>
      </c>
      <c r="Q32" s="79"/>
      <c r="R32" s="80"/>
      <c r="S32" s="81" t="s">
        <v>45</v>
      </c>
      <c r="T32" s="82"/>
      <c r="U32" s="83"/>
      <c r="V32" s="83"/>
      <c r="W32" s="84"/>
      <c r="X32" s="85"/>
      <c r="Y32" s="86"/>
      <c r="Z32" s="87">
        <f t="shared" si="0"/>
        <v>1</v>
      </c>
      <c r="AA32" s="88">
        <f t="shared" si="1"/>
        <v>0</v>
      </c>
      <c r="AB32" s="88">
        <f t="shared" si="2"/>
        <v>0</v>
      </c>
      <c r="AC32" s="89">
        <f t="shared" si="3"/>
        <v>0</v>
      </c>
      <c r="AD32" s="90" t="str">
        <f t="shared" si="4"/>
        <v>-</v>
      </c>
      <c r="AE32" s="87">
        <f t="shared" si="5"/>
        <v>1</v>
      </c>
      <c r="AF32" s="88">
        <f t="shared" si="6"/>
        <v>0</v>
      </c>
      <c r="AG32" s="89">
        <f t="shared" si="7"/>
        <v>0</v>
      </c>
      <c r="AH32" s="90" t="str">
        <f t="shared" si="8"/>
        <v>-</v>
      </c>
      <c r="AI32" s="87">
        <f t="shared" si="9"/>
        <v>0</v>
      </c>
    </row>
    <row r="33" spans="1:35" ht="12.75">
      <c r="A33" s="65">
        <v>5100028</v>
      </c>
      <c r="B33" s="66">
        <v>265</v>
      </c>
      <c r="C33" s="67" t="s">
        <v>180</v>
      </c>
      <c r="D33" s="68" t="s">
        <v>181</v>
      </c>
      <c r="E33" s="68" t="s">
        <v>141</v>
      </c>
      <c r="F33" s="69" t="s">
        <v>42</v>
      </c>
      <c r="G33" s="70">
        <v>22939</v>
      </c>
      <c r="H33" s="71">
        <v>9801</v>
      </c>
      <c r="I33" s="72">
        <v>5402455088</v>
      </c>
      <c r="J33" s="73">
        <v>7</v>
      </c>
      <c r="K33" s="74" t="s">
        <v>45</v>
      </c>
      <c r="L33" s="75"/>
      <c r="M33" s="76"/>
      <c r="N33" s="77"/>
      <c r="O33" s="91" t="s">
        <v>106</v>
      </c>
      <c r="P33" s="74" t="s">
        <v>106</v>
      </c>
      <c r="Q33" s="79"/>
      <c r="R33" s="80"/>
      <c r="S33" s="81" t="s">
        <v>45</v>
      </c>
      <c r="T33" s="82"/>
      <c r="U33" s="83"/>
      <c r="V33" s="83"/>
      <c r="W33" s="84"/>
      <c r="X33" s="85"/>
      <c r="Y33" s="86"/>
      <c r="Z33" s="87">
        <f t="shared" si="0"/>
        <v>1</v>
      </c>
      <c r="AA33" s="88">
        <f t="shared" si="1"/>
        <v>0</v>
      </c>
      <c r="AB33" s="88">
        <f t="shared" si="2"/>
        <v>0</v>
      </c>
      <c r="AC33" s="89">
        <f t="shared" si="3"/>
        <v>0</v>
      </c>
      <c r="AD33" s="90" t="str">
        <f t="shared" si="4"/>
        <v>-</v>
      </c>
      <c r="AE33" s="87">
        <f t="shared" si="5"/>
        <v>1</v>
      </c>
      <c r="AF33" s="88">
        <f t="shared" si="6"/>
        <v>0</v>
      </c>
      <c r="AG33" s="89">
        <f t="shared" si="7"/>
        <v>0</v>
      </c>
      <c r="AH33" s="90" t="str">
        <f t="shared" si="8"/>
        <v>-</v>
      </c>
      <c r="AI33" s="87">
        <f t="shared" si="9"/>
        <v>0</v>
      </c>
    </row>
    <row r="34" spans="1:35" ht="12.75">
      <c r="A34" s="65">
        <v>5100045</v>
      </c>
      <c r="B34" s="66">
        <v>920</v>
      </c>
      <c r="C34" s="67" t="s">
        <v>182</v>
      </c>
      <c r="D34" s="68" t="s">
        <v>183</v>
      </c>
      <c r="E34" s="68" t="s">
        <v>135</v>
      </c>
      <c r="F34" s="69" t="s">
        <v>42</v>
      </c>
      <c r="G34" s="70">
        <v>23803</v>
      </c>
      <c r="H34" s="71" t="s">
        <v>105</v>
      </c>
      <c r="I34" s="72">
        <v>8045247100</v>
      </c>
      <c r="J34" s="73">
        <v>4</v>
      </c>
      <c r="K34" s="74" t="s">
        <v>44</v>
      </c>
      <c r="L34" s="75"/>
      <c r="M34" s="76"/>
      <c r="N34" s="77"/>
      <c r="O34" s="91" t="s">
        <v>106</v>
      </c>
      <c r="P34" s="74" t="s">
        <v>106</v>
      </c>
      <c r="Q34" s="79"/>
      <c r="R34" s="80"/>
      <c r="S34" s="81" t="s">
        <v>44</v>
      </c>
      <c r="T34" s="82"/>
      <c r="U34" s="83"/>
      <c r="V34" s="83"/>
      <c r="W34" s="84"/>
      <c r="X34" s="85"/>
      <c r="Y34" s="86"/>
      <c r="Z34" s="87">
        <f t="shared" si="0"/>
        <v>0</v>
      </c>
      <c r="AA34" s="88">
        <f t="shared" si="1"/>
        <v>0</v>
      </c>
      <c r="AB34" s="88">
        <f t="shared" si="2"/>
        <v>0</v>
      </c>
      <c r="AC34" s="89">
        <f t="shared" si="3"/>
        <v>0</v>
      </c>
      <c r="AD34" s="90" t="str">
        <f t="shared" si="4"/>
        <v>-</v>
      </c>
      <c r="AE34" s="87">
        <f t="shared" si="5"/>
        <v>0</v>
      </c>
      <c r="AF34" s="88">
        <f t="shared" si="6"/>
        <v>0</v>
      </c>
      <c r="AG34" s="89">
        <f t="shared" si="7"/>
        <v>0</v>
      </c>
      <c r="AH34" s="90" t="str">
        <f t="shared" si="8"/>
        <v>-</v>
      </c>
      <c r="AI34" s="87">
        <f t="shared" si="9"/>
        <v>0</v>
      </c>
    </row>
    <row r="35" spans="1:35" ht="12.75">
      <c r="A35" s="65">
        <v>5102173</v>
      </c>
      <c r="B35" s="66">
        <v>260</v>
      </c>
      <c r="C35" s="67" t="s">
        <v>184</v>
      </c>
      <c r="D35" s="68" t="s">
        <v>185</v>
      </c>
      <c r="E35" s="68" t="s">
        <v>186</v>
      </c>
      <c r="F35" s="69" t="s">
        <v>42</v>
      </c>
      <c r="G35" s="70">
        <v>24502</v>
      </c>
      <c r="H35" s="71">
        <v>2451</v>
      </c>
      <c r="I35" s="72">
        <v>4345821104</v>
      </c>
      <c r="J35" s="73">
        <v>2</v>
      </c>
      <c r="K35" s="74" t="s">
        <v>44</v>
      </c>
      <c r="L35" s="75"/>
      <c r="M35" s="76"/>
      <c r="N35" s="77"/>
      <c r="O35" s="91" t="s">
        <v>106</v>
      </c>
      <c r="P35" s="74" t="s">
        <v>106</v>
      </c>
      <c r="Q35" s="79"/>
      <c r="R35" s="80"/>
      <c r="S35" s="81" t="s">
        <v>44</v>
      </c>
      <c r="T35" s="82"/>
      <c r="U35" s="83"/>
      <c r="V35" s="83"/>
      <c r="W35" s="84"/>
      <c r="X35" s="85"/>
      <c r="Y35" s="86"/>
      <c r="Z35" s="87">
        <f t="shared" si="0"/>
        <v>0</v>
      </c>
      <c r="AA35" s="88">
        <f t="shared" si="1"/>
        <v>0</v>
      </c>
      <c r="AB35" s="88">
        <f t="shared" si="2"/>
        <v>0</v>
      </c>
      <c r="AC35" s="89">
        <f t="shared" si="3"/>
        <v>0</v>
      </c>
      <c r="AD35" s="90" t="str">
        <f t="shared" si="4"/>
        <v>-</v>
      </c>
      <c r="AE35" s="87">
        <f t="shared" si="5"/>
        <v>0</v>
      </c>
      <c r="AF35" s="88">
        <f t="shared" si="6"/>
        <v>0</v>
      </c>
      <c r="AG35" s="89">
        <f t="shared" si="7"/>
        <v>0</v>
      </c>
      <c r="AH35" s="90" t="str">
        <f t="shared" si="8"/>
        <v>-</v>
      </c>
      <c r="AI35" s="87">
        <f t="shared" si="9"/>
        <v>0</v>
      </c>
    </row>
    <row r="36" spans="1:35" ht="12.75">
      <c r="A36" s="65">
        <v>5100030</v>
      </c>
      <c r="B36" s="66">
        <v>291</v>
      </c>
      <c r="C36" s="67" t="s">
        <v>187</v>
      </c>
      <c r="D36" s="68" t="s">
        <v>188</v>
      </c>
      <c r="E36" s="68" t="s">
        <v>189</v>
      </c>
      <c r="F36" s="69" t="s">
        <v>42</v>
      </c>
      <c r="G36" s="70">
        <v>22733</v>
      </c>
      <c r="H36" s="71" t="s">
        <v>105</v>
      </c>
      <c r="I36" s="72">
        <v>5408292038</v>
      </c>
      <c r="J36" s="73">
        <v>7</v>
      </c>
      <c r="K36" s="74" t="s">
        <v>45</v>
      </c>
      <c r="L36" s="75"/>
      <c r="M36" s="76"/>
      <c r="N36" s="77"/>
      <c r="O36" s="91" t="s">
        <v>106</v>
      </c>
      <c r="P36" s="74" t="s">
        <v>106</v>
      </c>
      <c r="Q36" s="79"/>
      <c r="R36" s="80"/>
      <c r="S36" s="81" t="s">
        <v>45</v>
      </c>
      <c r="T36" s="82"/>
      <c r="U36" s="83"/>
      <c r="V36" s="83"/>
      <c r="W36" s="84"/>
      <c r="X36" s="85"/>
      <c r="Y36" s="86"/>
      <c r="Z36" s="87">
        <f t="shared" si="0"/>
        <v>1</v>
      </c>
      <c r="AA36" s="88">
        <f t="shared" si="1"/>
        <v>0</v>
      </c>
      <c r="AB36" s="88">
        <f t="shared" si="2"/>
        <v>0</v>
      </c>
      <c r="AC36" s="89">
        <f t="shared" si="3"/>
        <v>0</v>
      </c>
      <c r="AD36" s="90" t="str">
        <f t="shared" si="4"/>
        <v>-</v>
      </c>
      <c r="AE36" s="87">
        <f t="shared" si="5"/>
        <v>1</v>
      </c>
      <c r="AF36" s="88">
        <f t="shared" si="6"/>
        <v>0</v>
      </c>
      <c r="AG36" s="89">
        <f t="shared" si="7"/>
        <v>0</v>
      </c>
      <c r="AH36" s="90" t="str">
        <f t="shared" si="8"/>
        <v>-</v>
      </c>
      <c r="AI36" s="87">
        <f t="shared" si="9"/>
        <v>0</v>
      </c>
    </row>
    <row r="37" spans="1:35" ht="12.75">
      <c r="A37" s="65">
        <v>5100050</v>
      </c>
      <c r="B37" s="66">
        <v>941</v>
      </c>
      <c r="C37" s="67" t="s">
        <v>190</v>
      </c>
      <c r="D37" s="68" t="s">
        <v>191</v>
      </c>
      <c r="E37" s="68" t="s">
        <v>186</v>
      </c>
      <c r="F37" s="69" t="s">
        <v>42</v>
      </c>
      <c r="G37" s="70">
        <v>24505</v>
      </c>
      <c r="H37" s="71">
        <v>1098</v>
      </c>
      <c r="I37" s="72">
        <v>8049476250</v>
      </c>
      <c r="J37" s="73">
        <v>4</v>
      </c>
      <c r="K37" s="74" t="s">
        <v>44</v>
      </c>
      <c r="L37" s="75"/>
      <c r="M37" s="76"/>
      <c r="N37" s="77"/>
      <c r="O37" s="91" t="s">
        <v>106</v>
      </c>
      <c r="P37" s="74" t="s">
        <v>106</v>
      </c>
      <c r="Q37" s="79"/>
      <c r="R37" s="80"/>
      <c r="S37" s="81" t="s">
        <v>44</v>
      </c>
      <c r="T37" s="82"/>
      <c r="U37" s="83"/>
      <c r="V37" s="83"/>
      <c r="W37" s="84"/>
      <c r="X37" s="85"/>
      <c r="Y37" s="86"/>
      <c r="Z37" s="87">
        <f t="shared" si="0"/>
        <v>0</v>
      </c>
      <c r="AA37" s="88">
        <f t="shared" si="1"/>
        <v>0</v>
      </c>
      <c r="AB37" s="88">
        <f t="shared" si="2"/>
        <v>0</v>
      </c>
      <c r="AC37" s="89">
        <f t="shared" si="3"/>
        <v>0</v>
      </c>
      <c r="AD37" s="90" t="str">
        <f t="shared" si="4"/>
        <v>-</v>
      </c>
      <c r="AE37" s="87">
        <f t="shared" si="5"/>
        <v>0</v>
      </c>
      <c r="AF37" s="88">
        <f t="shared" si="6"/>
        <v>0</v>
      </c>
      <c r="AG37" s="89">
        <f t="shared" si="7"/>
        <v>0</v>
      </c>
      <c r="AH37" s="90" t="str">
        <f t="shared" si="8"/>
        <v>-</v>
      </c>
      <c r="AI37" s="87">
        <f t="shared" si="9"/>
        <v>0</v>
      </c>
    </row>
    <row r="38" spans="1:35" ht="12.75">
      <c r="A38" s="65">
        <v>5100720</v>
      </c>
      <c r="B38" s="66">
        <v>19</v>
      </c>
      <c r="C38" s="67" t="s">
        <v>192</v>
      </c>
      <c r="D38" s="68" t="s">
        <v>193</v>
      </c>
      <c r="E38" s="68" t="s">
        <v>194</v>
      </c>
      <c r="F38" s="69" t="s">
        <v>42</v>
      </c>
      <c r="G38" s="70">
        <v>23030</v>
      </c>
      <c r="H38" s="71">
        <v>3426</v>
      </c>
      <c r="I38" s="72">
        <v>8048299219</v>
      </c>
      <c r="J38" s="73">
        <v>8</v>
      </c>
      <c r="K38" s="74" t="s">
        <v>45</v>
      </c>
      <c r="L38" s="75"/>
      <c r="M38" s="76">
        <v>827</v>
      </c>
      <c r="N38" s="77" t="s">
        <v>44</v>
      </c>
      <c r="O38" s="78">
        <v>13.89153187</v>
      </c>
      <c r="P38" s="74" t="s">
        <v>44</v>
      </c>
      <c r="Q38" s="79"/>
      <c r="R38" s="80"/>
      <c r="S38" s="81" t="s">
        <v>45</v>
      </c>
      <c r="T38" s="82">
        <v>52276.39</v>
      </c>
      <c r="U38" s="83">
        <v>3743.25</v>
      </c>
      <c r="V38" s="83">
        <v>5603</v>
      </c>
      <c r="W38" s="84">
        <v>4760</v>
      </c>
      <c r="X38" s="85" t="s">
        <v>45</v>
      </c>
      <c r="Y38" s="86" t="s">
        <v>46</v>
      </c>
      <c r="Z38" s="87">
        <f t="shared" si="0"/>
        <v>1</v>
      </c>
      <c r="AA38" s="88">
        <f t="shared" si="1"/>
        <v>0</v>
      </c>
      <c r="AB38" s="88">
        <f t="shared" si="2"/>
        <v>0</v>
      </c>
      <c r="AC38" s="89">
        <f t="shared" si="3"/>
        <v>0</v>
      </c>
      <c r="AD38" s="90" t="str">
        <f t="shared" si="4"/>
        <v>-</v>
      </c>
      <c r="AE38" s="87">
        <f t="shared" si="5"/>
        <v>1</v>
      </c>
      <c r="AF38" s="88">
        <f t="shared" si="6"/>
        <v>0</v>
      </c>
      <c r="AG38" s="89">
        <f t="shared" si="7"/>
        <v>0</v>
      </c>
      <c r="AH38" s="90" t="str">
        <f t="shared" si="8"/>
        <v>-</v>
      </c>
      <c r="AI38" s="87">
        <f t="shared" si="9"/>
        <v>0</v>
      </c>
    </row>
    <row r="39" spans="1:35" ht="12.75">
      <c r="A39" s="65">
        <v>5100750</v>
      </c>
      <c r="B39" s="66">
        <v>20</v>
      </c>
      <c r="C39" s="67" t="s">
        <v>53</v>
      </c>
      <c r="D39" s="68" t="s">
        <v>54</v>
      </c>
      <c r="E39" s="68" t="s">
        <v>55</v>
      </c>
      <c r="F39" s="69" t="s">
        <v>42</v>
      </c>
      <c r="G39" s="70">
        <v>23923</v>
      </c>
      <c r="H39" s="71">
        <v>790</v>
      </c>
      <c r="I39" s="72">
        <v>4345425151</v>
      </c>
      <c r="J39" s="73">
        <v>7</v>
      </c>
      <c r="K39" s="74" t="s">
        <v>45</v>
      </c>
      <c r="L39" s="75"/>
      <c r="M39" s="76">
        <v>2073</v>
      </c>
      <c r="N39" s="77" t="s">
        <v>44</v>
      </c>
      <c r="O39" s="78">
        <v>20.39106145</v>
      </c>
      <c r="P39" s="74" t="s">
        <v>45</v>
      </c>
      <c r="Q39" s="79"/>
      <c r="R39" s="80"/>
      <c r="S39" s="81" t="s">
        <v>45</v>
      </c>
      <c r="T39" s="82">
        <v>131804.63</v>
      </c>
      <c r="U39" s="83">
        <v>11402.13</v>
      </c>
      <c r="V39" s="83">
        <v>15553</v>
      </c>
      <c r="W39" s="84">
        <v>11669</v>
      </c>
      <c r="X39" s="85" t="s">
        <v>44</v>
      </c>
      <c r="Y39" s="86" t="s">
        <v>46</v>
      </c>
      <c r="Z39" s="87">
        <f t="shared" si="0"/>
        <v>1</v>
      </c>
      <c r="AA39" s="88">
        <f t="shared" si="1"/>
        <v>0</v>
      </c>
      <c r="AB39" s="88">
        <f t="shared" si="2"/>
        <v>0</v>
      </c>
      <c r="AC39" s="89">
        <f t="shared" si="3"/>
        <v>0</v>
      </c>
      <c r="AD39" s="90" t="str">
        <f t="shared" si="4"/>
        <v>-</v>
      </c>
      <c r="AE39" s="87">
        <f t="shared" si="5"/>
        <v>1</v>
      </c>
      <c r="AF39" s="88">
        <f t="shared" si="6"/>
        <v>1</v>
      </c>
      <c r="AG39" s="89" t="str">
        <f t="shared" si="7"/>
        <v>Initial</v>
      </c>
      <c r="AH39" s="90" t="str">
        <f t="shared" si="8"/>
        <v>RLIS</v>
      </c>
      <c r="AI39" s="87">
        <f t="shared" si="9"/>
        <v>0</v>
      </c>
    </row>
    <row r="40" spans="1:35" ht="12.75">
      <c r="A40" s="65">
        <v>5100780</v>
      </c>
      <c r="B40" s="66">
        <v>104</v>
      </c>
      <c r="C40" s="67" t="s">
        <v>195</v>
      </c>
      <c r="D40" s="68" t="s">
        <v>196</v>
      </c>
      <c r="E40" s="68" t="s">
        <v>109</v>
      </c>
      <c r="F40" s="69" t="s">
        <v>42</v>
      </c>
      <c r="G40" s="70">
        <v>22903</v>
      </c>
      <c r="H40" s="71">
        <v>1304</v>
      </c>
      <c r="I40" s="72">
        <v>4342452400</v>
      </c>
      <c r="J40" s="73">
        <v>2</v>
      </c>
      <c r="K40" s="74" t="s">
        <v>44</v>
      </c>
      <c r="L40" s="75"/>
      <c r="M40" s="76">
        <v>3980</v>
      </c>
      <c r="N40" s="77" t="s">
        <v>44</v>
      </c>
      <c r="O40" s="78">
        <v>21.26991791</v>
      </c>
      <c r="P40" s="74" t="s">
        <v>45</v>
      </c>
      <c r="Q40" s="79"/>
      <c r="R40" s="80"/>
      <c r="S40" s="81" t="s">
        <v>44</v>
      </c>
      <c r="T40" s="82">
        <v>329148.18</v>
      </c>
      <c r="U40" s="83">
        <v>26522.89</v>
      </c>
      <c r="V40" s="83">
        <v>33877</v>
      </c>
      <c r="W40" s="84">
        <v>22252</v>
      </c>
      <c r="X40" s="85" t="s">
        <v>44</v>
      </c>
      <c r="Y40" s="86" t="s">
        <v>46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9">
        <f t="shared" si="3"/>
        <v>0</v>
      </c>
      <c r="AD40" s="90" t="str">
        <f t="shared" si="4"/>
        <v>-</v>
      </c>
      <c r="AE40" s="87">
        <f t="shared" si="5"/>
        <v>0</v>
      </c>
      <c r="AF40" s="88">
        <f t="shared" si="6"/>
        <v>1</v>
      </c>
      <c r="AG40" s="89">
        <f t="shared" si="7"/>
        <v>0</v>
      </c>
      <c r="AH40" s="90" t="str">
        <f t="shared" si="8"/>
        <v>-</v>
      </c>
      <c r="AI40" s="87">
        <f t="shared" si="9"/>
        <v>0</v>
      </c>
    </row>
    <row r="41" spans="1:35" ht="12.75">
      <c r="A41" s="65">
        <v>5100003</v>
      </c>
      <c r="B41" s="66">
        <v>301</v>
      </c>
      <c r="C41" s="67" t="s">
        <v>197</v>
      </c>
      <c r="D41" s="68" t="s">
        <v>198</v>
      </c>
      <c r="E41" s="68" t="s">
        <v>109</v>
      </c>
      <c r="F41" s="69" t="s">
        <v>42</v>
      </c>
      <c r="G41" s="70">
        <v>22901</v>
      </c>
      <c r="H41" s="71">
        <v>1803</v>
      </c>
      <c r="I41" s="72">
        <v>4349734461</v>
      </c>
      <c r="J41" s="73">
        <v>4</v>
      </c>
      <c r="K41" s="74" t="s">
        <v>44</v>
      </c>
      <c r="L41" s="75"/>
      <c r="M41" s="76"/>
      <c r="N41" s="77"/>
      <c r="O41" s="91" t="s">
        <v>106</v>
      </c>
      <c r="P41" s="74" t="s">
        <v>106</v>
      </c>
      <c r="Q41" s="79"/>
      <c r="R41" s="80"/>
      <c r="S41" s="81" t="s">
        <v>44</v>
      </c>
      <c r="T41" s="82"/>
      <c r="U41" s="83"/>
      <c r="V41" s="83"/>
      <c r="W41" s="84"/>
      <c r="X41" s="85"/>
      <c r="Y41" s="86"/>
      <c r="Z41" s="87">
        <f t="shared" si="0"/>
        <v>0</v>
      </c>
      <c r="AA41" s="88">
        <f t="shared" si="1"/>
        <v>0</v>
      </c>
      <c r="AB41" s="88">
        <f t="shared" si="2"/>
        <v>0</v>
      </c>
      <c r="AC41" s="89">
        <f t="shared" si="3"/>
        <v>0</v>
      </c>
      <c r="AD41" s="90" t="str">
        <f t="shared" si="4"/>
        <v>-</v>
      </c>
      <c r="AE41" s="87">
        <f t="shared" si="5"/>
        <v>0</v>
      </c>
      <c r="AF41" s="88">
        <f t="shared" si="6"/>
        <v>0</v>
      </c>
      <c r="AG41" s="89">
        <f t="shared" si="7"/>
        <v>0</v>
      </c>
      <c r="AH41" s="90" t="str">
        <f t="shared" si="8"/>
        <v>-</v>
      </c>
      <c r="AI41" s="87">
        <f t="shared" si="9"/>
        <v>0</v>
      </c>
    </row>
    <row r="42" spans="1:35" ht="12.75">
      <c r="A42" s="65">
        <v>5100034</v>
      </c>
      <c r="B42" s="66">
        <v>269</v>
      </c>
      <c r="C42" s="67" t="s">
        <v>199</v>
      </c>
      <c r="D42" s="68" t="s">
        <v>200</v>
      </c>
      <c r="E42" s="68" t="s">
        <v>201</v>
      </c>
      <c r="F42" s="69" t="s">
        <v>42</v>
      </c>
      <c r="G42" s="70">
        <v>22560</v>
      </c>
      <c r="H42" s="71" t="s">
        <v>105</v>
      </c>
      <c r="I42" s="72">
        <v>8044430267</v>
      </c>
      <c r="J42" s="73">
        <v>7</v>
      </c>
      <c r="K42" s="74" t="s">
        <v>45</v>
      </c>
      <c r="L42" s="75"/>
      <c r="M42" s="76"/>
      <c r="N42" s="77"/>
      <c r="O42" s="91" t="s">
        <v>106</v>
      </c>
      <c r="P42" s="74" t="s">
        <v>106</v>
      </c>
      <c r="Q42" s="79"/>
      <c r="R42" s="80"/>
      <c r="S42" s="81" t="s">
        <v>45</v>
      </c>
      <c r="T42" s="82"/>
      <c r="U42" s="83"/>
      <c r="V42" s="83"/>
      <c r="W42" s="84"/>
      <c r="X42" s="85"/>
      <c r="Y42" s="86"/>
      <c r="Z42" s="87">
        <f t="shared" si="0"/>
        <v>1</v>
      </c>
      <c r="AA42" s="88">
        <f t="shared" si="1"/>
        <v>0</v>
      </c>
      <c r="AB42" s="88">
        <f t="shared" si="2"/>
        <v>0</v>
      </c>
      <c r="AC42" s="89">
        <f t="shared" si="3"/>
        <v>0</v>
      </c>
      <c r="AD42" s="90" t="str">
        <f t="shared" si="4"/>
        <v>-</v>
      </c>
      <c r="AE42" s="87">
        <f t="shared" si="5"/>
        <v>1</v>
      </c>
      <c r="AF42" s="88">
        <f t="shared" si="6"/>
        <v>0</v>
      </c>
      <c r="AG42" s="89">
        <f t="shared" si="7"/>
        <v>0</v>
      </c>
      <c r="AH42" s="90" t="str">
        <f t="shared" si="8"/>
        <v>-</v>
      </c>
      <c r="AI42" s="87">
        <f t="shared" si="9"/>
        <v>0</v>
      </c>
    </row>
    <row r="43" spans="1:35" ht="12.75">
      <c r="A43" s="65">
        <v>5100810</v>
      </c>
      <c r="B43" s="66">
        <v>136</v>
      </c>
      <c r="C43" s="67" t="s">
        <v>202</v>
      </c>
      <c r="D43" s="68" t="s">
        <v>203</v>
      </c>
      <c r="E43" s="68" t="s">
        <v>204</v>
      </c>
      <c r="F43" s="69" t="s">
        <v>42</v>
      </c>
      <c r="G43" s="70">
        <v>23328</v>
      </c>
      <c r="H43" s="71">
        <v>5204</v>
      </c>
      <c r="I43" s="72">
        <v>7575470165</v>
      </c>
      <c r="J43" s="73" t="s">
        <v>205</v>
      </c>
      <c r="K43" s="74" t="s">
        <v>44</v>
      </c>
      <c r="L43" s="75"/>
      <c r="M43" s="76">
        <v>38289</v>
      </c>
      <c r="N43" s="77" t="s">
        <v>44</v>
      </c>
      <c r="O43" s="78">
        <v>9.992218611</v>
      </c>
      <c r="P43" s="74" t="s">
        <v>44</v>
      </c>
      <c r="Q43" s="79"/>
      <c r="R43" s="80"/>
      <c r="S43" s="81" t="s">
        <v>44</v>
      </c>
      <c r="T43" s="82">
        <v>1461757.93</v>
      </c>
      <c r="U43" s="83">
        <v>104836.61</v>
      </c>
      <c r="V43" s="83">
        <v>177559</v>
      </c>
      <c r="W43" s="84">
        <v>84824</v>
      </c>
      <c r="X43" s="85" t="s">
        <v>45</v>
      </c>
      <c r="Y43" s="86" t="s">
        <v>46</v>
      </c>
      <c r="Z43" s="87">
        <f t="shared" si="0"/>
        <v>0</v>
      </c>
      <c r="AA43" s="88">
        <f t="shared" si="1"/>
        <v>0</v>
      </c>
      <c r="AB43" s="88">
        <f t="shared" si="2"/>
        <v>0</v>
      </c>
      <c r="AC43" s="89">
        <f t="shared" si="3"/>
        <v>0</v>
      </c>
      <c r="AD43" s="90" t="str">
        <f t="shared" si="4"/>
        <v>-</v>
      </c>
      <c r="AE43" s="87">
        <f t="shared" si="5"/>
        <v>0</v>
      </c>
      <c r="AF43" s="88">
        <f t="shared" si="6"/>
        <v>0</v>
      </c>
      <c r="AG43" s="89">
        <f t="shared" si="7"/>
        <v>0</v>
      </c>
      <c r="AH43" s="90" t="str">
        <f t="shared" si="8"/>
        <v>-</v>
      </c>
      <c r="AI43" s="87">
        <f t="shared" si="9"/>
        <v>0</v>
      </c>
    </row>
    <row r="44" spans="1:35" ht="12.75">
      <c r="A44" s="65">
        <v>5100840</v>
      </c>
      <c r="B44" s="66">
        <v>21</v>
      </c>
      <c r="C44" s="67" t="s">
        <v>206</v>
      </c>
      <c r="D44" s="68" t="s">
        <v>207</v>
      </c>
      <c r="E44" s="68" t="s">
        <v>208</v>
      </c>
      <c r="F44" s="69" t="s">
        <v>42</v>
      </c>
      <c r="G44" s="70">
        <v>23832</v>
      </c>
      <c r="H44" s="71">
        <v>1</v>
      </c>
      <c r="I44" s="72">
        <v>8047481405</v>
      </c>
      <c r="J44" s="73" t="s">
        <v>129</v>
      </c>
      <c r="K44" s="74" t="s">
        <v>44</v>
      </c>
      <c r="L44" s="75"/>
      <c r="M44" s="76">
        <v>52742</v>
      </c>
      <c r="N44" s="77" t="s">
        <v>44</v>
      </c>
      <c r="O44" s="78">
        <v>6.791754757</v>
      </c>
      <c r="P44" s="74" t="s">
        <v>44</v>
      </c>
      <c r="Q44" s="79"/>
      <c r="R44" s="80"/>
      <c r="S44" s="81" t="s">
        <v>44</v>
      </c>
      <c r="T44" s="82">
        <v>1405135.24</v>
      </c>
      <c r="U44" s="83">
        <v>86907.41</v>
      </c>
      <c r="V44" s="83">
        <v>190772</v>
      </c>
      <c r="W44" s="84">
        <v>116949</v>
      </c>
      <c r="X44" s="85" t="s">
        <v>45</v>
      </c>
      <c r="Y44" s="86" t="s">
        <v>46</v>
      </c>
      <c r="Z44" s="87">
        <f t="shared" si="0"/>
        <v>0</v>
      </c>
      <c r="AA44" s="88">
        <f t="shared" si="1"/>
        <v>0</v>
      </c>
      <c r="AB44" s="88">
        <f t="shared" si="2"/>
        <v>0</v>
      </c>
      <c r="AC44" s="89">
        <f t="shared" si="3"/>
        <v>0</v>
      </c>
      <c r="AD44" s="90" t="str">
        <f t="shared" si="4"/>
        <v>-</v>
      </c>
      <c r="AE44" s="87">
        <f t="shared" si="5"/>
        <v>0</v>
      </c>
      <c r="AF44" s="88">
        <f t="shared" si="6"/>
        <v>0</v>
      </c>
      <c r="AG44" s="89">
        <f t="shared" si="7"/>
        <v>0</v>
      </c>
      <c r="AH44" s="90" t="str">
        <f t="shared" si="8"/>
        <v>-</v>
      </c>
      <c r="AI44" s="87">
        <f t="shared" si="9"/>
        <v>0</v>
      </c>
    </row>
    <row r="45" spans="1:35" ht="12.75">
      <c r="A45" s="65">
        <v>5100870</v>
      </c>
      <c r="B45" s="66">
        <v>22</v>
      </c>
      <c r="C45" s="67" t="s">
        <v>209</v>
      </c>
      <c r="D45" s="68" t="s">
        <v>210</v>
      </c>
      <c r="E45" s="68" t="s">
        <v>211</v>
      </c>
      <c r="F45" s="69" t="s">
        <v>42</v>
      </c>
      <c r="G45" s="70">
        <v>22611</v>
      </c>
      <c r="H45" s="71">
        <v>1230</v>
      </c>
      <c r="I45" s="72">
        <v>5409556100</v>
      </c>
      <c r="J45" s="73" t="s">
        <v>205</v>
      </c>
      <c r="K45" s="74" t="s">
        <v>44</v>
      </c>
      <c r="L45" s="75"/>
      <c r="M45" s="76">
        <v>2014</v>
      </c>
      <c r="N45" s="77" t="s">
        <v>44</v>
      </c>
      <c r="O45" s="78">
        <v>6.740614334</v>
      </c>
      <c r="P45" s="74" t="s">
        <v>44</v>
      </c>
      <c r="Q45" s="79"/>
      <c r="R45" s="80"/>
      <c r="S45" s="81" t="s">
        <v>44</v>
      </c>
      <c r="T45" s="82">
        <v>68566.71</v>
      </c>
      <c r="U45" s="83">
        <v>4161.9</v>
      </c>
      <c r="V45" s="83">
        <v>8946</v>
      </c>
      <c r="W45" s="84">
        <v>4286</v>
      </c>
      <c r="X45" s="85" t="s">
        <v>45</v>
      </c>
      <c r="Y45" s="86" t="s">
        <v>46</v>
      </c>
      <c r="Z45" s="87">
        <f t="shared" si="0"/>
        <v>0</v>
      </c>
      <c r="AA45" s="88">
        <f t="shared" si="1"/>
        <v>0</v>
      </c>
      <c r="AB45" s="88">
        <f t="shared" si="2"/>
        <v>0</v>
      </c>
      <c r="AC45" s="89">
        <f t="shared" si="3"/>
        <v>0</v>
      </c>
      <c r="AD45" s="90" t="str">
        <f t="shared" si="4"/>
        <v>-</v>
      </c>
      <c r="AE45" s="87">
        <f t="shared" si="5"/>
        <v>0</v>
      </c>
      <c r="AF45" s="88">
        <f t="shared" si="6"/>
        <v>0</v>
      </c>
      <c r="AG45" s="89">
        <f t="shared" si="7"/>
        <v>0</v>
      </c>
      <c r="AH45" s="90" t="str">
        <f t="shared" si="8"/>
        <v>-</v>
      </c>
      <c r="AI45" s="87">
        <f t="shared" si="9"/>
        <v>0</v>
      </c>
    </row>
    <row r="46" spans="1:35" ht="12.75">
      <c r="A46" s="65">
        <v>5100930</v>
      </c>
      <c r="B46" s="66">
        <v>202</v>
      </c>
      <c r="C46" s="67" t="s">
        <v>56</v>
      </c>
      <c r="D46" s="68" t="s">
        <v>57</v>
      </c>
      <c r="E46" s="68" t="s">
        <v>58</v>
      </c>
      <c r="F46" s="69" t="s">
        <v>42</v>
      </c>
      <c r="G46" s="70">
        <v>22443</v>
      </c>
      <c r="H46" s="71">
        <v>2324</v>
      </c>
      <c r="I46" s="72">
        <v>8042240906</v>
      </c>
      <c r="J46" s="73">
        <v>6</v>
      </c>
      <c r="K46" s="74" t="s">
        <v>44</v>
      </c>
      <c r="L46" s="75"/>
      <c r="M46" s="76">
        <v>536</v>
      </c>
      <c r="N46" s="77" t="s">
        <v>44</v>
      </c>
      <c r="O46" s="78">
        <v>36.82092555</v>
      </c>
      <c r="P46" s="74" t="s">
        <v>45</v>
      </c>
      <c r="Q46" s="79"/>
      <c r="R46" s="80"/>
      <c r="S46" s="81" t="s">
        <v>45</v>
      </c>
      <c r="T46" s="82">
        <v>41408.56</v>
      </c>
      <c r="U46" s="83">
        <v>5664.13</v>
      </c>
      <c r="V46" s="83">
        <v>6877</v>
      </c>
      <c r="W46" s="84">
        <v>3050</v>
      </c>
      <c r="X46" s="85" t="s">
        <v>45</v>
      </c>
      <c r="Y46" s="86" t="s">
        <v>46</v>
      </c>
      <c r="Z46" s="87">
        <f t="shared" si="0"/>
        <v>0</v>
      </c>
      <c r="AA46" s="88">
        <f t="shared" si="1"/>
        <v>1</v>
      </c>
      <c r="AB46" s="88">
        <f t="shared" si="2"/>
        <v>0</v>
      </c>
      <c r="AC46" s="89">
        <f t="shared" si="3"/>
        <v>0</v>
      </c>
      <c r="AD46" s="90" t="str">
        <f t="shared" si="4"/>
        <v>-</v>
      </c>
      <c r="AE46" s="87">
        <f t="shared" si="5"/>
        <v>1</v>
      </c>
      <c r="AF46" s="88">
        <f t="shared" si="6"/>
        <v>1</v>
      </c>
      <c r="AG46" s="89" t="str">
        <f t="shared" si="7"/>
        <v>Initial</v>
      </c>
      <c r="AH46" s="90" t="str">
        <f t="shared" si="8"/>
        <v>RLIS</v>
      </c>
      <c r="AI46" s="87">
        <f t="shared" si="9"/>
        <v>0</v>
      </c>
    </row>
    <row r="47" spans="1:35" ht="12.75">
      <c r="A47" s="65">
        <v>5100960</v>
      </c>
      <c r="B47" s="66">
        <v>106</v>
      </c>
      <c r="C47" s="67" t="s">
        <v>212</v>
      </c>
      <c r="D47" s="68" t="s">
        <v>213</v>
      </c>
      <c r="E47" s="68" t="s">
        <v>214</v>
      </c>
      <c r="F47" s="69" t="s">
        <v>42</v>
      </c>
      <c r="G47" s="70">
        <v>23834</v>
      </c>
      <c r="H47" s="71">
        <v>3798</v>
      </c>
      <c r="I47" s="72">
        <v>8045243400</v>
      </c>
      <c r="J47" s="73">
        <v>4</v>
      </c>
      <c r="K47" s="74" t="s">
        <v>44</v>
      </c>
      <c r="L47" s="75"/>
      <c r="M47" s="76">
        <v>2699</v>
      </c>
      <c r="N47" s="77" t="s">
        <v>44</v>
      </c>
      <c r="O47" s="78">
        <v>9.585221331</v>
      </c>
      <c r="P47" s="74" t="s">
        <v>44</v>
      </c>
      <c r="Q47" s="79"/>
      <c r="R47" s="80"/>
      <c r="S47" s="81" t="s">
        <v>44</v>
      </c>
      <c r="T47" s="82">
        <v>87440.36</v>
      </c>
      <c r="U47" s="83">
        <v>6132.03</v>
      </c>
      <c r="V47" s="83">
        <v>11708</v>
      </c>
      <c r="W47" s="84">
        <v>5895</v>
      </c>
      <c r="X47" s="85" t="s">
        <v>45</v>
      </c>
      <c r="Y47" s="86" t="s">
        <v>46</v>
      </c>
      <c r="Z47" s="87">
        <f t="shared" si="0"/>
        <v>0</v>
      </c>
      <c r="AA47" s="88">
        <f t="shared" si="1"/>
        <v>0</v>
      </c>
      <c r="AB47" s="88">
        <f t="shared" si="2"/>
        <v>0</v>
      </c>
      <c r="AC47" s="89">
        <f t="shared" si="3"/>
        <v>0</v>
      </c>
      <c r="AD47" s="90" t="str">
        <f t="shared" si="4"/>
        <v>-</v>
      </c>
      <c r="AE47" s="87">
        <f t="shared" si="5"/>
        <v>0</v>
      </c>
      <c r="AF47" s="88">
        <f t="shared" si="6"/>
        <v>0</v>
      </c>
      <c r="AG47" s="89">
        <f t="shared" si="7"/>
        <v>0</v>
      </c>
      <c r="AH47" s="90" t="str">
        <f t="shared" si="8"/>
        <v>-</v>
      </c>
      <c r="AI47" s="87">
        <f t="shared" si="9"/>
        <v>0</v>
      </c>
    </row>
    <row r="48" spans="1:35" ht="12.75">
      <c r="A48" s="65">
        <v>5100071</v>
      </c>
      <c r="B48" s="66">
        <v>959</v>
      </c>
      <c r="C48" s="67" t="s">
        <v>215</v>
      </c>
      <c r="D48" s="68" t="s">
        <v>216</v>
      </c>
      <c r="E48" s="68" t="s">
        <v>217</v>
      </c>
      <c r="F48" s="69" t="s">
        <v>42</v>
      </c>
      <c r="G48" s="70">
        <v>24402</v>
      </c>
      <c r="H48" s="71" t="s">
        <v>105</v>
      </c>
      <c r="I48" s="72">
        <v>5403322126</v>
      </c>
      <c r="J48" s="73">
        <v>6</v>
      </c>
      <c r="K48" s="74" t="s">
        <v>44</v>
      </c>
      <c r="L48" s="75"/>
      <c r="M48" s="76"/>
      <c r="N48" s="77"/>
      <c r="O48" s="91" t="s">
        <v>106</v>
      </c>
      <c r="P48" s="74" t="s">
        <v>106</v>
      </c>
      <c r="Q48" s="79"/>
      <c r="R48" s="80"/>
      <c r="S48" s="81" t="s">
        <v>45</v>
      </c>
      <c r="T48" s="82"/>
      <c r="U48" s="83"/>
      <c r="V48" s="83"/>
      <c r="W48" s="84"/>
      <c r="X48" s="85"/>
      <c r="Y48" s="86"/>
      <c r="Z48" s="87">
        <f t="shared" si="0"/>
        <v>0</v>
      </c>
      <c r="AA48" s="88">
        <f t="shared" si="1"/>
        <v>0</v>
      </c>
      <c r="AB48" s="88">
        <f t="shared" si="2"/>
        <v>0</v>
      </c>
      <c r="AC48" s="89">
        <f t="shared" si="3"/>
        <v>0</v>
      </c>
      <c r="AD48" s="90" t="str">
        <f t="shared" si="4"/>
        <v>-</v>
      </c>
      <c r="AE48" s="87">
        <f t="shared" si="5"/>
        <v>1</v>
      </c>
      <c r="AF48" s="88">
        <f t="shared" si="6"/>
        <v>0</v>
      </c>
      <c r="AG48" s="89">
        <f t="shared" si="7"/>
        <v>0</v>
      </c>
      <c r="AH48" s="90" t="str">
        <f t="shared" si="8"/>
        <v>-</v>
      </c>
      <c r="AI48" s="87">
        <f t="shared" si="9"/>
        <v>0</v>
      </c>
    </row>
    <row r="49" spans="1:35" ht="12.75">
      <c r="A49" s="65">
        <v>5100035</v>
      </c>
      <c r="B49" s="66">
        <v>270</v>
      </c>
      <c r="C49" s="67" t="s">
        <v>218</v>
      </c>
      <c r="D49" s="68" t="s">
        <v>219</v>
      </c>
      <c r="E49" s="68" t="s">
        <v>220</v>
      </c>
      <c r="F49" s="69" t="s">
        <v>42</v>
      </c>
      <c r="G49" s="70">
        <v>22553</v>
      </c>
      <c r="H49" s="71" t="s">
        <v>105</v>
      </c>
      <c r="I49" s="72">
        <v>5408912445</v>
      </c>
      <c r="J49" s="73">
        <v>3</v>
      </c>
      <c r="K49" s="74" t="s">
        <v>44</v>
      </c>
      <c r="L49" s="75"/>
      <c r="M49" s="76"/>
      <c r="N49" s="77"/>
      <c r="O49" s="91" t="s">
        <v>106</v>
      </c>
      <c r="P49" s="74" t="s">
        <v>106</v>
      </c>
      <c r="Q49" s="79"/>
      <c r="R49" s="80"/>
      <c r="S49" s="81" t="s">
        <v>44</v>
      </c>
      <c r="T49" s="82"/>
      <c r="U49" s="83"/>
      <c r="V49" s="83"/>
      <c r="W49" s="84"/>
      <c r="X49" s="85"/>
      <c r="Y49" s="86"/>
      <c r="Z49" s="87">
        <f t="shared" si="0"/>
        <v>0</v>
      </c>
      <c r="AA49" s="88">
        <f t="shared" si="1"/>
        <v>0</v>
      </c>
      <c r="AB49" s="88">
        <f t="shared" si="2"/>
        <v>0</v>
      </c>
      <c r="AC49" s="89">
        <f t="shared" si="3"/>
        <v>0</v>
      </c>
      <c r="AD49" s="90" t="str">
        <f t="shared" si="4"/>
        <v>-</v>
      </c>
      <c r="AE49" s="87">
        <f t="shared" si="5"/>
        <v>0</v>
      </c>
      <c r="AF49" s="88">
        <f t="shared" si="6"/>
        <v>0</v>
      </c>
      <c r="AG49" s="89">
        <f t="shared" si="7"/>
        <v>0</v>
      </c>
      <c r="AH49" s="90" t="str">
        <f t="shared" si="8"/>
        <v>-</v>
      </c>
      <c r="AI49" s="87">
        <f t="shared" si="9"/>
        <v>0</v>
      </c>
    </row>
    <row r="50" spans="1:35" ht="12.75">
      <c r="A50" s="65">
        <v>5100014</v>
      </c>
      <c r="B50" s="66">
        <v>280</v>
      </c>
      <c r="C50" s="67" t="s">
        <v>221</v>
      </c>
      <c r="D50" s="68" t="s">
        <v>222</v>
      </c>
      <c r="E50" s="68" t="s">
        <v>67</v>
      </c>
      <c r="F50" s="69" t="s">
        <v>42</v>
      </c>
      <c r="G50" s="70">
        <v>24333</v>
      </c>
      <c r="H50" s="71">
        <v>4299</v>
      </c>
      <c r="I50" s="72">
        <v>5402368811</v>
      </c>
      <c r="J50" s="73">
        <v>6</v>
      </c>
      <c r="K50" s="74" t="s">
        <v>44</v>
      </c>
      <c r="L50" s="75"/>
      <c r="M50" s="76"/>
      <c r="N50" s="77"/>
      <c r="O50" s="91" t="s">
        <v>106</v>
      </c>
      <c r="P50" s="74" t="s">
        <v>106</v>
      </c>
      <c r="Q50" s="79"/>
      <c r="R50" s="80"/>
      <c r="S50" s="81" t="s">
        <v>45</v>
      </c>
      <c r="T50" s="82"/>
      <c r="U50" s="83"/>
      <c r="V50" s="83"/>
      <c r="W50" s="84"/>
      <c r="X50" s="85"/>
      <c r="Y50" s="86"/>
      <c r="Z50" s="87">
        <f t="shared" si="0"/>
        <v>0</v>
      </c>
      <c r="AA50" s="88">
        <f t="shared" si="1"/>
        <v>0</v>
      </c>
      <c r="AB50" s="88">
        <f t="shared" si="2"/>
        <v>0</v>
      </c>
      <c r="AC50" s="89">
        <f t="shared" si="3"/>
        <v>0</v>
      </c>
      <c r="AD50" s="90" t="str">
        <f t="shared" si="4"/>
        <v>-</v>
      </c>
      <c r="AE50" s="87">
        <f t="shared" si="5"/>
        <v>1</v>
      </c>
      <c r="AF50" s="88">
        <f t="shared" si="6"/>
        <v>0</v>
      </c>
      <c r="AG50" s="89">
        <f t="shared" si="7"/>
        <v>0</v>
      </c>
      <c r="AH50" s="90" t="str">
        <f t="shared" si="8"/>
        <v>-</v>
      </c>
      <c r="AI50" s="87">
        <f t="shared" si="9"/>
        <v>0</v>
      </c>
    </row>
    <row r="51" spans="1:35" ht="12.75">
      <c r="A51" s="65">
        <v>5100990</v>
      </c>
      <c r="B51" s="66">
        <v>107</v>
      </c>
      <c r="C51" s="67" t="s">
        <v>223</v>
      </c>
      <c r="D51" s="68" t="s">
        <v>224</v>
      </c>
      <c r="E51" s="68" t="s">
        <v>116</v>
      </c>
      <c r="F51" s="69" t="s">
        <v>42</v>
      </c>
      <c r="G51" s="70">
        <v>24426</v>
      </c>
      <c r="H51" s="71">
        <v>1860</v>
      </c>
      <c r="I51" s="72">
        <v>5409651400</v>
      </c>
      <c r="J51" s="73">
        <v>6</v>
      </c>
      <c r="K51" s="74" t="s">
        <v>44</v>
      </c>
      <c r="L51" s="75"/>
      <c r="M51" s="76">
        <v>782</v>
      </c>
      <c r="N51" s="77" t="s">
        <v>44</v>
      </c>
      <c r="O51" s="78">
        <v>15.82089552</v>
      </c>
      <c r="P51" s="74" t="s">
        <v>44</v>
      </c>
      <c r="Q51" s="79"/>
      <c r="R51" s="80"/>
      <c r="S51" s="81" t="s">
        <v>45</v>
      </c>
      <c r="T51" s="82">
        <v>62766.32</v>
      </c>
      <c r="U51" s="83">
        <v>4555.93</v>
      </c>
      <c r="V51" s="83">
        <v>5890</v>
      </c>
      <c r="W51" s="84">
        <v>4703</v>
      </c>
      <c r="X51" s="85" t="s">
        <v>45</v>
      </c>
      <c r="Y51" s="86" t="s">
        <v>46</v>
      </c>
      <c r="Z51" s="87">
        <f t="shared" si="0"/>
        <v>0</v>
      </c>
      <c r="AA51" s="88">
        <f t="shared" si="1"/>
        <v>0</v>
      </c>
      <c r="AB51" s="88">
        <f t="shared" si="2"/>
        <v>0</v>
      </c>
      <c r="AC51" s="89">
        <f t="shared" si="3"/>
        <v>0</v>
      </c>
      <c r="AD51" s="90" t="str">
        <f t="shared" si="4"/>
        <v>-</v>
      </c>
      <c r="AE51" s="87">
        <f t="shared" si="5"/>
        <v>1</v>
      </c>
      <c r="AF51" s="88">
        <f t="shared" si="6"/>
        <v>0</v>
      </c>
      <c r="AG51" s="89">
        <f t="shared" si="7"/>
        <v>0</v>
      </c>
      <c r="AH51" s="90" t="str">
        <f t="shared" si="8"/>
        <v>-</v>
      </c>
      <c r="AI51" s="87">
        <f t="shared" si="9"/>
        <v>0</v>
      </c>
    </row>
    <row r="52" spans="1:35" ht="12.75">
      <c r="A52" s="65">
        <v>5101020</v>
      </c>
      <c r="B52" s="66">
        <v>23</v>
      </c>
      <c r="C52" s="67" t="s">
        <v>225</v>
      </c>
      <c r="D52" s="68" t="s">
        <v>226</v>
      </c>
      <c r="E52" s="68" t="s">
        <v>227</v>
      </c>
      <c r="F52" s="69" t="s">
        <v>42</v>
      </c>
      <c r="G52" s="70">
        <v>24127</v>
      </c>
      <c r="H52" s="71">
        <v>245</v>
      </c>
      <c r="I52" s="72">
        <v>5408645191</v>
      </c>
      <c r="J52" s="73">
        <v>8</v>
      </c>
      <c r="K52" s="74" t="s">
        <v>45</v>
      </c>
      <c r="L52" s="75"/>
      <c r="M52" s="76">
        <v>648</v>
      </c>
      <c r="N52" s="77" t="s">
        <v>44</v>
      </c>
      <c r="O52" s="78">
        <v>13.27231121</v>
      </c>
      <c r="P52" s="74" t="s">
        <v>44</v>
      </c>
      <c r="Q52" s="79"/>
      <c r="R52" s="80"/>
      <c r="S52" s="81" t="s">
        <v>45</v>
      </c>
      <c r="T52" s="82">
        <v>30748.07</v>
      </c>
      <c r="U52" s="83">
        <v>2758.18</v>
      </c>
      <c r="V52" s="83">
        <v>4437</v>
      </c>
      <c r="W52" s="84">
        <v>3730</v>
      </c>
      <c r="X52" s="85" t="s">
        <v>45</v>
      </c>
      <c r="Y52" s="86" t="s">
        <v>46</v>
      </c>
      <c r="Z52" s="87">
        <f t="shared" si="0"/>
        <v>1</v>
      </c>
      <c r="AA52" s="88">
        <f t="shared" si="1"/>
        <v>0</v>
      </c>
      <c r="AB52" s="88">
        <f t="shared" si="2"/>
        <v>0</v>
      </c>
      <c r="AC52" s="89">
        <f t="shared" si="3"/>
        <v>0</v>
      </c>
      <c r="AD52" s="90" t="str">
        <f t="shared" si="4"/>
        <v>-</v>
      </c>
      <c r="AE52" s="87">
        <f t="shared" si="5"/>
        <v>1</v>
      </c>
      <c r="AF52" s="88">
        <f t="shared" si="6"/>
        <v>0</v>
      </c>
      <c r="AG52" s="89">
        <f t="shared" si="7"/>
        <v>0</v>
      </c>
      <c r="AH52" s="90" t="str">
        <f t="shared" si="8"/>
        <v>-</v>
      </c>
      <c r="AI52" s="87">
        <f t="shared" si="9"/>
        <v>0</v>
      </c>
    </row>
    <row r="53" spans="1:35" ht="12.75">
      <c r="A53" s="65">
        <v>5100086</v>
      </c>
      <c r="B53" s="66">
        <v>411</v>
      </c>
      <c r="C53" s="67" t="s">
        <v>228</v>
      </c>
      <c r="D53" s="68" t="s">
        <v>229</v>
      </c>
      <c r="E53" s="68" t="s">
        <v>162</v>
      </c>
      <c r="F53" s="69" t="s">
        <v>42</v>
      </c>
      <c r="G53" s="70">
        <v>24201</v>
      </c>
      <c r="H53" s="71" t="s">
        <v>105</v>
      </c>
      <c r="I53" s="72">
        <v>5406698181</v>
      </c>
      <c r="J53" s="73">
        <v>4</v>
      </c>
      <c r="K53" s="74" t="s">
        <v>44</v>
      </c>
      <c r="L53" s="75"/>
      <c r="M53" s="76"/>
      <c r="N53" s="77"/>
      <c r="O53" s="91" t="s">
        <v>106</v>
      </c>
      <c r="P53" s="74" t="s">
        <v>106</v>
      </c>
      <c r="Q53" s="79"/>
      <c r="R53" s="80"/>
      <c r="S53" s="81" t="s">
        <v>44</v>
      </c>
      <c r="T53" s="82"/>
      <c r="U53" s="83"/>
      <c r="V53" s="83"/>
      <c r="W53" s="84"/>
      <c r="X53" s="85"/>
      <c r="Y53" s="86"/>
      <c r="Z53" s="87">
        <f t="shared" si="0"/>
        <v>0</v>
      </c>
      <c r="AA53" s="88">
        <f t="shared" si="1"/>
        <v>0</v>
      </c>
      <c r="AB53" s="88">
        <f t="shared" si="2"/>
        <v>0</v>
      </c>
      <c r="AC53" s="89">
        <f t="shared" si="3"/>
        <v>0</v>
      </c>
      <c r="AD53" s="90" t="str">
        <f t="shared" si="4"/>
        <v>-</v>
      </c>
      <c r="AE53" s="87">
        <f t="shared" si="5"/>
        <v>0</v>
      </c>
      <c r="AF53" s="88">
        <f t="shared" si="6"/>
        <v>0</v>
      </c>
      <c r="AG53" s="89">
        <f t="shared" si="7"/>
        <v>0</v>
      </c>
      <c r="AH53" s="90" t="str">
        <f t="shared" si="8"/>
        <v>-</v>
      </c>
      <c r="AI53" s="87">
        <f t="shared" si="9"/>
        <v>0</v>
      </c>
    </row>
    <row r="54" spans="1:35" ht="12.75">
      <c r="A54" s="65">
        <v>5101050</v>
      </c>
      <c r="B54" s="66">
        <v>24</v>
      </c>
      <c r="C54" s="67" t="s">
        <v>230</v>
      </c>
      <c r="D54" s="68" t="s">
        <v>231</v>
      </c>
      <c r="E54" s="68" t="s">
        <v>232</v>
      </c>
      <c r="F54" s="69" t="s">
        <v>42</v>
      </c>
      <c r="G54" s="70">
        <v>22701</v>
      </c>
      <c r="H54" s="71">
        <v>1542</v>
      </c>
      <c r="I54" s="72">
        <v>5408253677</v>
      </c>
      <c r="J54" s="73" t="s">
        <v>81</v>
      </c>
      <c r="K54" s="74" t="s">
        <v>44</v>
      </c>
      <c r="L54" s="75"/>
      <c r="M54" s="76">
        <v>6096</v>
      </c>
      <c r="N54" s="77" t="s">
        <v>44</v>
      </c>
      <c r="O54" s="78">
        <v>10.02492384</v>
      </c>
      <c r="P54" s="74" t="s">
        <v>44</v>
      </c>
      <c r="Q54" s="79"/>
      <c r="R54" s="80"/>
      <c r="S54" s="81" t="s">
        <v>45</v>
      </c>
      <c r="T54" s="82">
        <v>249432.25</v>
      </c>
      <c r="U54" s="83">
        <v>18543.86</v>
      </c>
      <c r="V54" s="83">
        <v>31440</v>
      </c>
      <c r="W54" s="84">
        <v>12990</v>
      </c>
      <c r="X54" s="85" t="s">
        <v>44</v>
      </c>
      <c r="Y54" s="86" t="s">
        <v>46</v>
      </c>
      <c r="Z54" s="87">
        <f t="shared" si="0"/>
        <v>0</v>
      </c>
      <c r="AA54" s="88">
        <f t="shared" si="1"/>
        <v>0</v>
      </c>
      <c r="AB54" s="88">
        <f t="shared" si="2"/>
        <v>0</v>
      </c>
      <c r="AC54" s="89">
        <f t="shared" si="3"/>
        <v>0</v>
      </c>
      <c r="AD54" s="90" t="str">
        <f t="shared" si="4"/>
        <v>-</v>
      </c>
      <c r="AE54" s="87">
        <f t="shared" si="5"/>
        <v>1</v>
      </c>
      <c r="AF54" s="88">
        <f t="shared" si="6"/>
        <v>0</v>
      </c>
      <c r="AG54" s="89">
        <f t="shared" si="7"/>
        <v>0</v>
      </c>
      <c r="AH54" s="90" t="str">
        <f t="shared" si="8"/>
        <v>-</v>
      </c>
      <c r="AI54" s="87">
        <f t="shared" si="9"/>
        <v>0</v>
      </c>
    </row>
    <row r="55" spans="1:35" ht="12.75">
      <c r="A55" s="65">
        <v>5101080</v>
      </c>
      <c r="B55" s="66">
        <v>25</v>
      </c>
      <c r="C55" s="67" t="s">
        <v>233</v>
      </c>
      <c r="D55" s="68" t="s">
        <v>234</v>
      </c>
      <c r="E55" s="68" t="s">
        <v>235</v>
      </c>
      <c r="F55" s="69" t="s">
        <v>42</v>
      </c>
      <c r="G55" s="70">
        <v>23040</v>
      </c>
      <c r="H55" s="71">
        <v>170</v>
      </c>
      <c r="I55" s="72">
        <v>8044924873</v>
      </c>
      <c r="J55" s="73">
        <v>8</v>
      </c>
      <c r="K55" s="74" t="s">
        <v>45</v>
      </c>
      <c r="L55" s="75"/>
      <c r="M55" s="76">
        <v>1299</v>
      </c>
      <c r="N55" s="77" t="s">
        <v>44</v>
      </c>
      <c r="O55" s="78">
        <v>18.98656899</v>
      </c>
      <c r="P55" s="74" t="s">
        <v>44</v>
      </c>
      <c r="Q55" s="79"/>
      <c r="R55" s="80"/>
      <c r="S55" s="81" t="s">
        <v>45</v>
      </c>
      <c r="T55" s="82">
        <v>89626.75</v>
      </c>
      <c r="U55" s="83">
        <v>7880.52</v>
      </c>
      <c r="V55" s="83">
        <v>10002</v>
      </c>
      <c r="W55" s="84">
        <v>7529</v>
      </c>
      <c r="X55" s="85" t="s">
        <v>44</v>
      </c>
      <c r="Y55" s="86" t="s">
        <v>46</v>
      </c>
      <c r="Z55" s="87">
        <f t="shared" si="0"/>
        <v>1</v>
      </c>
      <c r="AA55" s="88">
        <f t="shared" si="1"/>
        <v>0</v>
      </c>
      <c r="AB55" s="88">
        <f t="shared" si="2"/>
        <v>0</v>
      </c>
      <c r="AC55" s="89">
        <f t="shared" si="3"/>
        <v>0</v>
      </c>
      <c r="AD55" s="90" t="str">
        <f t="shared" si="4"/>
        <v>-</v>
      </c>
      <c r="AE55" s="87">
        <f t="shared" si="5"/>
        <v>1</v>
      </c>
      <c r="AF55" s="88">
        <f t="shared" si="6"/>
        <v>0</v>
      </c>
      <c r="AG55" s="89">
        <f t="shared" si="7"/>
        <v>0</v>
      </c>
      <c r="AH55" s="90" t="str">
        <f t="shared" si="8"/>
        <v>-</v>
      </c>
      <c r="AI55" s="87">
        <f t="shared" si="9"/>
        <v>0</v>
      </c>
    </row>
    <row r="56" spans="1:35" ht="12.75">
      <c r="A56" s="65">
        <v>5101110</v>
      </c>
      <c r="B56" s="66">
        <v>108</v>
      </c>
      <c r="C56" s="67" t="s">
        <v>236</v>
      </c>
      <c r="D56" s="68" t="s">
        <v>237</v>
      </c>
      <c r="E56" s="68" t="s">
        <v>238</v>
      </c>
      <c r="F56" s="69" t="s">
        <v>42</v>
      </c>
      <c r="G56" s="70">
        <v>24543</v>
      </c>
      <c r="H56" s="71">
        <v>9600</v>
      </c>
      <c r="I56" s="72">
        <v>4347996400</v>
      </c>
      <c r="J56" s="73" t="s">
        <v>239</v>
      </c>
      <c r="K56" s="74" t="s">
        <v>44</v>
      </c>
      <c r="L56" s="75"/>
      <c r="M56" s="76">
        <v>6566</v>
      </c>
      <c r="N56" s="77" t="s">
        <v>44</v>
      </c>
      <c r="O56" s="78">
        <v>26.37089386</v>
      </c>
      <c r="P56" s="74" t="s">
        <v>45</v>
      </c>
      <c r="Q56" s="79"/>
      <c r="R56" s="80"/>
      <c r="S56" s="81" t="s">
        <v>44</v>
      </c>
      <c r="T56" s="82">
        <v>610611.14</v>
      </c>
      <c r="U56" s="83">
        <v>52282.36</v>
      </c>
      <c r="V56" s="83">
        <v>63571</v>
      </c>
      <c r="W56" s="84">
        <v>39741</v>
      </c>
      <c r="X56" s="85" t="s">
        <v>44</v>
      </c>
      <c r="Y56" s="86" t="s">
        <v>46</v>
      </c>
      <c r="Z56" s="87">
        <f t="shared" si="0"/>
        <v>0</v>
      </c>
      <c r="AA56" s="88">
        <f t="shared" si="1"/>
        <v>0</v>
      </c>
      <c r="AB56" s="88">
        <f t="shared" si="2"/>
        <v>0</v>
      </c>
      <c r="AC56" s="89">
        <f t="shared" si="3"/>
        <v>0</v>
      </c>
      <c r="AD56" s="90" t="str">
        <f t="shared" si="4"/>
        <v>-</v>
      </c>
      <c r="AE56" s="87">
        <f t="shared" si="5"/>
        <v>0</v>
      </c>
      <c r="AF56" s="88">
        <f t="shared" si="6"/>
        <v>1</v>
      </c>
      <c r="AG56" s="89">
        <f t="shared" si="7"/>
        <v>0</v>
      </c>
      <c r="AH56" s="90" t="str">
        <f t="shared" si="8"/>
        <v>-</v>
      </c>
      <c r="AI56" s="87">
        <f t="shared" si="9"/>
        <v>0</v>
      </c>
    </row>
    <row r="57" spans="1:35" ht="12.75">
      <c r="A57" s="65">
        <v>5100070</v>
      </c>
      <c r="B57" s="66">
        <v>900</v>
      </c>
      <c r="C57" s="67" t="s">
        <v>240</v>
      </c>
      <c r="D57" s="68" t="s">
        <v>241</v>
      </c>
      <c r="E57" s="68" t="s">
        <v>242</v>
      </c>
      <c r="F57" s="69" t="s">
        <v>42</v>
      </c>
      <c r="G57" s="70">
        <v>23219</v>
      </c>
      <c r="H57" s="71">
        <v>3678</v>
      </c>
      <c r="I57" s="72">
        <v>8042253314</v>
      </c>
      <c r="J57" s="73" t="s">
        <v>243</v>
      </c>
      <c r="K57" s="74" t="s">
        <v>44</v>
      </c>
      <c r="L57" s="75"/>
      <c r="M57" s="76"/>
      <c r="N57" s="77"/>
      <c r="O57" s="91" t="s">
        <v>106</v>
      </c>
      <c r="P57" s="74" t="s">
        <v>106</v>
      </c>
      <c r="Q57" s="79"/>
      <c r="R57" s="80"/>
      <c r="S57" s="81" t="s">
        <v>44</v>
      </c>
      <c r="T57" s="82">
        <v>229529.56</v>
      </c>
      <c r="U57" s="83"/>
      <c r="V57" s="83">
        <v>25112</v>
      </c>
      <c r="W57" s="84">
        <v>4809</v>
      </c>
      <c r="X57" s="85"/>
      <c r="Y57" s="86"/>
      <c r="Z57" s="87">
        <f t="shared" si="0"/>
        <v>0</v>
      </c>
      <c r="AA57" s="88">
        <f t="shared" si="1"/>
        <v>0</v>
      </c>
      <c r="AB57" s="88">
        <f t="shared" si="2"/>
        <v>0</v>
      </c>
      <c r="AC57" s="89">
        <f t="shared" si="3"/>
        <v>0</v>
      </c>
      <c r="AD57" s="90" t="str">
        <f t="shared" si="4"/>
        <v>-</v>
      </c>
      <c r="AE57" s="87">
        <f t="shared" si="5"/>
        <v>0</v>
      </c>
      <c r="AF57" s="88">
        <f t="shared" si="6"/>
        <v>0</v>
      </c>
      <c r="AG57" s="89">
        <f t="shared" si="7"/>
        <v>0</v>
      </c>
      <c r="AH57" s="90" t="str">
        <f t="shared" si="8"/>
        <v>-</v>
      </c>
      <c r="AI57" s="87">
        <f t="shared" si="9"/>
        <v>0</v>
      </c>
    </row>
    <row r="58" spans="1:35" ht="12.75">
      <c r="A58" s="65">
        <v>5100042</v>
      </c>
      <c r="B58" s="66">
        <v>901</v>
      </c>
      <c r="C58" s="67" t="s">
        <v>244</v>
      </c>
      <c r="D58" s="68" t="s">
        <v>245</v>
      </c>
      <c r="E58" s="68" t="s">
        <v>242</v>
      </c>
      <c r="F58" s="69" t="s">
        <v>42</v>
      </c>
      <c r="G58" s="70">
        <v>23218</v>
      </c>
      <c r="H58" s="71">
        <v>2120</v>
      </c>
      <c r="I58" s="72">
        <v>8042253161</v>
      </c>
      <c r="J58" s="73" t="s">
        <v>246</v>
      </c>
      <c r="K58" s="74" t="s">
        <v>44</v>
      </c>
      <c r="L58" s="75"/>
      <c r="M58" s="76"/>
      <c r="N58" s="77"/>
      <c r="O58" s="91" t="s">
        <v>106</v>
      </c>
      <c r="P58" s="74" t="s">
        <v>106</v>
      </c>
      <c r="Q58" s="79"/>
      <c r="R58" s="80"/>
      <c r="S58" s="81" t="s">
        <v>44</v>
      </c>
      <c r="T58" s="82"/>
      <c r="U58" s="83"/>
      <c r="V58" s="83"/>
      <c r="W58" s="84"/>
      <c r="X58" s="85"/>
      <c r="Y58" s="86"/>
      <c r="Z58" s="87">
        <f t="shared" si="0"/>
        <v>0</v>
      </c>
      <c r="AA58" s="88">
        <f t="shared" si="1"/>
        <v>0</v>
      </c>
      <c r="AB58" s="88">
        <f t="shared" si="2"/>
        <v>0</v>
      </c>
      <c r="AC58" s="89">
        <f t="shared" si="3"/>
        <v>0</v>
      </c>
      <c r="AD58" s="90" t="str">
        <f t="shared" si="4"/>
        <v>-</v>
      </c>
      <c r="AE58" s="87">
        <f t="shared" si="5"/>
        <v>0</v>
      </c>
      <c r="AF58" s="88">
        <f t="shared" si="6"/>
        <v>0</v>
      </c>
      <c r="AG58" s="89">
        <f t="shared" si="7"/>
        <v>0</v>
      </c>
      <c r="AH58" s="90" t="str">
        <f t="shared" si="8"/>
        <v>-</v>
      </c>
      <c r="AI58" s="87">
        <f t="shared" si="9"/>
        <v>0</v>
      </c>
    </row>
    <row r="59" spans="1:35" ht="12.75">
      <c r="A59" s="65">
        <v>5101140</v>
      </c>
      <c r="B59" s="66">
        <v>26</v>
      </c>
      <c r="C59" s="67" t="s">
        <v>59</v>
      </c>
      <c r="D59" s="68" t="s">
        <v>60</v>
      </c>
      <c r="E59" s="68" t="s">
        <v>61</v>
      </c>
      <c r="F59" s="69" t="s">
        <v>42</v>
      </c>
      <c r="G59" s="70">
        <v>24228</v>
      </c>
      <c r="H59" s="71">
        <v>1127</v>
      </c>
      <c r="I59" s="72">
        <v>2769264643</v>
      </c>
      <c r="J59" s="73">
        <v>7</v>
      </c>
      <c r="K59" s="74" t="s">
        <v>45</v>
      </c>
      <c r="L59" s="75"/>
      <c r="M59" s="76">
        <v>2373</v>
      </c>
      <c r="N59" s="77" t="s">
        <v>44</v>
      </c>
      <c r="O59" s="78">
        <v>23.14148681</v>
      </c>
      <c r="P59" s="74" t="s">
        <v>45</v>
      </c>
      <c r="Q59" s="79"/>
      <c r="R59" s="80"/>
      <c r="S59" s="81" t="s">
        <v>45</v>
      </c>
      <c r="T59" s="82">
        <v>234000.34</v>
      </c>
      <c r="U59" s="83">
        <v>15170.01</v>
      </c>
      <c r="V59" s="83">
        <v>21383</v>
      </c>
      <c r="W59" s="84">
        <v>13732</v>
      </c>
      <c r="X59" s="85" t="s">
        <v>44</v>
      </c>
      <c r="Y59" s="86" t="s">
        <v>46</v>
      </c>
      <c r="Z59" s="87">
        <f t="shared" si="0"/>
        <v>1</v>
      </c>
      <c r="AA59" s="88">
        <f t="shared" si="1"/>
        <v>0</v>
      </c>
      <c r="AB59" s="88">
        <f t="shared" si="2"/>
        <v>0</v>
      </c>
      <c r="AC59" s="89">
        <f t="shared" si="3"/>
        <v>0</v>
      </c>
      <c r="AD59" s="90" t="str">
        <f t="shared" si="4"/>
        <v>-</v>
      </c>
      <c r="AE59" s="87">
        <f t="shared" si="5"/>
        <v>1</v>
      </c>
      <c r="AF59" s="88">
        <f t="shared" si="6"/>
        <v>1</v>
      </c>
      <c r="AG59" s="89" t="str">
        <f t="shared" si="7"/>
        <v>Initial</v>
      </c>
      <c r="AH59" s="90" t="str">
        <f t="shared" si="8"/>
        <v>RLIS</v>
      </c>
      <c r="AI59" s="87">
        <f t="shared" si="9"/>
        <v>0</v>
      </c>
    </row>
    <row r="60" spans="1:35" ht="12.75">
      <c r="A60" s="65">
        <v>5101170</v>
      </c>
      <c r="B60" s="66">
        <v>27</v>
      </c>
      <c r="C60" s="67" t="s">
        <v>247</v>
      </c>
      <c r="D60" s="68" t="s">
        <v>248</v>
      </c>
      <c r="E60" s="68" t="s">
        <v>249</v>
      </c>
      <c r="F60" s="69" t="s">
        <v>42</v>
      </c>
      <c r="G60" s="70">
        <v>23841</v>
      </c>
      <c r="H60" s="71">
        <v>7</v>
      </c>
      <c r="I60" s="72">
        <v>8044694190</v>
      </c>
      <c r="J60" s="73">
        <v>8</v>
      </c>
      <c r="K60" s="74" t="s">
        <v>45</v>
      </c>
      <c r="L60" s="75"/>
      <c r="M60" s="76">
        <v>4213</v>
      </c>
      <c r="N60" s="77" t="s">
        <v>44</v>
      </c>
      <c r="O60" s="78">
        <v>12.2099572</v>
      </c>
      <c r="P60" s="74" t="s">
        <v>44</v>
      </c>
      <c r="Q60" s="79"/>
      <c r="R60" s="80"/>
      <c r="S60" s="81" t="s">
        <v>45</v>
      </c>
      <c r="T60" s="82">
        <v>186026.86</v>
      </c>
      <c r="U60" s="83">
        <v>11943.92</v>
      </c>
      <c r="V60" s="83">
        <v>21802</v>
      </c>
      <c r="W60" s="84">
        <v>9400</v>
      </c>
      <c r="X60" s="85" t="s">
        <v>45</v>
      </c>
      <c r="Y60" s="86" t="s">
        <v>46</v>
      </c>
      <c r="Z60" s="87">
        <f t="shared" si="0"/>
        <v>1</v>
      </c>
      <c r="AA60" s="88">
        <f t="shared" si="1"/>
        <v>0</v>
      </c>
      <c r="AB60" s="88">
        <f t="shared" si="2"/>
        <v>0</v>
      </c>
      <c r="AC60" s="89">
        <f t="shared" si="3"/>
        <v>0</v>
      </c>
      <c r="AD60" s="90" t="str">
        <f t="shared" si="4"/>
        <v>-</v>
      </c>
      <c r="AE60" s="87">
        <f t="shared" si="5"/>
        <v>1</v>
      </c>
      <c r="AF60" s="88">
        <f t="shared" si="6"/>
        <v>0</v>
      </c>
      <c r="AG60" s="89">
        <f t="shared" si="7"/>
        <v>0</v>
      </c>
      <c r="AH60" s="90" t="str">
        <f t="shared" si="8"/>
        <v>-</v>
      </c>
      <c r="AI60" s="87">
        <f t="shared" si="9"/>
        <v>0</v>
      </c>
    </row>
    <row r="61" spans="1:35" ht="12.75">
      <c r="A61" s="65">
        <v>5100046</v>
      </c>
      <c r="B61" s="66">
        <v>921</v>
      </c>
      <c r="C61" s="67" t="s">
        <v>250</v>
      </c>
      <c r="D61" s="68" t="s">
        <v>251</v>
      </c>
      <c r="E61" s="68" t="s">
        <v>252</v>
      </c>
      <c r="F61" s="69" t="s">
        <v>42</v>
      </c>
      <c r="G61" s="70">
        <v>23187</v>
      </c>
      <c r="H61" s="71" t="s">
        <v>105</v>
      </c>
      <c r="I61" s="72">
        <v>7572534250</v>
      </c>
      <c r="J61" s="73">
        <v>3</v>
      </c>
      <c r="K61" s="74" t="s">
        <v>44</v>
      </c>
      <c r="L61" s="75"/>
      <c r="M61" s="76"/>
      <c r="N61" s="77"/>
      <c r="O61" s="91" t="s">
        <v>106</v>
      </c>
      <c r="P61" s="74" t="s">
        <v>106</v>
      </c>
      <c r="Q61" s="79"/>
      <c r="R61" s="80"/>
      <c r="S61" s="81" t="s">
        <v>44</v>
      </c>
      <c r="T61" s="82"/>
      <c r="U61" s="83"/>
      <c r="V61" s="83"/>
      <c r="W61" s="84"/>
      <c r="X61" s="85"/>
      <c r="Y61" s="86"/>
      <c r="Z61" s="87">
        <f t="shared" si="0"/>
        <v>0</v>
      </c>
      <c r="AA61" s="88">
        <f t="shared" si="1"/>
        <v>0</v>
      </c>
      <c r="AB61" s="88">
        <f t="shared" si="2"/>
        <v>0</v>
      </c>
      <c r="AC61" s="89">
        <f t="shared" si="3"/>
        <v>0</v>
      </c>
      <c r="AD61" s="90" t="str">
        <f t="shared" si="4"/>
        <v>-</v>
      </c>
      <c r="AE61" s="87">
        <f t="shared" si="5"/>
        <v>0</v>
      </c>
      <c r="AF61" s="88">
        <f t="shared" si="6"/>
        <v>0</v>
      </c>
      <c r="AG61" s="89">
        <f t="shared" si="7"/>
        <v>0</v>
      </c>
      <c r="AH61" s="90" t="str">
        <f t="shared" si="8"/>
        <v>-</v>
      </c>
      <c r="AI61" s="87">
        <f t="shared" si="9"/>
        <v>0</v>
      </c>
    </row>
    <row r="62" spans="1:35" ht="12.75">
      <c r="A62" s="65">
        <v>5100073</v>
      </c>
      <c r="B62" s="66">
        <v>402</v>
      </c>
      <c r="C62" s="67" t="s">
        <v>253</v>
      </c>
      <c r="D62" s="68" t="s">
        <v>254</v>
      </c>
      <c r="E62" s="68" t="s">
        <v>255</v>
      </c>
      <c r="F62" s="69" t="s">
        <v>42</v>
      </c>
      <c r="G62" s="70">
        <v>23606</v>
      </c>
      <c r="H62" s="71" t="s">
        <v>105</v>
      </c>
      <c r="I62" s="72">
        <v>7575914971</v>
      </c>
      <c r="J62" s="73">
        <v>2</v>
      </c>
      <c r="K62" s="74" t="s">
        <v>44</v>
      </c>
      <c r="L62" s="75"/>
      <c r="M62" s="76"/>
      <c r="N62" s="77"/>
      <c r="O62" s="91" t="s">
        <v>106</v>
      </c>
      <c r="P62" s="74" t="s">
        <v>106</v>
      </c>
      <c r="Q62" s="79"/>
      <c r="R62" s="80"/>
      <c r="S62" s="81" t="s">
        <v>44</v>
      </c>
      <c r="T62" s="82"/>
      <c r="U62" s="83"/>
      <c r="V62" s="83"/>
      <c r="W62" s="84"/>
      <c r="X62" s="85"/>
      <c r="Y62" s="86"/>
      <c r="Z62" s="87">
        <f t="shared" si="0"/>
        <v>0</v>
      </c>
      <c r="AA62" s="88">
        <f t="shared" si="1"/>
        <v>0</v>
      </c>
      <c r="AB62" s="88">
        <f t="shared" si="2"/>
        <v>0</v>
      </c>
      <c r="AC62" s="89">
        <f t="shared" si="3"/>
        <v>0</v>
      </c>
      <c r="AD62" s="90" t="str">
        <f t="shared" si="4"/>
        <v>-</v>
      </c>
      <c r="AE62" s="87">
        <f t="shared" si="5"/>
        <v>0</v>
      </c>
      <c r="AF62" s="88">
        <f t="shared" si="6"/>
        <v>0</v>
      </c>
      <c r="AG62" s="89">
        <f t="shared" si="7"/>
        <v>0</v>
      </c>
      <c r="AH62" s="90" t="str">
        <f t="shared" si="8"/>
        <v>-</v>
      </c>
      <c r="AI62" s="87">
        <f t="shared" si="9"/>
        <v>0</v>
      </c>
    </row>
    <row r="63" spans="1:35" ht="12.75">
      <c r="A63" s="65">
        <v>5101200</v>
      </c>
      <c r="B63" s="66">
        <v>28</v>
      </c>
      <c r="C63" s="67" t="s">
        <v>256</v>
      </c>
      <c r="D63" s="68" t="s">
        <v>200</v>
      </c>
      <c r="E63" s="68" t="s">
        <v>201</v>
      </c>
      <c r="F63" s="69" t="s">
        <v>42</v>
      </c>
      <c r="G63" s="70">
        <v>22560</v>
      </c>
      <c r="H63" s="71">
        <v>756</v>
      </c>
      <c r="I63" s="72">
        <v>8044434366</v>
      </c>
      <c r="J63" s="73">
        <v>7</v>
      </c>
      <c r="K63" s="74" t="s">
        <v>45</v>
      </c>
      <c r="L63" s="75"/>
      <c r="M63" s="76">
        <v>1459</v>
      </c>
      <c r="N63" s="77" t="s">
        <v>44</v>
      </c>
      <c r="O63" s="78">
        <v>17.63354394</v>
      </c>
      <c r="P63" s="74" t="s">
        <v>44</v>
      </c>
      <c r="Q63" s="79"/>
      <c r="R63" s="80"/>
      <c r="S63" s="81" t="s">
        <v>45</v>
      </c>
      <c r="T63" s="82">
        <v>83948.37</v>
      </c>
      <c r="U63" s="83">
        <v>7585.01</v>
      </c>
      <c r="V63" s="83">
        <v>10592</v>
      </c>
      <c r="W63" s="84">
        <v>8519</v>
      </c>
      <c r="X63" s="85" t="s">
        <v>44</v>
      </c>
      <c r="Y63" s="86" t="s">
        <v>46</v>
      </c>
      <c r="Z63" s="87">
        <f t="shared" si="0"/>
        <v>1</v>
      </c>
      <c r="AA63" s="88">
        <f t="shared" si="1"/>
        <v>0</v>
      </c>
      <c r="AB63" s="88">
        <f t="shared" si="2"/>
        <v>0</v>
      </c>
      <c r="AC63" s="89">
        <f t="shared" si="3"/>
        <v>0</v>
      </c>
      <c r="AD63" s="90" t="str">
        <f t="shared" si="4"/>
        <v>-</v>
      </c>
      <c r="AE63" s="87">
        <f t="shared" si="5"/>
        <v>1</v>
      </c>
      <c r="AF63" s="88">
        <f t="shared" si="6"/>
        <v>0</v>
      </c>
      <c r="AG63" s="89">
        <f t="shared" si="7"/>
        <v>0</v>
      </c>
      <c r="AH63" s="90" t="str">
        <f t="shared" si="8"/>
        <v>-</v>
      </c>
      <c r="AI63" s="87">
        <f t="shared" si="9"/>
        <v>0</v>
      </c>
    </row>
    <row r="64" spans="1:35" ht="12.75">
      <c r="A64" s="65">
        <v>5101260</v>
      </c>
      <c r="B64" s="66">
        <v>29</v>
      </c>
      <c r="C64" s="67" t="s">
        <v>257</v>
      </c>
      <c r="D64" s="68" t="s">
        <v>258</v>
      </c>
      <c r="E64" s="68" t="s">
        <v>259</v>
      </c>
      <c r="F64" s="69" t="s">
        <v>42</v>
      </c>
      <c r="G64" s="70">
        <v>22030</v>
      </c>
      <c r="H64" s="71">
        <v>4006</v>
      </c>
      <c r="I64" s="72">
        <v>7032462631</v>
      </c>
      <c r="J64" s="73" t="s">
        <v>260</v>
      </c>
      <c r="K64" s="74" t="s">
        <v>44</v>
      </c>
      <c r="L64" s="75"/>
      <c r="M64" s="76">
        <v>152316</v>
      </c>
      <c r="N64" s="77" t="s">
        <v>44</v>
      </c>
      <c r="O64" s="78">
        <v>5.898390049</v>
      </c>
      <c r="P64" s="74" t="s">
        <v>44</v>
      </c>
      <c r="Q64" s="79"/>
      <c r="R64" s="80"/>
      <c r="S64" s="81" t="s">
        <v>44</v>
      </c>
      <c r="T64" s="82">
        <v>3944938.94</v>
      </c>
      <c r="U64" s="83">
        <v>251659.64</v>
      </c>
      <c r="V64" s="83">
        <v>576087</v>
      </c>
      <c r="W64" s="84">
        <v>360186</v>
      </c>
      <c r="X64" s="85" t="s">
        <v>45</v>
      </c>
      <c r="Y64" s="86" t="s">
        <v>46</v>
      </c>
      <c r="Z64" s="87">
        <f t="shared" si="0"/>
        <v>0</v>
      </c>
      <c r="AA64" s="88">
        <f t="shared" si="1"/>
        <v>0</v>
      </c>
      <c r="AB64" s="88">
        <f t="shared" si="2"/>
        <v>0</v>
      </c>
      <c r="AC64" s="89">
        <f t="shared" si="3"/>
        <v>0</v>
      </c>
      <c r="AD64" s="90" t="str">
        <f t="shared" si="4"/>
        <v>-</v>
      </c>
      <c r="AE64" s="87">
        <f t="shared" si="5"/>
        <v>0</v>
      </c>
      <c r="AF64" s="88">
        <f t="shared" si="6"/>
        <v>0</v>
      </c>
      <c r="AG64" s="89">
        <f t="shared" si="7"/>
        <v>0</v>
      </c>
      <c r="AH64" s="90" t="str">
        <f t="shared" si="8"/>
        <v>-</v>
      </c>
      <c r="AI64" s="87">
        <f t="shared" si="9"/>
        <v>0</v>
      </c>
    </row>
    <row r="65" spans="1:35" ht="12.75">
      <c r="A65" s="65">
        <v>5101290</v>
      </c>
      <c r="B65" s="66">
        <v>109</v>
      </c>
      <c r="C65" s="67" t="s">
        <v>261</v>
      </c>
      <c r="D65" s="68" t="s">
        <v>262</v>
      </c>
      <c r="E65" s="68" t="s">
        <v>263</v>
      </c>
      <c r="F65" s="69" t="s">
        <v>42</v>
      </c>
      <c r="G65" s="70">
        <v>22046</v>
      </c>
      <c r="H65" s="71">
        <v>3432</v>
      </c>
      <c r="I65" s="72">
        <v>7032485601</v>
      </c>
      <c r="J65" s="73">
        <v>3</v>
      </c>
      <c r="K65" s="74" t="s">
        <v>44</v>
      </c>
      <c r="L65" s="75"/>
      <c r="M65" s="76">
        <v>1782</v>
      </c>
      <c r="N65" s="77" t="s">
        <v>44</v>
      </c>
      <c r="O65" s="78">
        <v>2.718676123</v>
      </c>
      <c r="P65" s="74" t="s">
        <v>44</v>
      </c>
      <c r="Q65" s="79"/>
      <c r="R65" s="80"/>
      <c r="S65" s="81" t="s">
        <v>44</v>
      </c>
      <c r="T65" s="82">
        <v>31984.49</v>
      </c>
      <c r="U65" s="83">
        <v>935.81</v>
      </c>
      <c r="V65" s="83">
        <v>7043</v>
      </c>
      <c r="W65" s="84">
        <v>5431</v>
      </c>
      <c r="X65" s="85" t="s">
        <v>45</v>
      </c>
      <c r="Y65" s="86" t="s">
        <v>46</v>
      </c>
      <c r="Z65" s="87">
        <f t="shared" si="0"/>
        <v>0</v>
      </c>
      <c r="AA65" s="88">
        <f t="shared" si="1"/>
        <v>0</v>
      </c>
      <c r="AB65" s="88">
        <f t="shared" si="2"/>
        <v>0</v>
      </c>
      <c r="AC65" s="89">
        <f t="shared" si="3"/>
        <v>0</v>
      </c>
      <c r="AD65" s="90" t="str">
        <f t="shared" si="4"/>
        <v>-</v>
      </c>
      <c r="AE65" s="87">
        <f t="shared" si="5"/>
        <v>0</v>
      </c>
      <c r="AF65" s="88">
        <f t="shared" si="6"/>
        <v>0</v>
      </c>
      <c r="AG65" s="89">
        <f t="shared" si="7"/>
        <v>0</v>
      </c>
      <c r="AH65" s="90" t="str">
        <f t="shared" si="8"/>
        <v>-</v>
      </c>
      <c r="AI65" s="87">
        <f t="shared" si="9"/>
        <v>0</v>
      </c>
    </row>
    <row r="66" spans="1:35" ht="12.75">
      <c r="A66" s="65">
        <v>5101320</v>
      </c>
      <c r="B66" s="66">
        <v>30</v>
      </c>
      <c r="C66" s="67" t="s">
        <v>264</v>
      </c>
      <c r="D66" s="68" t="s">
        <v>265</v>
      </c>
      <c r="E66" s="68" t="s">
        <v>266</v>
      </c>
      <c r="F66" s="69" t="s">
        <v>42</v>
      </c>
      <c r="G66" s="70">
        <v>20186</v>
      </c>
      <c r="H66" s="71">
        <v>3037</v>
      </c>
      <c r="I66" s="72">
        <v>5403511000</v>
      </c>
      <c r="J66" s="73" t="s">
        <v>205</v>
      </c>
      <c r="K66" s="74" t="s">
        <v>44</v>
      </c>
      <c r="L66" s="75"/>
      <c r="M66" s="76">
        <v>10234</v>
      </c>
      <c r="N66" s="77" t="s">
        <v>44</v>
      </c>
      <c r="O66" s="78">
        <v>5.479336756</v>
      </c>
      <c r="P66" s="74" t="s">
        <v>44</v>
      </c>
      <c r="Q66" s="79"/>
      <c r="R66" s="80"/>
      <c r="S66" s="81" t="s">
        <v>44</v>
      </c>
      <c r="T66" s="82">
        <v>286417.49</v>
      </c>
      <c r="U66" s="83">
        <v>15564.04</v>
      </c>
      <c r="V66" s="83">
        <v>37320</v>
      </c>
      <c r="W66" s="84">
        <v>23154</v>
      </c>
      <c r="X66" s="85" t="s">
        <v>44</v>
      </c>
      <c r="Y66" s="86" t="s">
        <v>46</v>
      </c>
      <c r="Z66" s="87">
        <f t="shared" si="0"/>
        <v>0</v>
      </c>
      <c r="AA66" s="88">
        <f t="shared" si="1"/>
        <v>0</v>
      </c>
      <c r="AB66" s="88">
        <f t="shared" si="2"/>
        <v>0</v>
      </c>
      <c r="AC66" s="89">
        <f t="shared" si="3"/>
        <v>0</v>
      </c>
      <c r="AD66" s="90" t="str">
        <f t="shared" si="4"/>
        <v>-</v>
      </c>
      <c r="AE66" s="87">
        <f t="shared" si="5"/>
        <v>0</v>
      </c>
      <c r="AF66" s="88">
        <f t="shared" si="6"/>
        <v>0</v>
      </c>
      <c r="AG66" s="89">
        <f t="shared" si="7"/>
        <v>0</v>
      </c>
      <c r="AH66" s="90" t="str">
        <f t="shared" si="8"/>
        <v>-</v>
      </c>
      <c r="AI66" s="87">
        <f t="shared" si="9"/>
        <v>0</v>
      </c>
    </row>
    <row r="67" spans="1:35" ht="12.75">
      <c r="A67" s="65">
        <v>5101350</v>
      </c>
      <c r="B67" s="66">
        <v>31</v>
      </c>
      <c r="C67" s="67" t="s">
        <v>267</v>
      </c>
      <c r="D67" s="68" t="s">
        <v>268</v>
      </c>
      <c r="E67" s="68" t="s">
        <v>269</v>
      </c>
      <c r="F67" s="69" t="s">
        <v>42</v>
      </c>
      <c r="G67" s="70">
        <v>24091</v>
      </c>
      <c r="H67" s="71">
        <v>9710</v>
      </c>
      <c r="I67" s="72">
        <v>5407459400</v>
      </c>
      <c r="J67" s="73">
        <v>7</v>
      </c>
      <c r="K67" s="74" t="s">
        <v>45</v>
      </c>
      <c r="L67" s="75"/>
      <c r="M67" s="76">
        <v>1984</v>
      </c>
      <c r="N67" s="77" t="s">
        <v>44</v>
      </c>
      <c r="O67" s="78">
        <v>13.56740355</v>
      </c>
      <c r="P67" s="74" t="s">
        <v>44</v>
      </c>
      <c r="Q67" s="79"/>
      <c r="R67" s="80"/>
      <c r="S67" s="81" t="s">
        <v>45</v>
      </c>
      <c r="T67" s="82">
        <v>99697.49</v>
      </c>
      <c r="U67" s="83">
        <v>7905.15</v>
      </c>
      <c r="V67" s="83">
        <v>11891</v>
      </c>
      <c r="W67" s="84">
        <v>11105</v>
      </c>
      <c r="X67" s="85" t="s">
        <v>45</v>
      </c>
      <c r="Y67" s="86" t="s">
        <v>46</v>
      </c>
      <c r="Z67" s="87">
        <f t="shared" si="0"/>
        <v>1</v>
      </c>
      <c r="AA67" s="88">
        <f t="shared" si="1"/>
        <v>0</v>
      </c>
      <c r="AB67" s="88">
        <f t="shared" si="2"/>
        <v>0</v>
      </c>
      <c r="AC67" s="89">
        <f t="shared" si="3"/>
        <v>0</v>
      </c>
      <c r="AD67" s="90" t="str">
        <f t="shared" si="4"/>
        <v>-</v>
      </c>
      <c r="AE67" s="87">
        <f t="shared" si="5"/>
        <v>1</v>
      </c>
      <c r="AF67" s="88">
        <f t="shared" si="6"/>
        <v>0</v>
      </c>
      <c r="AG67" s="89">
        <f t="shared" si="7"/>
        <v>0</v>
      </c>
      <c r="AH67" s="90" t="str">
        <f t="shared" si="8"/>
        <v>-</v>
      </c>
      <c r="AI67" s="87">
        <f t="shared" si="9"/>
        <v>0</v>
      </c>
    </row>
    <row r="68" spans="1:35" ht="12.75">
      <c r="A68" s="65">
        <v>5101380</v>
      </c>
      <c r="B68" s="66">
        <v>32</v>
      </c>
      <c r="C68" s="67" t="s">
        <v>152</v>
      </c>
      <c r="D68" s="68" t="s">
        <v>270</v>
      </c>
      <c r="E68" s="68" t="s">
        <v>153</v>
      </c>
      <c r="F68" s="69" t="s">
        <v>42</v>
      </c>
      <c r="G68" s="70">
        <v>22963</v>
      </c>
      <c r="H68" s="71">
        <v>419</v>
      </c>
      <c r="I68" s="72">
        <v>4345898208</v>
      </c>
      <c r="J68" s="73" t="s">
        <v>129</v>
      </c>
      <c r="K68" s="74" t="s">
        <v>44</v>
      </c>
      <c r="L68" s="75"/>
      <c r="M68" s="76">
        <v>3424</v>
      </c>
      <c r="N68" s="77" t="s">
        <v>44</v>
      </c>
      <c r="O68" s="78">
        <v>7.034684905</v>
      </c>
      <c r="P68" s="74" t="s">
        <v>44</v>
      </c>
      <c r="Q68" s="79"/>
      <c r="R68" s="80"/>
      <c r="S68" s="81" t="s">
        <v>44</v>
      </c>
      <c r="T68" s="82">
        <v>114830.95</v>
      </c>
      <c r="U68" s="83">
        <v>7535.75</v>
      </c>
      <c r="V68" s="83">
        <v>14318</v>
      </c>
      <c r="W68" s="84">
        <v>7134</v>
      </c>
      <c r="X68" s="85" t="s">
        <v>44</v>
      </c>
      <c r="Y68" s="86" t="s">
        <v>46</v>
      </c>
      <c r="Z68" s="87">
        <f t="shared" si="0"/>
        <v>0</v>
      </c>
      <c r="AA68" s="88">
        <f t="shared" si="1"/>
        <v>0</v>
      </c>
      <c r="AB68" s="88">
        <f t="shared" si="2"/>
        <v>0</v>
      </c>
      <c r="AC68" s="89">
        <f t="shared" si="3"/>
        <v>0</v>
      </c>
      <c r="AD68" s="90" t="str">
        <f t="shared" si="4"/>
        <v>-</v>
      </c>
      <c r="AE68" s="87">
        <f t="shared" si="5"/>
        <v>0</v>
      </c>
      <c r="AF68" s="88">
        <f t="shared" si="6"/>
        <v>0</v>
      </c>
      <c r="AG68" s="89">
        <f t="shared" si="7"/>
        <v>0</v>
      </c>
      <c r="AH68" s="90" t="str">
        <f t="shared" si="8"/>
        <v>-</v>
      </c>
      <c r="AI68" s="87">
        <f t="shared" si="9"/>
        <v>0</v>
      </c>
    </row>
    <row r="69" spans="1:35" ht="12.75">
      <c r="A69" s="65">
        <v>5101410</v>
      </c>
      <c r="B69" s="66">
        <v>135</v>
      </c>
      <c r="C69" s="67" t="s">
        <v>62</v>
      </c>
      <c r="D69" s="68" t="s">
        <v>63</v>
      </c>
      <c r="E69" s="68" t="s">
        <v>64</v>
      </c>
      <c r="F69" s="69" t="s">
        <v>42</v>
      </c>
      <c r="G69" s="70">
        <v>23851</v>
      </c>
      <c r="H69" s="71">
        <v>2100</v>
      </c>
      <c r="I69" s="72">
        <v>7575698111</v>
      </c>
      <c r="J69" s="73">
        <v>6</v>
      </c>
      <c r="K69" s="74" t="s">
        <v>44</v>
      </c>
      <c r="L69" s="75"/>
      <c r="M69" s="76">
        <v>1320</v>
      </c>
      <c r="N69" s="77" t="s">
        <v>44</v>
      </c>
      <c r="O69" s="78">
        <v>25.72196105</v>
      </c>
      <c r="P69" s="74" t="s">
        <v>45</v>
      </c>
      <c r="Q69" s="79"/>
      <c r="R69" s="80"/>
      <c r="S69" s="81" t="s">
        <v>45</v>
      </c>
      <c r="T69" s="82">
        <v>119460.45</v>
      </c>
      <c r="U69" s="83">
        <v>9875.28</v>
      </c>
      <c r="V69" s="83">
        <v>13384</v>
      </c>
      <c r="W69" s="84">
        <v>7352</v>
      </c>
      <c r="X69" s="85" t="s">
        <v>44</v>
      </c>
      <c r="Y69" s="86" t="s">
        <v>46</v>
      </c>
      <c r="Z69" s="87">
        <f aca="true" t="shared" si="10" ref="Z69:Z132">IF(OR(K69="YES",L69="YES"),1,0)</f>
        <v>0</v>
      </c>
      <c r="AA69" s="88">
        <f aca="true" t="shared" si="11" ref="AA69:AA132">IF(OR(AND(ISNUMBER(M69),AND(M69&gt;0,M69&lt;600)),AND(ISNUMBER(M69),AND(M69&gt;0,N69="YES"))),1,0)</f>
        <v>0</v>
      </c>
      <c r="AB69" s="88">
        <f aca="true" t="shared" si="12" ref="AB69:AB132">IF(AND(OR(K69="YES",L69="YES"),(Z69=0)),"Trouble",0)</f>
        <v>0</v>
      </c>
      <c r="AC69" s="89">
        <f aca="true" t="shared" si="13" ref="AC69:AC132">IF(AND(OR(AND(ISNUMBER(M69),AND(M69&gt;0,M69&lt;600)),AND(ISNUMBER(M69),AND(M69&gt;0,N69="YES"))),(AA69=0)),"Trouble",0)</f>
        <v>0</v>
      </c>
      <c r="AD69" s="90" t="str">
        <f aca="true" t="shared" si="14" ref="AD69:AD132">IF(AND(Z69=1,AA69=1),"SRSA","-")</f>
        <v>-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1</v>
      </c>
      <c r="AG69" s="89" t="str">
        <f aca="true" t="shared" si="17" ref="AG69:AG132">IF(AND(AE69=1,AF69=1),"Initial",0)</f>
        <v>Initial</v>
      </c>
      <c r="AH69" s="90" t="str">
        <f aca="true" t="shared" si="18" ref="AH69:AH132">IF(AND(AND(AG69="Initial",AI69=0),AND(ISNUMBER(M69),M69&gt;0)),"RLIS","-")</f>
        <v>RLIS</v>
      </c>
      <c r="AI69" s="87">
        <f aca="true" t="shared" si="19" ref="AI69:AI132">IF(AND(AD69="SRSA",AG69="Initial"),"SRSA",0)</f>
        <v>0</v>
      </c>
    </row>
    <row r="70" spans="1:35" ht="12.75">
      <c r="A70" s="65">
        <v>5101440</v>
      </c>
      <c r="B70" s="66">
        <v>33</v>
      </c>
      <c r="C70" s="67" t="s">
        <v>271</v>
      </c>
      <c r="D70" s="68" t="s">
        <v>272</v>
      </c>
      <c r="E70" s="68" t="s">
        <v>273</v>
      </c>
      <c r="F70" s="69" t="s">
        <v>42</v>
      </c>
      <c r="G70" s="70">
        <v>24151</v>
      </c>
      <c r="H70" s="71">
        <v>6614</v>
      </c>
      <c r="I70" s="72">
        <v>5404835138</v>
      </c>
      <c r="J70" s="73" t="s">
        <v>129</v>
      </c>
      <c r="K70" s="74" t="s">
        <v>44</v>
      </c>
      <c r="L70" s="75"/>
      <c r="M70" s="76">
        <v>6819</v>
      </c>
      <c r="N70" s="77" t="s">
        <v>44</v>
      </c>
      <c r="O70" s="78">
        <v>14.80967986</v>
      </c>
      <c r="P70" s="74" t="s">
        <v>44</v>
      </c>
      <c r="Q70" s="79"/>
      <c r="R70" s="80"/>
      <c r="S70" s="81" t="s">
        <v>44</v>
      </c>
      <c r="T70" s="82">
        <v>346885.61</v>
      </c>
      <c r="U70" s="83">
        <v>31916.13</v>
      </c>
      <c r="V70" s="83">
        <v>41116</v>
      </c>
      <c r="W70" s="84">
        <v>37857</v>
      </c>
      <c r="X70" s="85" t="s">
        <v>45</v>
      </c>
      <c r="Y70" s="86" t="s">
        <v>46</v>
      </c>
      <c r="Z70" s="87">
        <f t="shared" si="10"/>
        <v>0</v>
      </c>
      <c r="AA70" s="88">
        <f t="shared" si="11"/>
        <v>0</v>
      </c>
      <c r="AB70" s="88">
        <f t="shared" si="12"/>
        <v>0</v>
      </c>
      <c r="AC70" s="89">
        <f t="shared" si="13"/>
        <v>0</v>
      </c>
      <c r="AD70" s="90" t="str">
        <f t="shared" si="14"/>
        <v>-</v>
      </c>
      <c r="AE70" s="87">
        <f t="shared" si="15"/>
        <v>0</v>
      </c>
      <c r="AF70" s="88">
        <f t="shared" si="16"/>
        <v>0</v>
      </c>
      <c r="AG70" s="89">
        <f t="shared" si="17"/>
        <v>0</v>
      </c>
      <c r="AH70" s="90" t="str">
        <f t="shared" si="18"/>
        <v>-</v>
      </c>
      <c r="AI70" s="87">
        <f t="shared" si="19"/>
        <v>0</v>
      </c>
    </row>
    <row r="71" spans="1:35" ht="12.75">
      <c r="A71" s="65">
        <v>5101470</v>
      </c>
      <c r="B71" s="66">
        <v>34</v>
      </c>
      <c r="C71" s="67" t="s">
        <v>274</v>
      </c>
      <c r="D71" s="68" t="s">
        <v>275</v>
      </c>
      <c r="E71" s="68" t="s">
        <v>276</v>
      </c>
      <c r="F71" s="69" t="s">
        <v>42</v>
      </c>
      <c r="G71" s="70">
        <v>22604</v>
      </c>
      <c r="H71" s="71">
        <v>2546</v>
      </c>
      <c r="I71" s="72">
        <v>5406623888</v>
      </c>
      <c r="J71" s="73" t="s">
        <v>110</v>
      </c>
      <c r="K71" s="74" t="s">
        <v>44</v>
      </c>
      <c r="L71" s="75"/>
      <c r="M71" s="76">
        <v>11037</v>
      </c>
      <c r="N71" s="77" t="s">
        <v>44</v>
      </c>
      <c r="O71" s="78">
        <v>7.379687751</v>
      </c>
      <c r="P71" s="74" t="s">
        <v>44</v>
      </c>
      <c r="Q71" s="79"/>
      <c r="R71" s="80"/>
      <c r="S71" s="81" t="s">
        <v>44</v>
      </c>
      <c r="T71" s="82">
        <v>330241.93</v>
      </c>
      <c r="U71" s="83">
        <v>21794.58</v>
      </c>
      <c r="V71" s="83">
        <v>45669</v>
      </c>
      <c r="W71" s="84">
        <v>24466</v>
      </c>
      <c r="X71" s="85" t="s">
        <v>44</v>
      </c>
      <c r="Y71" s="86" t="s">
        <v>46</v>
      </c>
      <c r="Z71" s="87">
        <f t="shared" si="10"/>
        <v>0</v>
      </c>
      <c r="AA71" s="88">
        <f t="shared" si="11"/>
        <v>0</v>
      </c>
      <c r="AB71" s="88">
        <f t="shared" si="12"/>
        <v>0</v>
      </c>
      <c r="AC71" s="89">
        <f t="shared" si="13"/>
        <v>0</v>
      </c>
      <c r="AD71" s="90" t="str">
        <f t="shared" si="14"/>
        <v>-</v>
      </c>
      <c r="AE71" s="87">
        <f t="shared" si="15"/>
        <v>0</v>
      </c>
      <c r="AF71" s="88">
        <f t="shared" si="16"/>
        <v>0</v>
      </c>
      <c r="AG71" s="89">
        <f t="shared" si="17"/>
        <v>0</v>
      </c>
      <c r="AH71" s="90" t="str">
        <f t="shared" si="18"/>
        <v>-</v>
      </c>
      <c r="AI71" s="87">
        <f t="shared" si="19"/>
        <v>0</v>
      </c>
    </row>
    <row r="72" spans="1:35" ht="12.75">
      <c r="A72" s="65">
        <v>5101510</v>
      </c>
      <c r="B72" s="66">
        <v>110</v>
      </c>
      <c r="C72" s="67" t="s">
        <v>277</v>
      </c>
      <c r="D72" s="68" t="s">
        <v>278</v>
      </c>
      <c r="E72" s="68" t="s">
        <v>279</v>
      </c>
      <c r="F72" s="69" t="s">
        <v>42</v>
      </c>
      <c r="G72" s="70">
        <v>22401</v>
      </c>
      <c r="H72" s="71">
        <v>5819</v>
      </c>
      <c r="I72" s="72">
        <v>5403721130</v>
      </c>
      <c r="J72" s="73">
        <v>3</v>
      </c>
      <c r="K72" s="74" t="s">
        <v>44</v>
      </c>
      <c r="L72" s="75"/>
      <c r="M72" s="76">
        <v>2268</v>
      </c>
      <c r="N72" s="77" t="s">
        <v>44</v>
      </c>
      <c r="O72" s="78">
        <v>20.52091555</v>
      </c>
      <c r="P72" s="74" t="s">
        <v>45</v>
      </c>
      <c r="Q72" s="79"/>
      <c r="R72" s="80"/>
      <c r="S72" s="81" t="s">
        <v>44</v>
      </c>
      <c r="T72" s="82">
        <v>157059.11</v>
      </c>
      <c r="U72" s="83">
        <v>12879.73</v>
      </c>
      <c r="V72" s="83">
        <v>15761</v>
      </c>
      <c r="W72" s="84">
        <v>12683</v>
      </c>
      <c r="X72" s="85" t="s">
        <v>44</v>
      </c>
      <c r="Y72" s="86" t="s">
        <v>46</v>
      </c>
      <c r="Z72" s="87">
        <f t="shared" si="10"/>
        <v>0</v>
      </c>
      <c r="AA72" s="88">
        <f t="shared" si="11"/>
        <v>0</v>
      </c>
      <c r="AB72" s="88">
        <f t="shared" si="12"/>
        <v>0</v>
      </c>
      <c r="AC72" s="89">
        <f t="shared" si="13"/>
        <v>0</v>
      </c>
      <c r="AD72" s="90" t="str">
        <f t="shared" si="14"/>
        <v>-</v>
      </c>
      <c r="AE72" s="87">
        <f t="shared" si="15"/>
        <v>0</v>
      </c>
      <c r="AF72" s="88">
        <f t="shared" si="16"/>
        <v>1</v>
      </c>
      <c r="AG72" s="89">
        <f t="shared" si="17"/>
        <v>0</v>
      </c>
      <c r="AH72" s="90" t="str">
        <f t="shared" si="18"/>
        <v>-</v>
      </c>
      <c r="AI72" s="87">
        <f t="shared" si="19"/>
        <v>0</v>
      </c>
    </row>
    <row r="73" spans="1:35" ht="12.75">
      <c r="A73" s="65">
        <v>5101560</v>
      </c>
      <c r="B73" s="66">
        <v>111</v>
      </c>
      <c r="C73" s="67" t="s">
        <v>65</v>
      </c>
      <c r="D73" s="68" t="s">
        <v>66</v>
      </c>
      <c r="E73" s="68" t="s">
        <v>67</v>
      </c>
      <c r="F73" s="69" t="s">
        <v>42</v>
      </c>
      <c r="G73" s="70">
        <v>24333</v>
      </c>
      <c r="H73" s="71">
        <v>4222</v>
      </c>
      <c r="I73" s="72">
        <v>2762362911</v>
      </c>
      <c r="J73" s="73">
        <v>6</v>
      </c>
      <c r="K73" s="74" t="s">
        <v>44</v>
      </c>
      <c r="L73" s="75"/>
      <c r="M73" s="76">
        <v>1247</v>
      </c>
      <c r="N73" s="77" t="s">
        <v>44</v>
      </c>
      <c r="O73" s="78">
        <v>27.89820924</v>
      </c>
      <c r="P73" s="74" t="s">
        <v>45</v>
      </c>
      <c r="Q73" s="79"/>
      <c r="R73" s="80"/>
      <c r="S73" s="81" t="s">
        <v>45</v>
      </c>
      <c r="T73" s="82">
        <v>83769.48</v>
      </c>
      <c r="U73" s="83">
        <v>7461.87</v>
      </c>
      <c r="V73" s="83">
        <v>10060</v>
      </c>
      <c r="W73" s="84">
        <v>7064</v>
      </c>
      <c r="X73" s="85" t="s">
        <v>44</v>
      </c>
      <c r="Y73" s="86" t="s">
        <v>46</v>
      </c>
      <c r="Z73" s="87">
        <f t="shared" si="10"/>
        <v>0</v>
      </c>
      <c r="AA73" s="88">
        <f t="shared" si="11"/>
        <v>0</v>
      </c>
      <c r="AB73" s="88">
        <f t="shared" si="12"/>
        <v>0</v>
      </c>
      <c r="AC73" s="89">
        <f t="shared" si="13"/>
        <v>0</v>
      </c>
      <c r="AD73" s="90" t="str">
        <f t="shared" si="14"/>
        <v>-</v>
      </c>
      <c r="AE73" s="87">
        <f t="shared" si="15"/>
        <v>1</v>
      </c>
      <c r="AF73" s="88">
        <f t="shared" si="16"/>
        <v>1</v>
      </c>
      <c r="AG73" s="89" t="str">
        <f t="shared" si="17"/>
        <v>Initial</v>
      </c>
      <c r="AH73" s="90" t="str">
        <f t="shared" si="18"/>
        <v>RLIS</v>
      </c>
      <c r="AI73" s="87">
        <f t="shared" si="19"/>
        <v>0</v>
      </c>
    </row>
    <row r="74" spans="1:35" ht="12.75">
      <c r="A74" s="65">
        <v>5100007</v>
      </c>
      <c r="B74" s="66">
        <v>305</v>
      </c>
      <c r="C74" s="67" t="s">
        <v>280</v>
      </c>
      <c r="D74" s="68" t="s">
        <v>281</v>
      </c>
      <c r="E74" s="68" t="s">
        <v>232</v>
      </c>
      <c r="F74" s="69" t="s">
        <v>42</v>
      </c>
      <c r="G74" s="70">
        <v>22701</v>
      </c>
      <c r="H74" s="71">
        <v>999</v>
      </c>
      <c r="I74" s="72">
        <v>5408250476</v>
      </c>
      <c r="J74" s="73">
        <v>7</v>
      </c>
      <c r="K74" s="74" t="s">
        <v>45</v>
      </c>
      <c r="L74" s="75"/>
      <c r="M74" s="76"/>
      <c r="N74" s="77"/>
      <c r="O74" s="91" t="s">
        <v>106</v>
      </c>
      <c r="P74" s="74" t="s">
        <v>106</v>
      </c>
      <c r="Q74" s="79"/>
      <c r="R74" s="80"/>
      <c r="S74" s="81" t="s">
        <v>45</v>
      </c>
      <c r="T74" s="82"/>
      <c r="U74" s="83"/>
      <c r="V74" s="83"/>
      <c r="W74" s="84"/>
      <c r="X74" s="85"/>
      <c r="Y74" s="86"/>
      <c r="Z74" s="87">
        <f t="shared" si="10"/>
        <v>1</v>
      </c>
      <c r="AA74" s="88">
        <f t="shared" si="11"/>
        <v>0</v>
      </c>
      <c r="AB74" s="88">
        <f t="shared" si="12"/>
        <v>0</v>
      </c>
      <c r="AC74" s="89">
        <f t="shared" si="13"/>
        <v>0</v>
      </c>
      <c r="AD74" s="90" t="str">
        <f t="shared" si="14"/>
        <v>-</v>
      </c>
      <c r="AE74" s="87">
        <f t="shared" si="15"/>
        <v>1</v>
      </c>
      <c r="AF74" s="88">
        <f t="shared" si="16"/>
        <v>0</v>
      </c>
      <c r="AG74" s="89">
        <f t="shared" si="17"/>
        <v>0</v>
      </c>
      <c r="AH74" s="90" t="str">
        <f t="shared" si="18"/>
        <v>-</v>
      </c>
      <c r="AI74" s="87">
        <f t="shared" si="19"/>
        <v>0</v>
      </c>
    </row>
    <row r="75" spans="1:35" ht="12.75">
      <c r="A75" s="65">
        <v>5101590</v>
      </c>
      <c r="B75" s="66">
        <v>35</v>
      </c>
      <c r="C75" s="67" t="s">
        <v>282</v>
      </c>
      <c r="D75" s="68" t="s">
        <v>283</v>
      </c>
      <c r="E75" s="68" t="s">
        <v>284</v>
      </c>
      <c r="F75" s="69" t="s">
        <v>42</v>
      </c>
      <c r="G75" s="70">
        <v>24134</v>
      </c>
      <c r="H75" s="71">
        <v>9725</v>
      </c>
      <c r="I75" s="72">
        <v>5409211421</v>
      </c>
      <c r="J75" s="73" t="s">
        <v>129</v>
      </c>
      <c r="K75" s="74" t="s">
        <v>44</v>
      </c>
      <c r="L75" s="75"/>
      <c r="M75" s="76">
        <v>2405</v>
      </c>
      <c r="N75" s="77" t="s">
        <v>44</v>
      </c>
      <c r="O75" s="78">
        <v>14.06307978</v>
      </c>
      <c r="P75" s="74" t="s">
        <v>44</v>
      </c>
      <c r="Q75" s="79"/>
      <c r="R75" s="80"/>
      <c r="S75" s="81" t="s">
        <v>44</v>
      </c>
      <c r="T75" s="82">
        <v>123320.04</v>
      </c>
      <c r="U75" s="83">
        <v>9678.27</v>
      </c>
      <c r="V75" s="83">
        <v>13530</v>
      </c>
      <c r="W75" s="84">
        <v>13436</v>
      </c>
      <c r="X75" s="85" t="s">
        <v>44</v>
      </c>
      <c r="Y75" s="86" t="s">
        <v>46</v>
      </c>
      <c r="Z75" s="87">
        <f t="shared" si="10"/>
        <v>0</v>
      </c>
      <c r="AA75" s="88">
        <f t="shared" si="11"/>
        <v>0</v>
      </c>
      <c r="AB75" s="88">
        <f t="shared" si="12"/>
        <v>0</v>
      </c>
      <c r="AC75" s="89">
        <f t="shared" si="13"/>
        <v>0</v>
      </c>
      <c r="AD75" s="90" t="str">
        <f t="shared" si="14"/>
        <v>-</v>
      </c>
      <c r="AE75" s="87">
        <f t="shared" si="15"/>
        <v>0</v>
      </c>
      <c r="AF75" s="88">
        <f t="shared" si="16"/>
        <v>0</v>
      </c>
      <c r="AG75" s="89">
        <f t="shared" si="17"/>
        <v>0</v>
      </c>
      <c r="AH75" s="90" t="str">
        <f t="shared" si="18"/>
        <v>-</v>
      </c>
      <c r="AI75" s="87">
        <f t="shared" si="19"/>
        <v>0</v>
      </c>
    </row>
    <row r="76" spans="1:35" ht="12.75">
      <c r="A76" s="65">
        <v>5101620</v>
      </c>
      <c r="B76" s="66">
        <v>36</v>
      </c>
      <c r="C76" s="67" t="s">
        <v>285</v>
      </c>
      <c r="D76" s="68" t="s">
        <v>286</v>
      </c>
      <c r="E76" s="68" t="s">
        <v>287</v>
      </c>
      <c r="F76" s="69" t="s">
        <v>42</v>
      </c>
      <c r="G76" s="70">
        <v>23061</v>
      </c>
      <c r="H76" s="71">
        <v>2320</v>
      </c>
      <c r="I76" s="72">
        <v>8046935300</v>
      </c>
      <c r="J76" s="73" t="s">
        <v>288</v>
      </c>
      <c r="K76" s="74" t="s">
        <v>44</v>
      </c>
      <c r="L76" s="75"/>
      <c r="M76" s="76">
        <v>5791</v>
      </c>
      <c r="N76" s="77" t="s">
        <v>44</v>
      </c>
      <c r="O76" s="78">
        <v>10.66333284</v>
      </c>
      <c r="P76" s="74" t="s">
        <v>44</v>
      </c>
      <c r="Q76" s="79"/>
      <c r="R76" s="80"/>
      <c r="S76" s="81" t="s">
        <v>44</v>
      </c>
      <c r="T76" s="82">
        <v>263311.8</v>
      </c>
      <c r="U76" s="83">
        <v>18839.38</v>
      </c>
      <c r="V76" s="83">
        <v>31154</v>
      </c>
      <c r="W76" s="84">
        <v>12961</v>
      </c>
      <c r="X76" s="85" t="s">
        <v>45</v>
      </c>
      <c r="Y76" s="86" t="s">
        <v>46</v>
      </c>
      <c r="Z76" s="87">
        <f t="shared" si="10"/>
        <v>0</v>
      </c>
      <c r="AA76" s="88">
        <f t="shared" si="11"/>
        <v>0</v>
      </c>
      <c r="AB76" s="88">
        <f t="shared" si="12"/>
        <v>0</v>
      </c>
      <c r="AC76" s="89">
        <f t="shared" si="13"/>
        <v>0</v>
      </c>
      <c r="AD76" s="90" t="str">
        <f t="shared" si="14"/>
        <v>-</v>
      </c>
      <c r="AE76" s="87">
        <f t="shared" si="15"/>
        <v>0</v>
      </c>
      <c r="AF76" s="88">
        <f t="shared" si="16"/>
        <v>0</v>
      </c>
      <c r="AG76" s="89">
        <f t="shared" si="17"/>
        <v>0</v>
      </c>
      <c r="AH76" s="90" t="str">
        <f t="shared" si="18"/>
        <v>-</v>
      </c>
      <c r="AI76" s="87">
        <f t="shared" si="19"/>
        <v>0</v>
      </c>
    </row>
    <row r="77" spans="1:35" ht="12.75">
      <c r="A77" s="65">
        <v>5101650</v>
      </c>
      <c r="B77" s="66">
        <v>37</v>
      </c>
      <c r="C77" s="67" t="s">
        <v>289</v>
      </c>
      <c r="D77" s="68" t="s">
        <v>290</v>
      </c>
      <c r="E77" s="68" t="s">
        <v>291</v>
      </c>
      <c r="F77" s="69" t="s">
        <v>42</v>
      </c>
      <c r="G77" s="70">
        <v>23063</v>
      </c>
      <c r="H77" s="71">
        <v>169</v>
      </c>
      <c r="I77" s="72">
        <v>8045565601</v>
      </c>
      <c r="J77" s="73">
        <v>8</v>
      </c>
      <c r="K77" s="74" t="s">
        <v>45</v>
      </c>
      <c r="L77" s="75"/>
      <c r="M77" s="76">
        <v>2092</v>
      </c>
      <c r="N77" s="77" t="s">
        <v>44</v>
      </c>
      <c r="O77" s="78">
        <v>7.731958763</v>
      </c>
      <c r="P77" s="74" t="s">
        <v>44</v>
      </c>
      <c r="Q77" s="79"/>
      <c r="R77" s="80"/>
      <c r="S77" s="81" t="s">
        <v>45</v>
      </c>
      <c r="T77" s="82">
        <v>72844.22</v>
      </c>
      <c r="U77" s="83">
        <v>5220.85</v>
      </c>
      <c r="V77" s="83">
        <v>9785</v>
      </c>
      <c r="W77" s="84">
        <v>4426</v>
      </c>
      <c r="X77" s="85" t="s">
        <v>45</v>
      </c>
      <c r="Y77" s="86" t="s">
        <v>46</v>
      </c>
      <c r="Z77" s="87">
        <f t="shared" si="10"/>
        <v>1</v>
      </c>
      <c r="AA77" s="88">
        <f t="shared" si="11"/>
        <v>0</v>
      </c>
      <c r="AB77" s="88">
        <f t="shared" si="12"/>
        <v>0</v>
      </c>
      <c r="AC77" s="89">
        <f t="shared" si="13"/>
        <v>0</v>
      </c>
      <c r="AD77" s="90" t="str">
        <f t="shared" si="14"/>
        <v>-</v>
      </c>
      <c r="AE77" s="87">
        <f t="shared" si="15"/>
        <v>1</v>
      </c>
      <c r="AF77" s="88">
        <f t="shared" si="16"/>
        <v>0</v>
      </c>
      <c r="AG77" s="89">
        <f t="shared" si="17"/>
        <v>0</v>
      </c>
      <c r="AH77" s="90" t="str">
        <f t="shared" si="18"/>
        <v>-</v>
      </c>
      <c r="AI77" s="87">
        <f t="shared" si="19"/>
        <v>0</v>
      </c>
    </row>
    <row r="78" spans="1:35" ht="12.75">
      <c r="A78" s="65">
        <v>5100029</v>
      </c>
      <c r="B78" s="66">
        <v>266</v>
      </c>
      <c r="C78" s="67" t="s">
        <v>292</v>
      </c>
      <c r="D78" s="68" t="s">
        <v>293</v>
      </c>
      <c r="E78" s="68" t="s">
        <v>294</v>
      </c>
      <c r="F78" s="69" t="s">
        <v>42</v>
      </c>
      <c r="G78" s="70">
        <v>23947</v>
      </c>
      <c r="H78" s="71" t="s">
        <v>105</v>
      </c>
      <c r="I78" s="72">
        <v>4347360616</v>
      </c>
      <c r="J78" s="73">
        <v>7</v>
      </c>
      <c r="K78" s="74" t="s">
        <v>45</v>
      </c>
      <c r="L78" s="75"/>
      <c r="M78" s="76"/>
      <c r="N78" s="77"/>
      <c r="O78" s="91" t="s">
        <v>106</v>
      </c>
      <c r="P78" s="74" t="s">
        <v>106</v>
      </c>
      <c r="Q78" s="79"/>
      <c r="R78" s="80"/>
      <c r="S78" s="81" t="s">
        <v>45</v>
      </c>
      <c r="T78" s="82"/>
      <c r="U78" s="83"/>
      <c r="V78" s="83"/>
      <c r="W78" s="84"/>
      <c r="X78" s="85"/>
      <c r="Y78" s="86"/>
      <c r="Z78" s="87">
        <f t="shared" si="10"/>
        <v>1</v>
      </c>
      <c r="AA78" s="88">
        <f t="shared" si="11"/>
        <v>0</v>
      </c>
      <c r="AB78" s="88">
        <f t="shared" si="12"/>
        <v>0</v>
      </c>
      <c r="AC78" s="89">
        <f t="shared" si="13"/>
        <v>0</v>
      </c>
      <c r="AD78" s="90" t="str">
        <f t="shared" si="14"/>
        <v>-</v>
      </c>
      <c r="AE78" s="87">
        <f t="shared" si="15"/>
        <v>1</v>
      </c>
      <c r="AF78" s="88">
        <f t="shared" si="16"/>
        <v>0</v>
      </c>
      <c r="AG78" s="89">
        <f t="shared" si="17"/>
        <v>0</v>
      </c>
      <c r="AH78" s="90" t="str">
        <f t="shared" si="18"/>
        <v>-</v>
      </c>
      <c r="AI78" s="87">
        <f t="shared" si="19"/>
        <v>0</v>
      </c>
    </row>
    <row r="79" spans="1:35" ht="12.75">
      <c r="A79" s="65">
        <v>5102175</v>
      </c>
      <c r="B79" s="66">
        <v>262</v>
      </c>
      <c r="C79" s="67" t="s">
        <v>295</v>
      </c>
      <c r="D79" s="68" t="s">
        <v>296</v>
      </c>
      <c r="E79" s="68" t="s">
        <v>297</v>
      </c>
      <c r="F79" s="69" t="s">
        <v>42</v>
      </c>
      <c r="G79" s="70">
        <v>23529</v>
      </c>
      <c r="H79" s="71">
        <v>556</v>
      </c>
      <c r="I79" s="72">
        <v>7574514711</v>
      </c>
      <c r="J79" s="73">
        <v>2</v>
      </c>
      <c r="K79" s="74" t="s">
        <v>44</v>
      </c>
      <c r="L79" s="75"/>
      <c r="M79" s="76"/>
      <c r="N79" s="77"/>
      <c r="O79" s="91" t="s">
        <v>106</v>
      </c>
      <c r="P79" s="74" t="s">
        <v>106</v>
      </c>
      <c r="Q79" s="79"/>
      <c r="R79" s="80"/>
      <c r="S79" s="81" t="s">
        <v>44</v>
      </c>
      <c r="T79" s="82"/>
      <c r="U79" s="83"/>
      <c r="V79" s="83"/>
      <c r="W79" s="84"/>
      <c r="X79" s="85"/>
      <c r="Y79" s="86"/>
      <c r="Z79" s="87">
        <f t="shared" si="10"/>
        <v>0</v>
      </c>
      <c r="AA79" s="88">
        <f t="shared" si="11"/>
        <v>0</v>
      </c>
      <c r="AB79" s="88">
        <f t="shared" si="12"/>
        <v>0</v>
      </c>
      <c r="AC79" s="89">
        <f t="shared" si="13"/>
        <v>0</v>
      </c>
      <c r="AD79" s="90" t="str">
        <f t="shared" si="14"/>
        <v>-</v>
      </c>
      <c r="AE79" s="87">
        <f t="shared" si="15"/>
        <v>0</v>
      </c>
      <c r="AF79" s="88">
        <f t="shared" si="16"/>
        <v>0</v>
      </c>
      <c r="AG79" s="89">
        <f t="shared" si="17"/>
        <v>0</v>
      </c>
      <c r="AH79" s="90" t="str">
        <f t="shared" si="18"/>
        <v>-</v>
      </c>
      <c r="AI79" s="87">
        <f t="shared" si="19"/>
        <v>0</v>
      </c>
    </row>
    <row r="80" spans="1:35" ht="12.75">
      <c r="A80" s="65">
        <v>5101690</v>
      </c>
      <c r="B80" s="66">
        <v>38</v>
      </c>
      <c r="C80" s="67" t="s">
        <v>68</v>
      </c>
      <c r="D80" s="68" t="s">
        <v>69</v>
      </c>
      <c r="E80" s="68" t="s">
        <v>70</v>
      </c>
      <c r="F80" s="69" t="s">
        <v>42</v>
      </c>
      <c r="G80" s="70">
        <v>24348</v>
      </c>
      <c r="H80" s="71">
        <v>888</v>
      </c>
      <c r="I80" s="72">
        <v>2767732832</v>
      </c>
      <c r="J80" s="73" t="s">
        <v>43</v>
      </c>
      <c r="K80" s="74" t="s">
        <v>44</v>
      </c>
      <c r="L80" s="75"/>
      <c r="M80" s="76">
        <v>2080</v>
      </c>
      <c r="N80" s="77" t="s">
        <v>44</v>
      </c>
      <c r="O80" s="78">
        <v>20.69243156</v>
      </c>
      <c r="P80" s="74" t="s">
        <v>45</v>
      </c>
      <c r="Q80" s="79"/>
      <c r="R80" s="80"/>
      <c r="S80" s="81" t="s">
        <v>45</v>
      </c>
      <c r="T80" s="82">
        <v>142360.2</v>
      </c>
      <c r="U80" s="83">
        <v>13175.25</v>
      </c>
      <c r="V80" s="83">
        <v>17260</v>
      </c>
      <c r="W80" s="84">
        <v>12703</v>
      </c>
      <c r="X80" s="85" t="s">
        <v>44</v>
      </c>
      <c r="Y80" s="86" t="s">
        <v>46</v>
      </c>
      <c r="Z80" s="87">
        <f t="shared" si="10"/>
        <v>0</v>
      </c>
      <c r="AA80" s="88">
        <f t="shared" si="11"/>
        <v>0</v>
      </c>
      <c r="AB80" s="88">
        <f t="shared" si="12"/>
        <v>0</v>
      </c>
      <c r="AC80" s="89">
        <f t="shared" si="13"/>
        <v>0</v>
      </c>
      <c r="AD80" s="90" t="str">
        <f t="shared" si="14"/>
        <v>-</v>
      </c>
      <c r="AE80" s="87">
        <f t="shared" si="15"/>
        <v>1</v>
      </c>
      <c r="AF80" s="88">
        <f t="shared" si="16"/>
        <v>1</v>
      </c>
      <c r="AG80" s="89" t="str">
        <f t="shared" si="17"/>
        <v>Initial</v>
      </c>
      <c r="AH80" s="90" t="str">
        <f t="shared" si="18"/>
        <v>RLIS</v>
      </c>
      <c r="AI80" s="87">
        <f t="shared" si="19"/>
        <v>0</v>
      </c>
    </row>
    <row r="81" spans="1:35" ht="12.75">
      <c r="A81" s="65">
        <v>5101710</v>
      </c>
      <c r="B81" s="66">
        <v>39</v>
      </c>
      <c r="C81" s="67" t="s">
        <v>298</v>
      </c>
      <c r="D81" s="68" t="s">
        <v>299</v>
      </c>
      <c r="E81" s="68" t="s">
        <v>300</v>
      </c>
      <c r="F81" s="69" t="s">
        <v>42</v>
      </c>
      <c r="G81" s="70">
        <v>22973</v>
      </c>
      <c r="H81" s="71">
        <v>1140</v>
      </c>
      <c r="I81" s="72">
        <v>4349855254</v>
      </c>
      <c r="J81" s="73" t="s">
        <v>301</v>
      </c>
      <c r="K81" s="74" t="s">
        <v>45</v>
      </c>
      <c r="L81" s="75"/>
      <c r="M81" s="76">
        <v>2515</v>
      </c>
      <c r="N81" s="77" t="s">
        <v>44</v>
      </c>
      <c r="O81" s="78">
        <v>9.908039158</v>
      </c>
      <c r="P81" s="74" t="s">
        <v>44</v>
      </c>
      <c r="Q81" s="79"/>
      <c r="R81" s="80"/>
      <c r="S81" s="81" t="s">
        <v>45</v>
      </c>
      <c r="T81" s="82">
        <v>115103.64</v>
      </c>
      <c r="U81" s="83">
        <v>8028.28</v>
      </c>
      <c r="V81" s="83">
        <v>12623</v>
      </c>
      <c r="W81" s="84">
        <v>5834</v>
      </c>
      <c r="X81" s="85" t="s">
        <v>44</v>
      </c>
      <c r="Y81" s="86" t="s">
        <v>46</v>
      </c>
      <c r="Z81" s="87">
        <f t="shared" si="10"/>
        <v>1</v>
      </c>
      <c r="AA81" s="88">
        <f t="shared" si="11"/>
        <v>0</v>
      </c>
      <c r="AB81" s="88">
        <f t="shared" si="12"/>
        <v>0</v>
      </c>
      <c r="AC81" s="89">
        <f t="shared" si="13"/>
        <v>0</v>
      </c>
      <c r="AD81" s="90" t="str">
        <f t="shared" si="14"/>
        <v>-</v>
      </c>
      <c r="AE81" s="87">
        <f t="shared" si="15"/>
        <v>1</v>
      </c>
      <c r="AF81" s="88">
        <f t="shared" si="16"/>
        <v>0</v>
      </c>
      <c r="AG81" s="89">
        <f t="shared" si="17"/>
        <v>0</v>
      </c>
      <c r="AH81" s="90" t="str">
        <f t="shared" si="18"/>
        <v>-</v>
      </c>
      <c r="AI81" s="87">
        <f t="shared" si="19"/>
        <v>0</v>
      </c>
    </row>
    <row r="82" spans="1:35" ht="12.75">
      <c r="A82" s="65">
        <v>5101740</v>
      </c>
      <c r="B82" s="66">
        <v>40</v>
      </c>
      <c r="C82" s="67" t="s">
        <v>302</v>
      </c>
      <c r="D82" s="68" t="s">
        <v>303</v>
      </c>
      <c r="E82" s="68" t="s">
        <v>304</v>
      </c>
      <c r="F82" s="69" t="s">
        <v>42</v>
      </c>
      <c r="G82" s="70">
        <v>23847</v>
      </c>
      <c r="H82" s="71">
        <v>1156</v>
      </c>
      <c r="I82" s="72">
        <v>4346343748</v>
      </c>
      <c r="J82" s="73" t="s">
        <v>81</v>
      </c>
      <c r="K82" s="74" t="s">
        <v>44</v>
      </c>
      <c r="L82" s="75"/>
      <c r="M82" s="76">
        <v>1540</v>
      </c>
      <c r="N82" s="77" t="s">
        <v>44</v>
      </c>
      <c r="O82" s="78">
        <v>16.43356643</v>
      </c>
      <c r="P82" s="74" t="s">
        <v>44</v>
      </c>
      <c r="Q82" s="79"/>
      <c r="R82" s="80"/>
      <c r="S82" s="81" t="s">
        <v>45</v>
      </c>
      <c r="T82" s="82">
        <v>178147.24</v>
      </c>
      <c r="U82" s="83">
        <v>13249.13</v>
      </c>
      <c r="V82" s="83">
        <v>17910</v>
      </c>
      <c r="W82" s="84">
        <v>13528</v>
      </c>
      <c r="X82" s="85" t="s">
        <v>44</v>
      </c>
      <c r="Y82" s="86" t="s">
        <v>46</v>
      </c>
      <c r="Z82" s="87">
        <f t="shared" si="10"/>
        <v>0</v>
      </c>
      <c r="AA82" s="88">
        <f t="shared" si="11"/>
        <v>0</v>
      </c>
      <c r="AB82" s="88">
        <f t="shared" si="12"/>
        <v>0</v>
      </c>
      <c r="AC82" s="89">
        <f t="shared" si="13"/>
        <v>0</v>
      </c>
      <c r="AD82" s="90" t="str">
        <f t="shared" si="14"/>
        <v>-</v>
      </c>
      <c r="AE82" s="87">
        <f t="shared" si="15"/>
        <v>1</v>
      </c>
      <c r="AF82" s="88">
        <f t="shared" si="16"/>
        <v>0</v>
      </c>
      <c r="AG82" s="89">
        <f t="shared" si="17"/>
        <v>0</v>
      </c>
      <c r="AH82" s="90" t="str">
        <f t="shared" si="18"/>
        <v>-</v>
      </c>
      <c r="AI82" s="87">
        <f t="shared" si="19"/>
        <v>0</v>
      </c>
    </row>
    <row r="83" spans="1:35" ht="12.75">
      <c r="A83" s="65">
        <v>5101770</v>
      </c>
      <c r="B83" s="66">
        <v>41</v>
      </c>
      <c r="C83" s="67" t="s">
        <v>305</v>
      </c>
      <c r="D83" s="68" t="s">
        <v>306</v>
      </c>
      <c r="E83" s="68" t="s">
        <v>307</v>
      </c>
      <c r="F83" s="69" t="s">
        <v>42</v>
      </c>
      <c r="G83" s="70">
        <v>24558</v>
      </c>
      <c r="H83" s="71">
        <v>1849</v>
      </c>
      <c r="I83" s="72">
        <v>4344762171</v>
      </c>
      <c r="J83" s="73" t="s">
        <v>81</v>
      </c>
      <c r="K83" s="74" t="s">
        <v>44</v>
      </c>
      <c r="L83" s="75"/>
      <c r="M83" s="76">
        <v>5616</v>
      </c>
      <c r="N83" s="77" t="s">
        <v>44</v>
      </c>
      <c r="O83" s="78">
        <v>19.6964752</v>
      </c>
      <c r="P83" s="74" t="s">
        <v>44</v>
      </c>
      <c r="Q83" s="79"/>
      <c r="R83" s="80"/>
      <c r="S83" s="81" t="s">
        <v>45</v>
      </c>
      <c r="T83" s="82">
        <v>355359.41</v>
      </c>
      <c r="U83" s="83">
        <v>32581.04</v>
      </c>
      <c r="V83" s="83">
        <v>40473</v>
      </c>
      <c r="W83" s="84">
        <v>31280</v>
      </c>
      <c r="X83" s="85" t="s">
        <v>45</v>
      </c>
      <c r="Y83" s="86" t="s">
        <v>46</v>
      </c>
      <c r="Z83" s="87">
        <f t="shared" si="10"/>
        <v>0</v>
      </c>
      <c r="AA83" s="88">
        <f t="shared" si="11"/>
        <v>0</v>
      </c>
      <c r="AB83" s="88">
        <f t="shared" si="12"/>
        <v>0</v>
      </c>
      <c r="AC83" s="89">
        <f t="shared" si="13"/>
        <v>0</v>
      </c>
      <c r="AD83" s="90" t="str">
        <f t="shared" si="14"/>
        <v>-</v>
      </c>
      <c r="AE83" s="87">
        <f t="shared" si="15"/>
        <v>1</v>
      </c>
      <c r="AF83" s="88">
        <f t="shared" si="16"/>
        <v>0</v>
      </c>
      <c r="AG83" s="89">
        <f t="shared" si="17"/>
        <v>0</v>
      </c>
      <c r="AH83" s="90" t="str">
        <f t="shared" si="18"/>
        <v>-</v>
      </c>
      <c r="AI83" s="87">
        <f t="shared" si="19"/>
        <v>0</v>
      </c>
    </row>
    <row r="84" spans="1:35" ht="12.75">
      <c r="A84" s="65">
        <v>5101800</v>
      </c>
      <c r="B84" s="66">
        <v>112</v>
      </c>
      <c r="C84" s="67" t="s">
        <v>308</v>
      </c>
      <c r="D84" s="68" t="s">
        <v>309</v>
      </c>
      <c r="E84" s="68" t="s">
        <v>310</v>
      </c>
      <c r="F84" s="69" t="s">
        <v>42</v>
      </c>
      <c r="G84" s="70">
        <v>23669</v>
      </c>
      <c r="H84" s="71">
        <v>3570</v>
      </c>
      <c r="I84" s="72">
        <v>7577272000</v>
      </c>
      <c r="J84" s="73">
        <v>2</v>
      </c>
      <c r="K84" s="74" t="s">
        <v>44</v>
      </c>
      <c r="L84" s="75"/>
      <c r="M84" s="76">
        <v>21423</v>
      </c>
      <c r="N84" s="77" t="s">
        <v>44</v>
      </c>
      <c r="O84" s="78">
        <v>15.2128457</v>
      </c>
      <c r="P84" s="74" t="s">
        <v>44</v>
      </c>
      <c r="Q84" s="79"/>
      <c r="R84" s="80"/>
      <c r="S84" s="81" t="s">
        <v>44</v>
      </c>
      <c r="T84" s="82">
        <v>1243641.91</v>
      </c>
      <c r="U84" s="83">
        <v>109169.9</v>
      </c>
      <c r="V84" s="83">
        <v>152494</v>
      </c>
      <c r="W84" s="84">
        <v>128946</v>
      </c>
      <c r="X84" s="85" t="s">
        <v>45</v>
      </c>
      <c r="Y84" s="86" t="s">
        <v>46</v>
      </c>
      <c r="Z84" s="87">
        <f t="shared" si="10"/>
        <v>0</v>
      </c>
      <c r="AA84" s="88">
        <f t="shared" si="11"/>
        <v>0</v>
      </c>
      <c r="AB84" s="88">
        <f t="shared" si="12"/>
        <v>0</v>
      </c>
      <c r="AC84" s="89">
        <f t="shared" si="13"/>
        <v>0</v>
      </c>
      <c r="AD84" s="90" t="str">
        <f t="shared" si="14"/>
        <v>-</v>
      </c>
      <c r="AE84" s="87">
        <f t="shared" si="15"/>
        <v>0</v>
      </c>
      <c r="AF84" s="88">
        <f t="shared" si="16"/>
        <v>0</v>
      </c>
      <c r="AG84" s="89">
        <f t="shared" si="17"/>
        <v>0</v>
      </c>
      <c r="AH84" s="90" t="str">
        <f t="shared" si="18"/>
        <v>-</v>
      </c>
      <c r="AI84" s="87">
        <f t="shared" si="19"/>
        <v>0</v>
      </c>
    </row>
    <row r="85" spans="1:35" ht="12.75">
      <c r="A85" s="65">
        <v>5101830</v>
      </c>
      <c r="B85" s="66">
        <v>42</v>
      </c>
      <c r="C85" s="67" t="s">
        <v>311</v>
      </c>
      <c r="D85" s="68" t="s">
        <v>312</v>
      </c>
      <c r="E85" s="68" t="s">
        <v>313</v>
      </c>
      <c r="F85" s="69" t="s">
        <v>42</v>
      </c>
      <c r="G85" s="70">
        <v>23005</v>
      </c>
      <c r="H85" s="71">
        <v>1399</v>
      </c>
      <c r="I85" s="72">
        <v>8043654500</v>
      </c>
      <c r="J85" s="73" t="s">
        <v>129</v>
      </c>
      <c r="K85" s="74" t="s">
        <v>44</v>
      </c>
      <c r="L85" s="75"/>
      <c r="M85" s="76">
        <v>17636</v>
      </c>
      <c r="N85" s="77" t="s">
        <v>44</v>
      </c>
      <c r="O85" s="78">
        <v>4.675028506</v>
      </c>
      <c r="P85" s="74" t="s">
        <v>44</v>
      </c>
      <c r="Q85" s="79"/>
      <c r="R85" s="80"/>
      <c r="S85" s="81" t="s">
        <v>44</v>
      </c>
      <c r="T85" s="82">
        <v>357550.3</v>
      </c>
      <c r="U85" s="83">
        <v>19036.39</v>
      </c>
      <c r="V85" s="83">
        <v>54659</v>
      </c>
      <c r="W85" s="84">
        <v>37708</v>
      </c>
      <c r="X85" s="85" t="s">
        <v>45</v>
      </c>
      <c r="Y85" s="86" t="s">
        <v>46</v>
      </c>
      <c r="Z85" s="87">
        <f t="shared" si="10"/>
        <v>0</v>
      </c>
      <c r="AA85" s="88">
        <f t="shared" si="11"/>
        <v>0</v>
      </c>
      <c r="AB85" s="88">
        <f t="shared" si="12"/>
        <v>0</v>
      </c>
      <c r="AC85" s="89">
        <f t="shared" si="13"/>
        <v>0</v>
      </c>
      <c r="AD85" s="90" t="str">
        <f t="shared" si="14"/>
        <v>-</v>
      </c>
      <c r="AE85" s="87">
        <f t="shared" si="15"/>
        <v>0</v>
      </c>
      <c r="AF85" s="88">
        <f t="shared" si="16"/>
        <v>0</v>
      </c>
      <c r="AG85" s="89">
        <f t="shared" si="17"/>
        <v>0</v>
      </c>
      <c r="AH85" s="90" t="str">
        <f t="shared" si="18"/>
        <v>-</v>
      </c>
      <c r="AI85" s="87">
        <f t="shared" si="19"/>
        <v>0</v>
      </c>
    </row>
    <row r="86" spans="1:35" ht="12.75">
      <c r="A86" s="65">
        <v>5101860</v>
      </c>
      <c r="B86" s="66">
        <v>113</v>
      </c>
      <c r="C86" s="67" t="s">
        <v>314</v>
      </c>
      <c r="D86" s="68" t="s">
        <v>315</v>
      </c>
      <c r="E86" s="68" t="s">
        <v>316</v>
      </c>
      <c r="F86" s="69" t="s">
        <v>42</v>
      </c>
      <c r="G86" s="70">
        <v>22801</v>
      </c>
      <c r="H86" s="71">
        <v>3606</v>
      </c>
      <c r="I86" s="72">
        <v>5404349916</v>
      </c>
      <c r="J86" s="73">
        <v>2</v>
      </c>
      <c r="K86" s="74" t="s">
        <v>44</v>
      </c>
      <c r="L86" s="75"/>
      <c r="M86" s="76">
        <v>3912</v>
      </c>
      <c r="N86" s="77" t="s">
        <v>44</v>
      </c>
      <c r="O86" s="78">
        <v>17.28821363</v>
      </c>
      <c r="P86" s="74" t="s">
        <v>44</v>
      </c>
      <c r="Q86" s="79"/>
      <c r="R86" s="80"/>
      <c r="S86" s="81" t="s">
        <v>44</v>
      </c>
      <c r="T86" s="82">
        <v>215524.31</v>
      </c>
      <c r="U86" s="83">
        <v>19799.82</v>
      </c>
      <c r="V86" s="83">
        <v>24973</v>
      </c>
      <c r="W86" s="84">
        <v>23304</v>
      </c>
      <c r="X86" s="85" t="s">
        <v>45</v>
      </c>
      <c r="Y86" s="86" t="s">
        <v>46</v>
      </c>
      <c r="Z86" s="87">
        <f t="shared" si="10"/>
        <v>0</v>
      </c>
      <c r="AA86" s="88">
        <f t="shared" si="11"/>
        <v>0</v>
      </c>
      <c r="AB86" s="88">
        <f t="shared" si="12"/>
        <v>0</v>
      </c>
      <c r="AC86" s="89">
        <f t="shared" si="13"/>
        <v>0</v>
      </c>
      <c r="AD86" s="90" t="str">
        <f t="shared" si="14"/>
        <v>-</v>
      </c>
      <c r="AE86" s="87">
        <f t="shared" si="15"/>
        <v>0</v>
      </c>
      <c r="AF86" s="88">
        <f t="shared" si="16"/>
        <v>0</v>
      </c>
      <c r="AG86" s="89">
        <f t="shared" si="17"/>
        <v>0</v>
      </c>
      <c r="AH86" s="90" t="str">
        <f t="shared" si="18"/>
        <v>-</v>
      </c>
      <c r="AI86" s="87">
        <f t="shared" si="19"/>
        <v>0</v>
      </c>
    </row>
    <row r="87" spans="1:35" ht="12.75">
      <c r="A87" s="65">
        <v>5101890</v>
      </c>
      <c r="B87" s="66">
        <v>43</v>
      </c>
      <c r="C87" s="67" t="s">
        <v>317</v>
      </c>
      <c r="D87" s="68" t="s">
        <v>318</v>
      </c>
      <c r="E87" s="68" t="s">
        <v>242</v>
      </c>
      <c r="F87" s="69" t="s">
        <v>42</v>
      </c>
      <c r="G87" s="70">
        <v>23223</v>
      </c>
      <c r="H87" s="71">
        <v>420</v>
      </c>
      <c r="I87" s="72">
        <v>8046523717</v>
      </c>
      <c r="J87" s="73" t="s">
        <v>319</v>
      </c>
      <c r="K87" s="74" t="s">
        <v>44</v>
      </c>
      <c r="L87" s="75"/>
      <c r="M87" s="76">
        <v>43810</v>
      </c>
      <c r="N87" s="77" t="s">
        <v>44</v>
      </c>
      <c r="O87" s="78">
        <v>8.296996124</v>
      </c>
      <c r="P87" s="74" t="s">
        <v>44</v>
      </c>
      <c r="Q87" s="79"/>
      <c r="R87" s="80"/>
      <c r="S87" s="81" t="s">
        <v>44</v>
      </c>
      <c r="T87" s="82">
        <v>1343734.73</v>
      </c>
      <c r="U87" s="83">
        <v>96758.07</v>
      </c>
      <c r="V87" s="83">
        <v>183746</v>
      </c>
      <c r="W87" s="84">
        <v>98246</v>
      </c>
      <c r="X87" s="85" t="s">
        <v>45</v>
      </c>
      <c r="Y87" s="86" t="s">
        <v>46</v>
      </c>
      <c r="Z87" s="87">
        <f t="shared" si="10"/>
        <v>0</v>
      </c>
      <c r="AA87" s="88">
        <f t="shared" si="11"/>
        <v>0</v>
      </c>
      <c r="AB87" s="88">
        <f t="shared" si="12"/>
        <v>0</v>
      </c>
      <c r="AC87" s="89">
        <f t="shared" si="13"/>
        <v>0</v>
      </c>
      <c r="AD87" s="90" t="str">
        <f t="shared" si="14"/>
        <v>-</v>
      </c>
      <c r="AE87" s="87">
        <f t="shared" si="15"/>
        <v>0</v>
      </c>
      <c r="AF87" s="88">
        <f t="shared" si="16"/>
        <v>0</v>
      </c>
      <c r="AG87" s="89">
        <f t="shared" si="17"/>
        <v>0</v>
      </c>
      <c r="AH87" s="90" t="str">
        <f t="shared" si="18"/>
        <v>-</v>
      </c>
      <c r="AI87" s="87">
        <f t="shared" si="19"/>
        <v>0</v>
      </c>
    </row>
    <row r="88" spans="1:35" ht="12.75">
      <c r="A88" s="65">
        <v>5100031</v>
      </c>
      <c r="B88" s="66">
        <v>292</v>
      </c>
      <c r="C88" s="67" t="s">
        <v>320</v>
      </c>
      <c r="D88" s="68" t="s">
        <v>321</v>
      </c>
      <c r="E88" s="68" t="s">
        <v>159</v>
      </c>
      <c r="F88" s="69" t="s">
        <v>42</v>
      </c>
      <c r="G88" s="70">
        <v>24078</v>
      </c>
      <c r="H88" s="71">
        <v>8958</v>
      </c>
      <c r="I88" s="72">
        <v>5406344710</v>
      </c>
      <c r="J88" s="73">
        <v>7</v>
      </c>
      <c r="K88" s="74" t="s">
        <v>45</v>
      </c>
      <c r="L88" s="75"/>
      <c r="M88" s="76"/>
      <c r="N88" s="77"/>
      <c r="O88" s="91" t="s">
        <v>106</v>
      </c>
      <c r="P88" s="74" t="s">
        <v>106</v>
      </c>
      <c r="Q88" s="79"/>
      <c r="R88" s="80"/>
      <c r="S88" s="81" t="s">
        <v>45</v>
      </c>
      <c r="T88" s="82"/>
      <c r="U88" s="83"/>
      <c r="V88" s="83"/>
      <c r="W88" s="84"/>
      <c r="X88" s="85"/>
      <c r="Y88" s="86"/>
      <c r="Z88" s="87">
        <f t="shared" si="10"/>
        <v>1</v>
      </c>
      <c r="AA88" s="88">
        <f t="shared" si="11"/>
        <v>0</v>
      </c>
      <c r="AB88" s="88">
        <f t="shared" si="12"/>
        <v>0</v>
      </c>
      <c r="AC88" s="89">
        <f t="shared" si="13"/>
        <v>0</v>
      </c>
      <c r="AD88" s="90" t="str">
        <f t="shared" si="14"/>
        <v>-</v>
      </c>
      <c r="AE88" s="87">
        <f t="shared" si="15"/>
        <v>1</v>
      </c>
      <c r="AF88" s="88">
        <f t="shared" si="16"/>
        <v>0</v>
      </c>
      <c r="AG88" s="89">
        <f t="shared" si="17"/>
        <v>0</v>
      </c>
      <c r="AH88" s="90" t="str">
        <f t="shared" si="18"/>
        <v>-</v>
      </c>
      <c r="AI88" s="87">
        <f t="shared" si="19"/>
        <v>0</v>
      </c>
    </row>
    <row r="89" spans="1:35" ht="12.75">
      <c r="A89" s="65">
        <v>5101920</v>
      </c>
      <c r="B89" s="66">
        <v>44</v>
      </c>
      <c r="C89" s="67" t="s">
        <v>322</v>
      </c>
      <c r="D89" s="68" t="s">
        <v>321</v>
      </c>
      <c r="E89" s="68" t="s">
        <v>159</v>
      </c>
      <c r="F89" s="69" t="s">
        <v>42</v>
      </c>
      <c r="G89" s="70">
        <v>24078</v>
      </c>
      <c r="H89" s="71">
        <v>8958</v>
      </c>
      <c r="I89" s="72">
        <v>2766344712</v>
      </c>
      <c r="J89" s="73" t="s">
        <v>43</v>
      </c>
      <c r="K89" s="74" t="s">
        <v>44</v>
      </c>
      <c r="L89" s="75"/>
      <c r="M89" s="76">
        <v>7238</v>
      </c>
      <c r="N89" s="77" t="s">
        <v>44</v>
      </c>
      <c r="O89" s="78">
        <v>17.12622212</v>
      </c>
      <c r="P89" s="74" t="s">
        <v>44</v>
      </c>
      <c r="Q89" s="79"/>
      <c r="R89" s="80"/>
      <c r="S89" s="81" t="s">
        <v>45</v>
      </c>
      <c r="T89" s="82">
        <v>454696.82</v>
      </c>
      <c r="U89" s="83">
        <v>41569.77</v>
      </c>
      <c r="V89" s="83">
        <v>52555</v>
      </c>
      <c r="W89" s="84">
        <v>43086</v>
      </c>
      <c r="X89" s="85" t="s">
        <v>44</v>
      </c>
      <c r="Y89" s="86" t="s">
        <v>46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9">
        <f t="shared" si="13"/>
        <v>0</v>
      </c>
      <c r="AD89" s="90" t="str">
        <f t="shared" si="14"/>
        <v>-</v>
      </c>
      <c r="AE89" s="87">
        <f t="shared" si="15"/>
        <v>1</v>
      </c>
      <c r="AF89" s="88">
        <f t="shared" si="16"/>
        <v>0</v>
      </c>
      <c r="AG89" s="89">
        <f t="shared" si="17"/>
        <v>0</v>
      </c>
      <c r="AH89" s="90" t="str">
        <f t="shared" si="18"/>
        <v>-</v>
      </c>
      <c r="AI89" s="87">
        <f t="shared" si="19"/>
        <v>0</v>
      </c>
    </row>
    <row r="90" spans="1:35" ht="12.75">
      <c r="A90" s="65">
        <v>5101950</v>
      </c>
      <c r="B90" s="66">
        <v>45</v>
      </c>
      <c r="C90" s="67" t="s">
        <v>323</v>
      </c>
      <c r="D90" s="68" t="s">
        <v>324</v>
      </c>
      <c r="E90" s="68" t="s">
        <v>325</v>
      </c>
      <c r="F90" s="69" t="s">
        <v>42</v>
      </c>
      <c r="G90" s="70">
        <v>24465</v>
      </c>
      <c r="H90" s="71">
        <v>250</v>
      </c>
      <c r="I90" s="72">
        <v>5404682240</v>
      </c>
      <c r="J90" s="73">
        <v>7</v>
      </c>
      <c r="K90" s="74" t="s">
        <v>45</v>
      </c>
      <c r="L90" s="75"/>
      <c r="M90" s="76">
        <v>285</v>
      </c>
      <c r="N90" s="92" t="s">
        <v>45</v>
      </c>
      <c r="O90" s="78">
        <v>13.76404494</v>
      </c>
      <c r="P90" s="74" t="s">
        <v>44</v>
      </c>
      <c r="Q90" s="79"/>
      <c r="R90" s="80"/>
      <c r="S90" s="81" t="s">
        <v>45</v>
      </c>
      <c r="T90" s="82">
        <v>18573.64</v>
      </c>
      <c r="U90" s="83">
        <v>1403.72</v>
      </c>
      <c r="V90" s="83">
        <v>2219</v>
      </c>
      <c r="W90" s="84">
        <v>1564</v>
      </c>
      <c r="X90" s="85" t="s">
        <v>45</v>
      </c>
      <c r="Y90" s="86" t="s">
        <v>44</v>
      </c>
      <c r="Z90" s="87">
        <f t="shared" si="10"/>
        <v>1</v>
      </c>
      <c r="AA90" s="88">
        <f t="shared" si="11"/>
        <v>1</v>
      </c>
      <c r="AB90" s="88">
        <f t="shared" si="12"/>
        <v>0</v>
      </c>
      <c r="AC90" s="89">
        <f t="shared" si="13"/>
        <v>0</v>
      </c>
      <c r="AD90" s="90" t="str">
        <f t="shared" si="14"/>
        <v>SRSA</v>
      </c>
      <c r="AE90" s="87">
        <f t="shared" si="15"/>
        <v>1</v>
      </c>
      <c r="AF90" s="88">
        <f t="shared" si="16"/>
        <v>0</v>
      </c>
      <c r="AG90" s="89">
        <f t="shared" si="17"/>
        <v>0</v>
      </c>
      <c r="AH90" s="90" t="str">
        <f t="shared" si="18"/>
        <v>-</v>
      </c>
      <c r="AI90" s="87">
        <f t="shared" si="19"/>
        <v>0</v>
      </c>
    </row>
    <row r="91" spans="1:35" ht="12.75">
      <c r="A91" s="65">
        <v>5101980</v>
      </c>
      <c r="B91" s="66">
        <v>114</v>
      </c>
      <c r="C91" s="67" t="s">
        <v>326</v>
      </c>
      <c r="D91" s="68" t="s">
        <v>327</v>
      </c>
      <c r="E91" s="68" t="s">
        <v>328</v>
      </c>
      <c r="F91" s="69" t="s">
        <v>42</v>
      </c>
      <c r="G91" s="70">
        <v>23860</v>
      </c>
      <c r="H91" s="71">
        <v>3758</v>
      </c>
      <c r="I91" s="72">
        <v>8045416400</v>
      </c>
      <c r="J91" s="73">
        <v>4</v>
      </c>
      <c r="K91" s="74" t="s">
        <v>44</v>
      </c>
      <c r="L91" s="75"/>
      <c r="M91" s="76">
        <v>3610</v>
      </c>
      <c r="N91" s="77" t="s">
        <v>44</v>
      </c>
      <c r="O91" s="78">
        <v>21.80974478</v>
      </c>
      <c r="P91" s="74" t="s">
        <v>45</v>
      </c>
      <c r="Q91" s="79"/>
      <c r="R91" s="80"/>
      <c r="S91" s="81" t="s">
        <v>44</v>
      </c>
      <c r="T91" s="82">
        <v>278558.32</v>
      </c>
      <c r="U91" s="83">
        <v>25907.23</v>
      </c>
      <c r="V91" s="83">
        <v>29930</v>
      </c>
      <c r="W91" s="84">
        <v>20471</v>
      </c>
      <c r="X91" s="85" t="s">
        <v>45</v>
      </c>
      <c r="Y91" s="86" t="s">
        <v>46</v>
      </c>
      <c r="Z91" s="87">
        <f t="shared" si="10"/>
        <v>0</v>
      </c>
      <c r="AA91" s="88">
        <f t="shared" si="11"/>
        <v>0</v>
      </c>
      <c r="AB91" s="88">
        <f t="shared" si="12"/>
        <v>0</v>
      </c>
      <c r="AC91" s="89">
        <f t="shared" si="13"/>
        <v>0</v>
      </c>
      <c r="AD91" s="90" t="str">
        <f t="shared" si="14"/>
        <v>-</v>
      </c>
      <c r="AE91" s="87">
        <f t="shared" si="15"/>
        <v>0</v>
      </c>
      <c r="AF91" s="88">
        <f t="shared" si="16"/>
        <v>1</v>
      </c>
      <c r="AG91" s="89">
        <f t="shared" si="17"/>
        <v>0</v>
      </c>
      <c r="AH91" s="90" t="str">
        <f t="shared" si="18"/>
        <v>-</v>
      </c>
      <c r="AI91" s="87">
        <f t="shared" si="19"/>
        <v>0</v>
      </c>
    </row>
    <row r="92" spans="1:35" ht="12.75">
      <c r="A92" s="65">
        <v>5102010</v>
      </c>
      <c r="B92" s="66">
        <v>46</v>
      </c>
      <c r="C92" s="67" t="s">
        <v>329</v>
      </c>
      <c r="D92" s="68" t="s">
        <v>330</v>
      </c>
      <c r="E92" s="68" t="s">
        <v>331</v>
      </c>
      <c r="F92" s="69" t="s">
        <v>42</v>
      </c>
      <c r="G92" s="70">
        <v>23397</v>
      </c>
      <c r="H92" s="71">
        <v>78</v>
      </c>
      <c r="I92" s="72">
        <v>7573570449</v>
      </c>
      <c r="J92" s="73" t="s">
        <v>205</v>
      </c>
      <c r="K92" s="74" t="s">
        <v>44</v>
      </c>
      <c r="L92" s="75"/>
      <c r="M92" s="76">
        <v>4834</v>
      </c>
      <c r="N92" s="77" t="s">
        <v>44</v>
      </c>
      <c r="O92" s="78">
        <v>10.54258242</v>
      </c>
      <c r="P92" s="74" t="s">
        <v>44</v>
      </c>
      <c r="Q92" s="79"/>
      <c r="R92" s="80"/>
      <c r="S92" s="81" t="s">
        <v>44</v>
      </c>
      <c r="T92" s="82">
        <v>217873.51</v>
      </c>
      <c r="U92" s="83">
        <v>15145.38</v>
      </c>
      <c r="V92" s="83">
        <v>24940</v>
      </c>
      <c r="W92" s="84">
        <v>11451</v>
      </c>
      <c r="X92" s="85" t="s">
        <v>45</v>
      </c>
      <c r="Y92" s="86" t="s">
        <v>46</v>
      </c>
      <c r="Z92" s="87">
        <f t="shared" si="10"/>
        <v>0</v>
      </c>
      <c r="AA92" s="88">
        <f t="shared" si="11"/>
        <v>0</v>
      </c>
      <c r="AB92" s="88">
        <f t="shared" si="12"/>
        <v>0</v>
      </c>
      <c r="AC92" s="89">
        <f t="shared" si="13"/>
        <v>0</v>
      </c>
      <c r="AD92" s="90" t="str">
        <f t="shared" si="14"/>
        <v>-</v>
      </c>
      <c r="AE92" s="87">
        <f t="shared" si="15"/>
        <v>0</v>
      </c>
      <c r="AF92" s="88">
        <f t="shared" si="16"/>
        <v>0</v>
      </c>
      <c r="AG92" s="89">
        <f t="shared" si="17"/>
        <v>0</v>
      </c>
      <c r="AH92" s="90" t="str">
        <f t="shared" si="18"/>
        <v>-</v>
      </c>
      <c r="AI92" s="87">
        <f t="shared" si="19"/>
        <v>0</v>
      </c>
    </row>
    <row r="93" spans="1:35" ht="12.75">
      <c r="A93" s="65">
        <v>5100063</v>
      </c>
      <c r="B93" s="66">
        <v>274</v>
      </c>
      <c r="C93" s="67" t="s">
        <v>332</v>
      </c>
      <c r="D93" s="68" t="s">
        <v>333</v>
      </c>
      <c r="E93" s="68" t="s">
        <v>334</v>
      </c>
      <c r="F93" s="69" t="s">
        <v>42</v>
      </c>
      <c r="G93" s="70">
        <v>24422</v>
      </c>
      <c r="H93" s="71" t="s">
        <v>105</v>
      </c>
      <c r="I93" s="72">
        <v>5408632800</v>
      </c>
      <c r="J93" s="73">
        <v>6</v>
      </c>
      <c r="K93" s="74" t="s">
        <v>44</v>
      </c>
      <c r="L93" s="75"/>
      <c r="M93" s="76"/>
      <c r="N93" s="77"/>
      <c r="O93" s="91" t="s">
        <v>106</v>
      </c>
      <c r="P93" s="74" t="s">
        <v>106</v>
      </c>
      <c r="Q93" s="79"/>
      <c r="R93" s="80"/>
      <c r="S93" s="81" t="s">
        <v>45</v>
      </c>
      <c r="T93" s="82"/>
      <c r="U93" s="83"/>
      <c r="V93" s="83"/>
      <c r="W93" s="84"/>
      <c r="X93" s="85"/>
      <c r="Y93" s="86"/>
      <c r="Z93" s="87">
        <f t="shared" si="10"/>
        <v>0</v>
      </c>
      <c r="AA93" s="88">
        <f t="shared" si="11"/>
        <v>0</v>
      </c>
      <c r="AB93" s="88">
        <f t="shared" si="12"/>
        <v>0</v>
      </c>
      <c r="AC93" s="89">
        <f t="shared" si="13"/>
        <v>0</v>
      </c>
      <c r="AD93" s="90" t="str">
        <f t="shared" si="14"/>
        <v>-</v>
      </c>
      <c r="AE93" s="87">
        <f t="shared" si="15"/>
        <v>1</v>
      </c>
      <c r="AF93" s="88">
        <f t="shared" si="16"/>
        <v>0</v>
      </c>
      <c r="AG93" s="89">
        <f t="shared" si="17"/>
        <v>0</v>
      </c>
      <c r="AH93" s="90" t="str">
        <f t="shared" si="18"/>
        <v>-</v>
      </c>
      <c r="AI93" s="87">
        <f t="shared" si="19"/>
        <v>0</v>
      </c>
    </row>
    <row r="94" spans="1:35" ht="12.75">
      <c r="A94" s="65">
        <v>5100004</v>
      </c>
      <c r="B94" s="66">
        <v>302</v>
      </c>
      <c r="C94" s="67" t="s">
        <v>335</v>
      </c>
      <c r="D94" s="68" t="s">
        <v>336</v>
      </c>
      <c r="E94" s="68" t="s">
        <v>116</v>
      </c>
      <c r="F94" s="69" t="s">
        <v>42</v>
      </c>
      <c r="G94" s="70">
        <v>24426</v>
      </c>
      <c r="H94" s="71">
        <v>6303</v>
      </c>
      <c r="I94" s="72">
        <v>5408621308</v>
      </c>
      <c r="J94" s="73">
        <v>6</v>
      </c>
      <c r="K94" s="74" t="s">
        <v>44</v>
      </c>
      <c r="L94" s="75"/>
      <c r="M94" s="76"/>
      <c r="N94" s="77"/>
      <c r="O94" s="91" t="s">
        <v>106</v>
      </c>
      <c r="P94" s="74" t="s">
        <v>106</v>
      </c>
      <c r="Q94" s="79"/>
      <c r="R94" s="80"/>
      <c r="S94" s="81" t="s">
        <v>45</v>
      </c>
      <c r="T94" s="82"/>
      <c r="U94" s="83"/>
      <c r="V94" s="83"/>
      <c r="W94" s="84"/>
      <c r="X94" s="85"/>
      <c r="Y94" s="86"/>
      <c r="Z94" s="87">
        <f t="shared" si="10"/>
        <v>0</v>
      </c>
      <c r="AA94" s="88">
        <f t="shared" si="11"/>
        <v>0</v>
      </c>
      <c r="AB94" s="88">
        <f t="shared" si="12"/>
        <v>0</v>
      </c>
      <c r="AC94" s="89">
        <f t="shared" si="13"/>
        <v>0</v>
      </c>
      <c r="AD94" s="90" t="str">
        <f t="shared" si="14"/>
        <v>-</v>
      </c>
      <c r="AE94" s="87">
        <f t="shared" si="15"/>
        <v>1</v>
      </c>
      <c r="AF94" s="88">
        <f t="shared" si="16"/>
        <v>0</v>
      </c>
      <c r="AG94" s="89">
        <f t="shared" si="17"/>
        <v>0</v>
      </c>
      <c r="AH94" s="90" t="str">
        <f t="shared" si="18"/>
        <v>-</v>
      </c>
      <c r="AI94" s="87">
        <f t="shared" si="19"/>
        <v>0</v>
      </c>
    </row>
    <row r="95" spans="1:35" ht="12.75">
      <c r="A95" s="65">
        <v>5102070</v>
      </c>
      <c r="B95" s="66">
        <v>49</v>
      </c>
      <c r="C95" s="67" t="s">
        <v>337</v>
      </c>
      <c r="D95" s="68" t="s">
        <v>338</v>
      </c>
      <c r="E95" s="68" t="s">
        <v>339</v>
      </c>
      <c r="F95" s="69" t="s">
        <v>42</v>
      </c>
      <c r="G95" s="70">
        <v>23085</v>
      </c>
      <c r="H95" s="71">
        <v>97</v>
      </c>
      <c r="I95" s="72">
        <v>8047855981</v>
      </c>
      <c r="J95" s="73">
        <v>8</v>
      </c>
      <c r="K95" s="74" t="s">
        <v>45</v>
      </c>
      <c r="L95" s="75"/>
      <c r="M95" s="76">
        <v>771</v>
      </c>
      <c r="N95" s="77" t="s">
        <v>44</v>
      </c>
      <c r="O95" s="78">
        <v>13.69863014</v>
      </c>
      <c r="P95" s="74" t="s">
        <v>44</v>
      </c>
      <c r="Q95" s="79"/>
      <c r="R95" s="80"/>
      <c r="S95" s="81" t="s">
        <v>45</v>
      </c>
      <c r="T95" s="82">
        <v>60561.28</v>
      </c>
      <c r="U95" s="83">
        <v>4038.77</v>
      </c>
      <c r="V95" s="83">
        <v>5597</v>
      </c>
      <c r="W95" s="84">
        <v>4474</v>
      </c>
      <c r="X95" s="85" t="s">
        <v>45</v>
      </c>
      <c r="Y95" s="86" t="s">
        <v>46</v>
      </c>
      <c r="Z95" s="87">
        <f t="shared" si="10"/>
        <v>1</v>
      </c>
      <c r="AA95" s="88">
        <f t="shared" si="11"/>
        <v>0</v>
      </c>
      <c r="AB95" s="88">
        <f t="shared" si="12"/>
        <v>0</v>
      </c>
      <c r="AC95" s="89">
        <f t="shared" si="13"/>
        <v>0</v>
      </c>
      <c r="AD95" s="90" t="str">
        <f t="shared" si="14"/>
        <v>-</v>
      </c>
      <c r="AE95" s="87">
        <f t="shared" si="15"/>
        <v>1</v>
      </c>
      <c r="AF95" s="88">
        <f t="shared" si="16"/>
        <v>0</v>
      </c>
      <c r="AG95" s="89">
        <f t="shared" si="17"/>
        <v>0</v>
      </c>
      <c r="AH95" s="90" t="str">
        <f t="shared" si="18"/>
        <v>-</v>
      </c>
      <c r="AI95" s="87">
        <f t="shared" si="19"/>
        <v>0</v>
      </c>
    </row>
    <row r="96" spans="1:35" ht="12.75">
      <c r="A96" s="65">
        <v>5102100</v>
      </c>
      <c r="B96" s="66">
        <v>48</v>
      </c>
      <c r="C96" s="67" t="s">
        <v>340</v>
      </c>
      <c r="D96" s="68" t="s">
        <v>341</v>
      </c>
      <c r="E96" s="68" t="s">
        <v>342</v>
      </c>
      <c r="F96" s="69" t="s">
        <v>42</v>
      </c>
      <c r="G96" s="70">
        <v>22485</v>
      </c>
      <c r="H96" s="71">
        <v>21</v>
      </c>
      <c r="I96" s="72">
        <v>5407755833</v>
      </c>
      <c r="J96" s="73">
        <v>7</v>
      </c>
      <c r="K96" s="74" t="s">
        <v>45</v>
      </c>
      <c r="L96" s="75"/>
      <c r="M96" s="76">
        <v>3161</v>
      </c>
      <c r="N96" s="77" t="s">
        <v>44</v>
      </c>
      <c r="O96" s="78">
        <v>7.998877351</v>
      </c>
      <c r="P96" s="74" t="s">
        <v>44</v>
      </c>
      <c r="Q96" s="79"/>
      <c r="R96" s="80"/>
      <c r="S96" s="81" t="s">
        <v>45</v>
      </c>
      <c r="T96" s="82">
        <v>111380.73</v>
      </c>
      <c r="U96" s="83">
        <v>6796.95</v>
      </c>
      <c r="V96" s="83">
        <v>13271</v>
      </c>
      <c r="W96" s="84">
        <v>6635</v>
      </c>
      <c r="X96" s="85" t="s">
        <v>45</v>
      </c>
      <c r="Y96" s="86" t="s">
        <v>46</v>
      </c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9">
        <f t="shared" si="13"/>
        <v>0</v>
      </c>
      <c r="AD96" s="90" t="str">
        <f t="shared" si="14"/>
        <v>-</v>
      </c>
      <c r="AE96" s="87">
        <f t="shared" si="15"/>
        <v>1</v>
      </c>
      <c r="AF96" s="88">
        <f t="shared" si="16"/>
        <v>0</v>
      </c>
      <c r="AG96" s="89">
        <f t="shared" si="17"/>
        <v>0</v>
      </c>
      <c r="AH96" s="90" t="str">
        <f t="shared" si="18"/>
        <v>-</v>
      </c>
      <c r="AI96" s="87">
        <f t="shared" si="19"/>
        <v>0</v>
      </c>
    </row>
    <row r="97" spans="1:35" ht="12.75">
      <c r="A97" s="65">
        <v>5102120</v>
      </c>
      <c r="B97" s="66">
        <v>50</v>
      </c>
      <c r="C97" s="67" t="s">
        <v>343</v>
      </c>
      <c r="D97" s="68" t="s">
        <v>344</v>
      </c>
      <c r="E97" s="68" t="s">
        <v>345</v>
      </c>
      <c r="F97" s="69" t="s">
        <v>42</v>
      </c>
      <c r="G97" s="70">
        <v>23086</v>
      </c>
      <c r="H97" s="71">
        <v>185</v>
      </c>
      <c r="I97" s="72">
        <v>8047693434</v>
      </c>
      <c r="J97" s="73">
        <v>8</v>
      </c>
      <c r="K97" s="74" t="s">
        <v>45</v>
      </c>
      <c r="L97" s="75"/>
      <c r="M97" s="76">
        <v>1814</v>
      </c>
      <c r="N97" s="77" t="s">
        <v>44</v>
      </c>
      <c r="O97" s="78">
        <v>9.526159921</v>
      </c>
      <c r="P97" s="74" t="s">
        <v>44</v>
      </c>
      <c r="Q97" s="79"/>
      <c r="R97" s="80"/>
      <c r="S97" s="81" t="s">
        <v>45</v>
      </c>
      <c r="T97" s="82">
        <v>66865.89</v>
      </c>
      <c r="U97" s="83">
        <v>4358.92</v>
      </c>
      <c r="V97" s="83">
        <v>8129</v>
      </c>
      <c r="W97" s="84">
        <v>3919</v>
      </c>
      <c r="X97" s="85" t="s">
        <v>44</v>
      </c>
      <c r="Y97" s="86" t="s">
        <v>46</v>
      </c>
      <c r="Z97" s="87">
        <f t="shared" si="10"/>
        <v>1</v>
      </c>
      <c r="AA97" s="88">
        <f t="shared" si="11"/>
        <v>0</v>
      </c>
      <c r="AB97" s="88">
        <f t="shared" si="12"/>
        <v>0</v>
      </c>
      <c r="AC97" s="89">
        <f t="shared" si="13"/>
        <v>0</v>
      </c>
      <c r="AD97" s="90" t="str">
        <f t="shared" si="14"/>
        <v>-</v>
      </c>
      <c r="AE97" s="87">
        <f t="shared" si="15"/>
        <v>1</v>
      </c>
      <c r="AF97" s="88">
        <f t="shared" si="16"/>
        <v>0</v>
      </c>
      <c r="AG97" s="89">
        <f t="shared" si="17"/>
        <v>0</v>
      </c>
      <c r="AH97" s="90" t="str">
        <f t="shared" si="18"/>
        <v>-</v>
      </c>
      <c r="AI97" s="87">
        <f t="shared" si="19"/>
        <v>0</v>
      </c>
    </row>
    <row r="98" spans="1:35" ht="12.75">
      <c r="A98" s="65">
        <v>5100038</v>
      </c>
      <c r="B98" s="66">
        <v>564</v>
      </c>
      <c r="C98" s="67" t="s">
        <v>346</v>
      </c>
      <c r="D98" s="68" t="s">
        <v>347</v>
      </c>
      <c r="E98" s="68" t="s">
        <v>297</v>
      </c>
      <c r="F98" s="69" t="s">
        <v>42</v>
      </c>
      <c r="G98" s="70">
        <v>23507</v>
      </c>
      <c r="H98" s="71" t="s">
        <v>105</v>
      </c>
      <c r="I98" s="72">
        <v>7576687061</v>
      </c>
      <c r="J98" s="73">
        <v>2</v>
      </c>
      <c r="K98" s="74" t="s">
        <v>44</v>
      </c>
      <c r="L98" s="75"/>
      <c r="M98" s="76"/>
      <c r="N98" s="77"/>
      <c r="O98" s="91" t="s">
        <v>106</v>
      </c>
      <c r="P98" s="74" t="s">
        <v>106</v>
      </c>
      <c r="Q98" s="79"/>
      <c r="R98" s="80"/>
      <c r="S98" s="81" t="s">
        <v>44</v>
      </c>
      <c r="T98" s="82"/>
      <c r="U98" s="83"/>
      <c r="V98" s="83"/>
      <c r="W98" s="84"/>
      <c r="X98" s="85"/>
      <c r="Y98" s="86"/>
      <c r="Z98" s="87">
        <f t="shared" si="10"/>
        <v>0</v>
      </c>
      <c r="AA98" s="88">
        <f t="shared" si="11"/>
        <v>0</v>
      </c>
      <c r="AB98" s="88">
        <f t="shared" si="12"/>
        <v>0</v>
      </c>
      <c r="AC98" s="89">
        <f t="shared" si="13"/>
        <v>0</v>
      </c>
      <c r="AD98" s="90" t="str">
        <f t="shared" si="14"/>
        <v>-</v>
      </c>
      <c r="AE98" s="87">
        <f t="shared" si="15"/>
        <v>0</v>
      </c>
      <c r="AF98" s="88">
        <f t="shared" si="16"/>
        <v>0</v>
      </c>
      <c r="AG98" s="89">
        <f t="shared" si="17"/>
        <v>0</v>
      </c>
      <c r="AH98" s="90" t="str">
        <f t="shared" si="18"/>
        <v>-</v>
      </c>
      <c r="AI98" s="87">
        <f t="shared" si="19"/>
        <v>0</v>
      </c>
    </row>
    <row r="99" spans="1:35" ht="12.75">
      <c r="A99" s="65">
        <v>5102160</v>
      </c>
      <c r="B99" s="66">
        <v>51</v>
      </c>
      <c r="C99" s="67" t="s">
        <v>348</v>
      </c>
      <c r="D99" s="68" t="s">
        <v>349</v>
      </c>
      <c r="E99" s="68" t="s">
        <v>350</v>
      </c>
      <c r="F99" s="69" t="s">
        <v>42</v>
      </c>
      <c r="G99" s="70">
        <v>22482</v>
      </c>
      <c r="H99" s="71">
        <v>2000</v>
      </c>
      <c r="I99" s="72">
        <v>8044353183</v>
      </c>
      <c r="J99" s="73">
        <v>7</v>
      </c>
      <c r="K99" s="74" t="s">
        <v>45</v>
      </c>
      <c r="L99" s="75"/>
      <c r="M99" s="76">
        <v>1325</v>
      </c>
      <c r="N99" s="77" t="s">
        <v>44</v>
      </c>
      <c r="O99" s="78">
        <v>19.08446164</v>
      </c>
      <c r="P99" s="74" t="s">
        <v>44</v>
      </c>
      <c r="Q99" s="79"/>
      <c r="R99" s="80"/>
      <c r="S99" s="81" t="s">
        <v>45</v>
      </c>
      <c r="T99" s="82">
        <v>99588.1</v>
      </c>
      <c r="U99" s="83">
        <v>8102.16</v>
      </c>
      <c r="V99" s="83">
        <v>10976</v>
      </c>
      <c r="W99" s="84">
        <v>7307</v>
      </c>
      <c r="X99" s="85" t="s">
        <v>45</v>
      </c>
      <c r="Y99" s="86" t="s">
        <v>46</v>
      </c>
      <c r="Z99" s="87">
        <f t="shared" si="10"/>
        <v>1</v>
      </c>
      <c r="AA99" s="88">
        <f t="shared" si="11"/>
        <v>0</v>
      </c>
      <c r="AB99" s="88">
        <f t="shared" si="12"/>
        <v>0</v>
      </c>
      <c r="AC99" s="89">
        <f t="shared" si="13"/>
        <v>0</v>
      </c>
      <c r="AD99" s="90" t="str">
        <f t="shared" si="14"/>
        <v>-</v>
      </c>
      <c r="AE99" s="87">
        <f t="shared" si="15"/>
        <v>1</v>
      </c>
      <c r="AF99" s="88">
        <f t="shared" si="16"/>
        <v>0</v>
      </c>
      <c r="AG99" s="89">
        <f t="shared" si="17"/>
        <v>0</v>
      </c>
      <c r="AH99" s="90" t="str">
        <f t="shared" si="18"/>
        <v>-</v>
      </c>
      <c r="AI99" s="87">
        <f t="shared" si="19"/>
        <v>0</v>
      </c>
    </row>
    <row r="100" spans="1:35" ht="12.75">
      <c r="A100" s="65">
        <v>5100024</v>
      </c>
      <c r="B100" s="66">
        <v>282</v>
      </c>
      <c r="C100" s="67" t="s">
        <v>351</v>
      </c>
      <c r="D100" s="68" t="s">
        <v>352</v>
      </c>
      <c r="E100" s="68" t="s">
        <v>186</v>
      </c>
      <c r="F100" s="69" t="s">
        <v>42</v>
      </c>
      <c r="G100" s="70">
        <v>24504</v>
      </c>
      <c r="H100" s="71">
        <v>1052</v>
      </c>
      <c r="I100" s="72">
        <v>8045223716</v>
      </c>
      <c r="J100" s="73">
        <v>2</v>
      </c>
      <c r="K100" s="74" t="s">
        <v>44</v>
      </c>
      <c r="L100" s="75"/>
      <c r="M100" s="76"/>
      <c r="N100" s="77"/>
      <c r="O100" s="91" t="s">
        <v>106</v>
      </c>
      <c r="P100" s="74" t="s">
        <v>106</v>
      </c>
      <c r="Q100" s="79"/>
      <c r="R100" s="80"/>
      <c r="S100" s="81" t="s">
        <v>44</v>
      </c>
      <c r="T100" s="82"/>
      <c r="U100" s="83"/>
      <c r="V100" s="83"/>
      <c r="W100" s="84"/>
      <c r="X100" s="85"/>
      <c r="Y100" s="86"/>
      <c r="Z100" s="87">
        <f t="shared" si="10"/>
        <v>0</v>
      </c>
      <c r="AA100" s="88">
        <f t="shared" si="11"/>
        <v>0</v>
      </c>
      <c r="AB100" s="88">
        <f t="shared" si="12"/>
        <v>0</v>
      </c>
      <c r="AC100" s="89">
        <f t="shared" si="13"/>
        <v>0</v>
      </c>
      <c r="AD100" s="90" t="str">
        <f t="shared" si="14"/>
        <v>-</v>
      </c>
      <c r="AE100" s="87">
        <f t="shared" si="15"/>
        <v>0</v>
      </c>
      <c r="AF100" s="88">
        <f t="shared" si="16"/>
        <v>0</v>
      </c>
      <c r="AG100" s="89">
        <f t="shared" si="17"/>
        <v>0</v>
      </c>
      <c r="AH100" s="90" t="str">
        <f t="shared" si="18"/>
        <v>-</v>
      </c>
      <c r="AI100" s="87">
        <f t="shared" si="19"/>
        <v>0</v>
      </c>
    </row>
    <row r="101" spans="1:35" ht="12.75">
      <c r="A101" s="65">
        <v>5102190</v>
      </c>
      <c r="B101" s="66">
        <v>52</v>
      </c>
      <c r="C101" s="67" t="s">
        <v>71</v>
      </c>
      <c r="D101" s="68" t="s">
        <v>72</v>
      </c>
      <c r="E101" s="68" t="s">
        <v>73</v>
      </c>
      <c r="F101" s="69" t="s">
        <v>42</v>
      </c>
      <c r="G101" s="70">
        <v>24263</v>
      </c>
      <c r="H101" s="71">
        <v>1201</v>
      </c>
      <c r="I101" s="72">
        <v>2763462107</v>
      </c>
      <c r="J101" s="73">
        <v>7</v>
      </c>
      <c r="K101" s="74" t="s">
        <v>45</v>
      </c>
      <c r="L101" s="75"/>
      <c r="M101" s="76">
        <v>3401</v>
      </c>
      <c r="N101" s="77" t="s">
        <v>44</v>
      </c>
      <c r="O101" s="78">
        <v>26.93474962</v>
      </c>
      <c r="P101" s="74" t="s">
        <v>45</v>
      </c>
      <c r="Q101" s="79"/>
      <c r="R101" s="80"/>
      <c r="S101" s="81" t="s">
        <v>45</v>
      </c>
      <c r="T101" s="82">
        <v>366397.33</v>
      </c>
      <c r="U101" s="83">
        <v>30093.75</v>
      </c>
      <c r="V101" s="83">
        <v>34737</v>
      </c>
      <c r="W101" s="84">
        <v>19596</v>
      </c>
      <c r="X101" s="85" t="s">
        <v>44</v>
      </c>
      <c r="Y101" s="86" t="s">
        <v>46</v>
      </c>
      <c r="Z101" s="87">
        <f t="shared" si="10"/>
        <v>1</v>
      </c>
      <c r="AA101" s="88">
        <f t="shared" si="11"/>
        <v>0</v>
      </c>
      <c r="AB101" s="88">
        <f t="shared" si="12"/>
        <v>0</v>
      </c>
      <c r="AC101" s="89">
        <f t="shared" si="13"/>
        <v>0</v>
      </c>
      <c r="AD101" s="90" t="str">
        <f t="shared" si="14"/>
        <v>-</v>
      </c>
      <c r="AE101" s="87">
        <f t="shared" si="15"/>
        <v>1</v>
      </c>
      <c r="AF101" s="88">
        <f t="shared" si="16"/>
        <v>1</v>
      </c>
      <c r="AG101" s="89" t="str">
        <f t="shared" si="17"/>
        <v>Initial</v>
      </c>
      <c r="AH101" s="90" t="str">
        <f t="shared" si="18"/>
        <v>RLIS</v>
      </c>
      <c r="AI101" s="87">
        <f t="shared" si="19"/>
        <v>0</v>
      </c>
    </row>
    <row r="102" spans="1:35" ht="12.75">
      <c r="A102" s="65">
        <v>5102220</v>
      </c>
      <c r="B102" s="66">
        <v>137</v>
      </c>
      <c r="C102" s="67" t="s">
        <v>353</v>
      </c>
      <c r="D102" s="68" t="s">
        <v>354</v>
      </c>
      <c r="E102" s="68" t="s">
        <v>355</v>
      </c>
      <c r="F102" s="69" t="s">
        <v>42</v>
      </c>
      <c r="G102" s="70">
        <v>24450</v>
      </c>
      <c r="H102" s="71">
        <v>1937</v>
      </c>
      <c r="I102" s="72">
        <v>5404637146</v>
      </c>
      <c r="J102" s="73">
        <v>6</v>
      </c>
      <c r="K102" s="74" t="s">
        <v>44</v>
      </c>
      <c r="L102" s="75"/>
      <c r="M102" s="76">
        <v>472</v>
      </c>
      <c r="N102" s="77" t="s">
        <v>44</v>
      </c>
      <c r="O102" s="78">
        <v>10.72874494</v>
      </c>
      <c r="P102" s="74" t="s">
        <v>44</v>
      </c>
      <c r="Q102" s="79"/>
      <c r="R102" s="80"/>
      <c r="S102" s="81" t="s">
        <v>45</v>
      </c>
      <c r="T102" s="82">
        <v>27924.72</v>
      </c>
      <c r="U102" s="83">
        <v>1576.1</v>
      </c>
      <c r="V102" s="83">
        <v>2372</v>
      </c>
      <c r="W102" s="84">
        <v>1338</v>
      </c>
      <c r="X102" s="85" t="s">
        <v>45</v>
      </c>
      <c r="Y102" s="86" t="s">
        <v>46</v>
      </c>
      <c r="Z102" s="87">
        <f t="shared" si="10"/>
        <v>0</v>
      </c>
      <c r="AA102" s="88">
        <f t="shared" si="11"/>
        <v>1</v>
      </c>
      <c r="AB102" s="88">
        <f t="shared" si="12"/>
        <v>0</v>
      </c>
      <c r="AC102" s="89">
        <f t="shared" si="13"/>
        <v>0</v>
      </c>
      <c r="AD102" s="90" t="str">
        <f t="shared" si="14"/>
        <v>-</v>
      </c>
      <c r="AE102" s="87">
        <f t="shared" si="15"/>
        <v>1</v>
      </c>
      <c r="AF102" s="88">
        <f t="shared" si="16"/>
        <v>0</v>
      </c>
      <c r="AG102" s="89">
        <f t="shared" si="17"/>
        <v>0</v>
      </c>
      <c r="AH102" s="90" t="str">
        <f t="shared" si="18"/>
        <v>-</v>
      </c>
      <c r="AI102" s="87">
        <f t="shared" si="19"/>
        <v>0</v>
      </c>
    </row>
    <row r="103" spans="1:35" ht="12.75">
      <c r="A103" s="65">
        <v>5102250</v>
      </c>
      <c r="B103" s="66">
        <v>53</v>
      </c>
      <c r="C103" s="67" t="s">
        <v>356</v>
      </c>
      <c r="D103" s="68" t="s">
        <v>357</v>
      </c>
      <c r="E103" s="68" t="s">
        <v>358</v>
      </c>
      <c r="F103" s="69" t="s">
        <v>42</v>
      </c>
      <c r="G103" s="70">
        <v>20148</v>
      </c>
      <c r="H103" s="71" t="s">
        <v>105</v>
      </c>
      <c r="I103" s="72">
        <v>5712521000</v>
      </c>
      <c r="J103" s="73" t="s">
        <v>205</v>
      </c>
      <c r="K103" s="74" t="s">
        <v>44</v>
      </c>
      <c r="L103" s="75"/>
      <c r="M103" s="76">
        <v>41669</v>
      </c>
      <c r="N103" s="77" t="s">
        <v>44</v>
      </c>
      <c r="O103" s="78">
        <v>3.598324633</v>
      </c>
      <c r="P103" s="74" t="s">
        <v>44</v>
      </c>
      <c r="Q103" s="79"/>
      <c r="R103" s="80"/>
      <c r="S103" s="81" t="s">
        <v>44</v>
      </c>
      <c r="T103" s="82">
        <v>636187.73</v>
      </c>
      <c r="U103" s="83">
        <v>33861.63</v>
      </c>
      <c r="V103" s="83">
        <v>110776</v>
      </c>
      <c r="W103" s="84">
        <v>87273</v>
      </c>
      <c r="X103" s="85" t="s">
        <v>44</v>
      </c>
      <c r="Y103" s="86" t="s">
        <v>46</v>
      </c>
      <c r="Z103" s="87">
        <f t="shared" si="10"/>
        <v>0</v>
      </c>
      <c r="AA103" s="88">
        <f t="shared" si="11"/>
        <v>0</v>
      </c>
      <c r="AB103" s="88">
        <f t="shared" si="12"/>
        <v>0</v>
      </c>
      <c r="AC103" s="89">
        <f t="shared" si="13"/>
        <v>0</v>
      </c>
      <c r="AD103" s="90" t="str">
        <f t="shared" si="14"/>
        <v>-</v>
      </c>
      <c r="AE103" s="87">
        <f t="shared" si="15"/>
        <v>0</v>
      </c>
      <c r="AF103" s="88">
        <f t="shared" si="16"/>
        <v>0</v>
      </c>
      <c r="AG103" s="89">
        <f t="shared" si="17"/>
        <v>0</v>
      </c>
      <c r="AH103" s="90" t="str">
        <f t="shared" si="18"/>
        <v>-</v>
      </c>
      <c r="AI103" s="87">
        <f t="shared" si="19"/>
        <v>0</v>
      </c>
    </row>
    <row r="104" spans="1:35" ht="12.75">
      <c r="A104" s="65">
        <v>5102280</v>
      </c>
      <c r="B104" s="66">
        <v>54</v>
      </c>
      <c r="C104" s="67" t="s">
        <v>359</v>
      </c>
      <c r="D104" s="68" t="s">
        <v>248</v>
      </c>
      <c r="E104" s="68" t="s">
        <v>360</v>
      </c>
      <c r="F104" s="69" t="s">
        <v>42</v>
      </c>
      <c r="G104" s="70">
        <v>23117</v>
      </c>
      <c r="H104" s="71">
        <v>7</v>
      </c>
      <c r="I104" s="72">
        <v>5408945115</v>
      </c>
      <c r="J104" s="73">
        <v>8</v>
      </c>
      <c r="K104" s="74" t="s">
        <v>45</v>
      </c>
      <c r="L104" s="75"/>
      <c r="M104" s="76">
        <v>4085</v>
      </c>
      <c r="N104" s="77" t="s">
        <v>44</v>
      </c>
      <c r="O104" s="78">
        <v>12.32208215</v>
      </c>
      <c r="P104" s="74" t="s">
        <v>44</v>
      </c>
      <c r="Q104" s="79"/>
      <c r="R104" s="80"/>
      <c r="S104" s="81" t="s">
        <v>45</v>
      </c>
      <c r="T104" s="82">
        <v>202764.58</v>
      </c>
      <c r="U104" s="83">
        <v>16155.08</v>
      </c>
      <c r="V104" s="83">
        <v>23694</v>
      </c>
      <c r="W104" s="84">
        <v>22517</v>
      </c>
      <c r="X104" s="85" t="s">
        <v>45</v>
      </c>
      <c r="Y104" s="86" t="s">
        <v>46</v>
      </c>
      <c r="Z104" s="87">
        <f t="shared" si="10"/>
        <v>1</v>
      </c>
      <c r="AA104" s="88">
        <f t="shared" si="11"/>
        <v>0</v>
      </c>
      <c r="AB104" s="88">
        <f t="shared" si="12"/>
        <v>0</v>
      </c>
      <c r="AC104" s="89">
        <f t="shared" si="13"/>
        <v>0</v>
      </c>
      <c r="AD104" s="90" t="str">
        <f t="shared" si="14"/>
        <v>-</v>
      </c>
      <c r="AE104" s="87">
        <f t="shared" si="15"/>
        <v>1</v>
      </c>
      <c r="AF104" s="88">
        <f t="shared" si="16"/>
        <v>0</v>
      </c>
      <c r="AG104" s="89">
        <f t="shared" si="17"/>
        <v>0</v>
      </c>
      <c r="AH104" s="90" t="str">
        <f t="shared" si="18"/>
        <v>-</v>
      </c>
      <c r="AI104" s="87">
        <f t="shared" si="19"/>
        <v>0</v>
      </c>
    </row>
    <row r="105" spans="1:35" ht="12.75">
      <c r="A105" s="65">
        <v>5102310</v>
      </c>
      <c r="B105" s="66">
        <v>55</v>
      </c>
      <c r="C105" s="67" t="s">
        <v>361</v>
      </c>
      <c r="D105" s="68" t="s">
        <v>362</v>
      </c>
      <c r="E105" s="68" t="s">
        <v>363</v>
      </c>
      <c r="F105" s="69" t="s">
        <v>42</v>
      </c>
      <c r="G105" s="70">
        <v>23944</v>
      </c>
      <c r="H105" s="71">
        <v>710</v>
      </c>
      <c r="I105" s="72">
        <v>4346762467</v>
      </c>
      <c r="J105" s="73">
        <v>7</v>
      </c>
      <c r="K105" s="74" t="s">
        <v>45</v>
      </c>
      <c r="L105" s="75"/>
      <c r="M105" s="76">
        <v>1601</v>
      </c>
      <c r="N105" s="77" t="s">
        <v>44</v>
      </c>
      <c r="O105" s="78">
        <v>19.88977956</v>
      </c>
      <c r="P105" s="74" t="s">
        <v>44</v>
      </c>
      <c r="Q105" s="79"/>
      <c r="R105" s="80"/>
      <c r="S105" s="81" t="s">
        <v>45</v>
      </c>
      <c r="T105" s="82">
        <v>128591.76</v>
      </c>
      <c r="U105" s="83">
        <v>10170.8</v>
      </c>
      <c r="V105" s="83">
        <v>13877</v>
      </c>
      <c r="W105" s="84">
        <v>9040</v>
      </c>
      <c r="X105" s="85" t="s">
        <v>44</v>
      </c>
      <c r="Y105" s="86" t="s">
        <v>46</v>
      </c>
      <c r="Z105" s="87">
        <f t="shared" si="10"/>
        <v>1</v>
      </c>
      <c r="AA105" s="88">
        <f t="shared" si="11"/>
        <v>0</v>
      </c>
      <c r="AB105" s="88">
        <f t="shared" si="12"/>
        <v>0</v>
      </c>
      <c r="AC105" s="89">
        <f t="shared" si="13"/>
        <v>0</v>
      </c>
      <c r="AD105" s="90" t="str">
        <f t="shared" si="14"/>
        <v>-</v>
      </c>
      <c r="AE105" s="87">
        <f t="shared" si="15"/>
        <v>1</v>
      </c>
      <c r="AF105" s="88">
        <f t="shared" si="16"/>
        <v>0</v>
      </c>
      <c r="AG105" s="89">
        <f t="shared" si="17"/>
        <v>0</v>
      </c>
      <c r="AH105" s="90" t="str">
        <f t="shared" si="18"/>
        <v>-</v>
      </c>
      <c r="AI105" s="87">
        <f t="shared" si="19"/>
        <v>0</v>
      </c>
    </row>
    <row r="106" spans="1:35" ht="12.75">
      <c r="A106" s="65">
        <v>5102340</v>
      </c>
      <c r="B106" s="66">
        <v>115</v>
      </c>
      <c r="C106" s="67" t="s">
        <v>364</v>
      </c>
      <c r="D106" s="68" t="s">
        <v>365</v>
      </c>
      <c r="E106" s="68" t="s">
        <v>186</v>
      </c>
      <c r="F106" s="69" t="s">
        <v>42</v>
      </c>
      <c r="G106" s="70">
        <v>24505</v>
      </c>
      <c r="H106" s="71">
        <v>1599</v>
      </c>
      <c r="I106" s="72">
        <v>4345223700</v>
      </c>
      <c r="J106" s="73">
        <v>2</v>
      </c>
      <c r="K106" s="74" t="s">
        <v>44</v>
      </c>
      <c r="L106" s="75"/>
      <c r="M106" s="76">
        <v>8081</v>
      </c>
      <c r="N106" s="77" t="s">
        <v>44</v>
      </c>
      <c r="O106" s="78">
        <v>21.68578554</v>
      </c>
      <c r="P106" s="74" t="s">
        <v>45</v>
      </c>
      <c r="Q106" s="79"/>
      <c r="R106" s="80"/>
      <c r="S106" s="81" t="s">
        <v>44</v>
      </c>
      <c r="T106" s="82">
        <v>698229.08</v>
      </c>
      <c r="U106" s="83">
        <v>60680.04</v>
      </c>
      <c r="V106" s="83">
        <v>69236</v>
      </c>
      <c r="W106" s="84">
        <v>51433</v>
      </c>
      <c r="X106" s="85" t="s">
        <v>45</v>
      </c>
      <c r="Y106" s="86" t="s">
        <v>46</v>
      </c>
      <c r="Z106" s="87">
        <f t="shared" si="10"/>
        <v>0</v>
      </c>
      <c r="AA106" s="88">
        <f t="shared" si="11"/>
        <v>0</v>
      </c>
      <c r="AB106" s="88">
        <f t="shared" si="12"/>
        <v>0</v>
      </c>
      <c r="AC106" s="89">
        <f t="shared" si="13"/>
        <v>0</v>
      </c>
      <c r="AD106" s="90" t="str">
        <f t="shared" si="14"/>
        <v>-</v>
      </c>
      <c r="AE106" s="87">
        <f t="shared" si="15"/>
        <v>0</v>
      </c>
      <c r="AF106" s="88">
        <f t="shared" si="16"/>
        <v>1</v>
      </c>
      <c r="AG106" s="89">
        <f t="shared" si="17"/>
        <v>0</v>
      </c>
      <c r="AH106" s="90" t="str">
        <f t="shared" si="18"/>
        <v>-</v>
      </c>
      <c r="AI106" s="87">
        <f t="shared" si="19"/>
        <v>0</v>
      </c>
    </row>
    <row r="107" spans="1:35" ht="12.75">
      <c r="A107" s="65">
        <v>5100072</v>
      </c>
      <c r="B107" s="66">
        <v>401</v>
      </c>
      <c r="C107" s="67" t="s">
        <v>366</v>
      </c>
      <c r="D107" s="68" t="s">
        <v>367</v>
      </c>
      <c r="E107" s="68" t="s">
        <v>186</v>
      </c>
      <c r="F107" s="69" t="s">
        <v>42</v>
      </c>
      <c r="G107" s="70">
        <v>24504</v>
      </c>
      <c r="H107" s="71" t="s">
        <v>105</v>
      </c>
      <c r="I107" s="72">
        <v>4345223742</v>
      </c>
      <c r="J107" s="73">
        <v>2</v>
      </c>
      <c r="K107" s="74" t="s">
        <v>44</v>
      </c>
      <c r="L107" s="75"/>
      <c r="M107" s="76"/>
      <c r="N107" s="77"/>
      <c r="O107" s="91" t="s">
        <v>106</v>
      </c>
      <c r="P107" s="74" t="s">
        <v>106</v>
      </c>
      <c r="Q107" s="79"/>
      <c r="R107" s="80"/>
      <c r="S107" s="81" t="s">
        <v>44</v>
      </c>
      <c r="T107" s="82"/>
      <c r="U107" s="83"/>
      <c r="V107" s="83"/>
      <c r="W107" s="84"/>
      <c r="X107" s="85"/>
      <c r="Y107" s="86"/>
      <c r="Z107" s="87">
        <f t="shared" si="10"/>
        <v>0</v>
      </c>
      <c r="AA107" s="88">
        <f t="shared" si="11"/>
        <v>0</v>
      </c>
      <c r="AB107" s="88">
        <f t="shared" si="12"/>
        <v>0</v>
      </c>
      <c r="AC107" s="89">
        <f t="shared" si="13"/>
        <v>0</v>
      </c>
      <c r="AD107" s="90" t="str">
        <f t="shared" si="14"/>
        <v>-</v>
      </c>
      <c r="AE107" s="87">
        <f t="shared" si="15"/>
        <v>0</v>
      </c>
      <c r="AF107" s="88">
        <f t="shared" si="16"/>
        <v>0</v>
      </c>
      <c r="AG107" s="89">
        <f t="shared" si="17"/>
        <v>0</v>
      </c>
      <c r="AH107" s="90" t="str">
        <f t="shared" si="18"/>
        <v>-</v>
      </c>
      <c r="AI107" s="87">
        <f t="shared" si="19"/>
        <v>0</v>
      </c>
    </row>
    <row r="108" spans="1:35" ht="12.75">
      <c r="A108" s="65">
        <v>5102370</v>
      </c>
      <c r="B108" s="66">
        <v>56</v>
      </c>
      <c r="C108" s="67" t="s">
        <v>368</v>
      </c>
      <c r="D108" s="68" t="s">
        <v>369</v>
      </c>
      <c r="E108" s="68" t="s">
        <v>370</v>
      </c>
      <c r="F108" s="69" t="s">
        <v>42</v>
      </c>
      <c r="G108" s="70">
        <v>22727</v>
      </c>
      <c r="H108" s="71">
        <v>647</v>
      </c>
      <c r="I108" s="72">
        <v>5409483780</v>
      </c>
      <c r="J108" s="73">
        <v>7</v>
      </c>
      <c r="K108" s="74" t="s">
        <v>45</v>
      </c>
      <c r="L108" s="75"/>
      <c r="M108" s="76">
        <v>1739</v>
      </c>
      <c r="N108" s="77" t="s">
        <v>44</v>
      </c>
      <c r="O108" s="78">
        <v>11.75675676</v>
      </c>
      <c r="P108" s="74" t="s">
        <v>44</v>
      </c>
      <c r="Q108" s="79"/>
      <c r="R108" s="80"/>
      <c r="S108" s="81" t="s">
        <v>45</v>
      </c>
      <c r="T108" s="82">
        <v>96223.54</v>
      </c>
      <c r="U108" s="83">
        <v>6476.81</v>
      </c>
      <c r="V108" s="83">
        <v>11500</v>
      </c>
      <c r="W108" s="84">
        <v>9883</v>
      </c>
      <c r="X108" s="85" t="s">
        <v>44</v>
      </c>
      <c r="Y108" s="86" t="s">
        <v>46</v>
      </c>
      <c r="Z108" s="87">
        <f t="shared" si="10"/>
        <v>1</v>
      </c>
      <c r="AA108" s="88">
        <f t="shared" si="11"/>
        <v>0</v>
      </c>
      <c r="AB108" s="88">
        <f t="shared" si="12"/>
        <v>0</v>
      </c>
      <c r="AC108" s="89">
        <f t="shared" si="13"/>
        <v>0</v>
      </c>
      <c r="AD108" s="90" t="str">
        <f t="shared" si="14"/>
        <v>-</v>
      </c>
      <c r="AE108" s="87">
        <f t="shared" si="15"/>
        <v>1</v>
      </c>
      <c r="AF108" s="88">
        <f t="shared" si="16"/>
        <v>0</v>
      </c>
      <c r="AG108" s="89">
        <f t="shared" si="17"/>
        <v>0</v>
      </c>
      <c r="AH108" s="90" t="str">
        <f t="shared" si="18"/>
        <v>-</v>
      </c>
      <c r="AI108" s="87">
        <f t="shared" si="19"/>
        <v>0</v>
      </c>
    </row>
    <row r="109" spans="1:35" ht="12.75">
      <c r="A109" s="65">
        <v>5100061</v>
      </c>
      <c r="B109" s="66">
        <v>271</v>
      </c>
      <c r="C109" s="67" t="s">
        <v>371</v>
      </c>
      <c r="D109" s="68" t="s">
        <v>372</v>
      </c>
      <c r="E109" s="68" t="s">
        <v>242</v>
      </c>
      <c r="F109" s="69" t="s">
        <v>42</v>
      </c>
      <c r="G109" s="70">
        <v>23220</v>
      </c>
      <c r="H109" s="71" t="s">
        <v>105</v>
      </c>
      <c r="I109" s="72">
        <v>8043546800</v>
      </c>
      <c r="J109" s="73">
        <v>2</v>
      </c>
      <c r="K109" s="74" t="s">
        <v>44</v>
      </c>
      <c r="L109" s="75"/>
      <c r="M109" s="76"/>
      <c r="N109" s="77"/>
      <c r="O109" s="91" t="s">
        <v>106</v>
      </c>
      <c r="P109" s="74" t="s">
        <v>106</v>
      </c>
      <c r="Q109" s="79"/>
      <c r="R109" s="80"/>
      <c r="S109" s="81" t="s">
        <v>44</v>
      </c>
      <c r="T109" s="82"/>
      <c r="U109" s="83"/>
      <c r="V109" s="83"/>
      <c r="W109" s="84"/>
      <c r="X109" s="85"/>
      <c r="Y109" s="86"/>
      <c r="Z109" s="87">
        <f t="shared" si="10"/>
        <v>0</v>
      </c>
      <c r="AA109" s="88">
        <f t="shared" si="11"/>
        <v>0</v>
      </c>
      <c r="AB109" s="88">
        <f t="shared" si="12"/>
        <v>0</v>
      </c>
      <c r="AC109" s="89">
        <f t="shared" si="13"/>
        <v>0</v>
      </c>
      <c r="AD109" s="90" t="str">
        <f t="shared" si="14"/>
        <v>-</v>
      </c>
      <c r="AE109" s="87">
        <f t="shared" si="15"/>
        <v>0</v>
      </c>
      <c r="AF109" s="88">
        <f t="shared" si="16"/>
        <v>0</v>
      </c>
      <c r="AG109" s="89">
        <f t="shared" si="17"/>
        <v>0</v>
      </c>
      <c r="AH109" s="90" t="str">
        <f t="shared" si="18"/>
        <v>-</v>
      </c>
      <c r="AI109" s="87">
        <f t="shared" si="19"/>
        <v>0</v>
      </c>
    </row>
    <row r="110" spans="1:35" ht="12.75">
      <c r="A110" s="65">
        <v>5102360</v>
      </c>
      <c r="B110" s="66">
        <v>143</v>
      </c>
      <c r="C110" s="67" t="s">
        <v>373</v>
      </c>
      <c r="D110" s="68" t="s">
        <v>374</v>
      </c>
      <c r="E110" s="68" t="s">
        <v>375</v>
      </c>
      <c r="F110" s="69" t="s">
        <v>42</v>
      </c>
      <c r="G110" s="70">
        <v>20110</v>
      </c>
      <c r="H110" s="71">
        <v>5700</v>
      </c>
      <c r="I110" s="72">
        <v>7032578800</v>
      </c>
      <c r="J110" s="73">
        <v>3</v>
      </c>
      <c r="K110" s="74" t="s">
        <v>44</v>
      </c>
      <c r="L110" s="75"/>
      <c r="M110" s="76">
        <v>6301</v>
      </c>
      <c r="N110" s="77" t="s">
        <v>44</v>
      </c>
      <c r="O110" s="78">
        <v>8.47281692</v>
      </c>
      <c r="P110" s="74" t="s">
        <v>44</v>
      </c>
      <c r="Q110" s="79"/>
      <c r="R110" s="80"/>
      <c r="S110" s="81" t="s">
        <v>44</v>
      </c>
      <c r="T110" s="82">
        <v>193974.94</v>
      </c>
      <c r="U110" s="83">
        <v>15785.68</v>
      </c>
      <c r="V110" s="83">
        <v>28004</v>
      </c>
      <c r="W110" s="84">
        <v>15819</v>
      </c>
      <c r="X110" s="85" t="s">
        <v>45</v>
      </c>
      <c r="Y110" s="86" t="s">
        <v>46</v>
      </c>
      <c r="Z110" s="87">
        <f t="shared" si="10"/>
        <v>0</v>
      </c>
      <c r="AA110" s="88">
        <f t="shared" si="11"/>
        <v>0</v>
      </c>
      <c r="AB110" s="88">
        <f t="shared" si="12"/>
        <v>0</v>
      </c>
      <c r="AC110" s="89">
        <f t="shared" si="13"/>
        <v>0</v>
      </c>
      <c r="AD110" s="90" t="str">
        <f t="shared" si="14"/>
        <v>-</v>
      </c>
      <c r="AE110" s="87">
        <f t="shared" si="15"/>
        <v>0</v>
      </c>
      <c r="AF110" s="88">
        <f t="shared" si="16"/>
        <v>0</v>
      </c>
      <c r="AG110" s="89">
        <f t="shared" si="17"/>
        <v>0</v>
      </c>
      <c r="AH110" s="90" t="str">
        <f t="shared" si="18"/>
        <v>-</v>
      </c>
      <c r="AI110" s="87">
        <f t="shared" si="19"/>
        <v>0</v>
      </c>
    </row>
    <row r="111" spans="1:35" ht="12.75">
      <c r="A111" s="65">
        <v>5102390</v>
      </c>
      <c r="B111" s="66">
        <v>144</v>
      </c>
      <c r="C111" s="67" t="s">
        <v>376</v>
      </c>
      <c r="D111" s="68" t="s">
        <v>377</v>
      </c>
      <c r="E111" s="68" t="s">
        <v>378</v>
      </c>
      <c r="F111" s="69" t="s">
        <v>42</v>
      </c>
      <c r="G111" s="70">
        <v>20111</v>
      </c>
      <c r="H111" s="71">
        <v>2395</v>
      </c>
      <c r="I111" s="72">
        <v>7033358850</v>
      </c>
      <c r="J111" s="73">
        <v>3</v>
      </c>
      <c r="K111" s="74" t="s">
        <v>44</v>
      </c>
      <c r="L111" s="75"/>
      <c r="M111" s="76">
        <v>2212</v>
      </c>
      <c r="N111" s="77" t="s">
        <v>44</v>
      </c>
      <c r="O111" s="78">
        <v>8.088818398</v>
      </c>
      <c r="P111" s="74" t="s">
        <v>44</v>
      </c>
      <c r="Q111" s="79"/>
      <c r="R111" s="80"/>
      <c r="S111" s="81" t="s">
        <v>44</v>
      </c>
      <c r="T111" s="82">
        <v>70828.32</v>
      </c>
      <c r="U111" s="83">
        <v>5073.09</v>
      </c>
      <c r="V111" s="83">
        <v>8887</v>
      </c>
      <c r="W111" s="84">
        <v>4651</v>
      </c>
      <c r="X111" s="85" t="s">
        <v>44</v>
      </c>
      <c r="Y111" s="86" t="s">
        <v>46</v>
      </c>
      <c r="Z111" s="87">
        <f t="shared" si="10"/>
        <v>0</v>
      </c>
      <c r="AA111" s="88">
        <f t="shared" si="11"/>
        <v>0</v>
      </c>
      <c r="AB111" s="88">
        <f t="shared" si="12"/>
        <v>0</v>
      </c>
      <c r="AC111" s="89">
        <f t="shared" si="13"/>
        <v>0</v>
      </c>
      <c r="AD111" s="90" t="str">
        <f t="shared" si="14"/>
        <v>-</v>
      </c>
      <c r="AE111" s="87">
        <f t="shared" si="15"/>
        <v>0</v>
      </c>
      <c r="AF111" s="88">
        <f t="shared" si="16"/>
        <v>0</v>
      </c>
      <c r="AG111" s="89">
        <f t="shared" si="17"/>
        <v>0</v>
      </c>
      <c r="AH111" s="90" t="str">
        <f t="shared" si="18"/>
        <v>-</v>
      </c>
      <c r="AI111" s="87">
        <f t="shared" si="19"/>
        <v>0</v>
      </c>
    </row>
    <row r="112" spans="1:35" ht="12.75">
      <c r="A112" s="65">
        <v>5102400</v>
      </c>
      <c r="B112" s="66">
        <v>116</v>
      </c>
      <c r="C112" s="67" t="s">
        <v>74</v>
      </c>
      <c r="D112" s="68" t="s">
        <v>75</v>
      </c>
      <c r="E112" s="68" t="s">
        <v>76</v>
      </c>
      <c r="F112" s="69" t="s">
        <v>42</v>
      </c>
      <c r="G112" s="70">
        <v>24115</v>
      </c>
      <c r="H112" s="71">
        <v>5548</v>
      </c>
      <c r="I112" s="72">
        <v>2764035820</v>
      </c>
      <c r="J112" s="73" t="s">
        <v>77</v>
      </c>
      <c r="K112" s="74" t="s">
        <v>44</v>
      </c>
      <c r="L112" s="75"/>
      <c r="M112" s="76">
        <v>2422</v>
      </c>
      <c r="N112" s="77" t="s">
        <v>44</v>
      </c>
      <c r="O112" s="78">
        <v>24.05010438</v>
      </c>
      <c r="P112" s="74" t="s">
        <v>45</v>
      </c>
      <c r="Q112" s="79"/>
      <c r="R112" s="80"/>
      <c r="S112" s="81" t="s">
        <v>45</v>
      </c>
      <c r="T112" s="82">
        <v>160215.13</v>
      </c>
      <c r="U112" s="83">
        <v>14751.36</v>
      </c>
      <c r="V112" s="83">
        <v>19291</v>
      </c>
      <c r="W112" s="84">
        <v>13777</v>
      </c>
      <c r="X112" s="85" t="s">
        <v>44</v>
      </c>
      <c r="Y112" s="86" t="s">
        <v>46</v>
      </c>
      <c r="Z112" s="87">
        <f t="shared" si="10"/>
        <v>0</v>
      </c>
      <c r="AA112" s="88">
        <f t="shared" si="11"/>
        <v>0</v>
      </c>
      <c r="AB112" s="88">
        <f t="shared" si="12"/>
        <v>0</v>
      </c>
      <c r="AC112" s="89">
        <f t="shared" si="13"/>
        <v>0</v>
      </c>
      <c r="AD112" s="90" t="str">
        <f t="shared" si="14"/>
        <v>-</v>
      </c>
      <c r="AE112" s="87">
        <f t="shared" si="15"/>
        <v>1</v>
      </c>
      <c r="AF112" s="88">
        <f t="shared" si="16"/>
        <v>1</v>
      </c>
      <c r="AG112" s="89" t="str">
        <f t="shared" si="17"/>
        <v>Initial</v>
      </c>
      <c r="AH112" s="90" t="str">
        <f t="shared" si="18"/>
        <v>RLIS</v>
      </c>
      <c r="AI112" s="87">
        <f t="shared" si="19"/>
        <v>0</v>
      </c>
    </row>
    <row r="113" spans="1:35" ht="12.75">
      <c r="A113" s="65">
        <v>5100006</v>
      </c>
      <c r="B113" s="66">
        <v>304</v>
      </c>
      <c r="C113" s="67" t="s">
        <v>379</v>
      </c>
      <c r="D113" s="68" t="s">
        <v>380</v>
      </c>
      <c r="E113" s="68" t="s">
        <v>316</v>
      </c>
      <c r="F113" s="69" t="s">
        <v>42</v>
      </c>
      <c r="G113" s="70">
        <v>22801</v>
      </c>
      <c r="H113" s="71">
        <v>9756</v>
      </c>
      <c r="I113" s="72">
        <v>5404345961</v>
      </c>
      <c r="J113" s="73">
        <v>8</v>
      </c>
      <c r="K113" s="74" t="s">
        <v>45</v>
      </c>
      <c r="L113" s="75"/>
      <c r="M113" s="76"/>
      <c r="N113" s="77"/>
      <c r="O113" s="91" t="s">
        <v>106</v>
      </c>
      <c r="P113" s="74" t="s">
        <v>106</v>
      </c>
      <c r="Q113" s="79"/>
      <c r="R113" s="80"/>
      <c r="S113" s="81" t="s">
        <v>45</v>
      </c>
      <c r="T113" s="82"/>
      <c r="U113" s="83"/>
      <c r="V113" s="83"/>
      <c r="W113" s="84"/>
      <c r="X113" s="85"/>
      <c r="Y113" s="86"/>
      <c r="Z113" s="87">
        <f t="shared" si="10"/>
        <v>1</v>
      </c>
      <c r="AA113" s="88">
        <f t="shared" si="11"/>
        <v>0</v>
      </c>
      <c r="AB113" s="88">
        <f t="shared" si="12"/>
        <v>0</v>
      </c>
      <c r="AC113" s="89">
        <f t="shared" si="13"/>
        <v>0</v>
      </c>
      <c r="AD113" s="90" t="str">
        <f t="shared" si="14"/>
        <v>-</v>
      </c>
      <c r="AE113" s="87">
        <f t="shared" si="15"/>
        <v>1</v>
      </c>
      <c r="AF113" s="88">
        <f t="shared" si="16"/>
        <v>0</v>
      </c>
      <c r="AG113" s="89">
        <f t="shared" si="17"/>
        <v>0</v>
      </c>
      <c r="AH113" s="90" t="str">
        <f t="shared" si="18"/>
        <v>-</v>
      </c>
      <c r="AI113" s="87">
        <f t="shared" si="19"/>
        <v>0</v>
      </c>
    </row>
    <row r="114" spans="1:35" ht="12.75">
      <c r="A114" s="65">
        <v>5102430</v>
      </c>
      <c r="B114" s="66">
        <v>57</v>
      </c>
      <c r="C114" s="67" t="s">
        <v>381</v>
      </c>
      <c r="D114" s="68" t="s">
        <v>382</v>
      </c>
      <c r="E114" s="68" t="s">
        <v>383</v>
      </c>
      <c r="F114" s="69" t="s">
        <v>42</v>
      </c>
      <c r="G114" s="70">
        <v>23109</v>
      </c>
      <c r="H114" s="71">
        <v>369</v>
      </c>
      <c r="I114" s="72">
        <v>8047253909</v>
      </c>
      <c r="J114" s="73">
        <v>8</v>
      </c>
      <c r="K114" s="74" t="s">
        <v>45</v>
      </c>
      <c r="L114" s="75"/>
      <c r="M114" s="76">
        <v>1214</v>
      </c>
      <c r="N114" s="77" t="s">
        <v>44</v>
      </c>
      <c r="O114" s="78">
        <v>11.95734958</v>
      </c>
      <c r="P114" s="74" t="s">
        <v>44</v>
      </c>
      <c r="Q114" s="79"/>
      <c r="R114" s="80"/>
      <c r="S114" s="81" t="s">
        <v>45</v>
      </c>
      <c r="T114" s="82">
        <v>57832.52</v>
      </c>
      <c r="U114" s="83">
        <v>3915.64</v>
      </c>
      <c r="V114" s="83">
        <v>6714</v>
      </c>
      <c r="W114" s="84">
        <v>6854</v>
      </c>
      <c r="X114" s="85" t="s">
        <v>45</v>
      </c>
      <c r="Y114" s="86" t="s">
        <v>46</v>
      </c>
      <c r="Z114" s="87">
        <f t="shared" si="10"/>
        <v>1</v>
      </c>
      <c r="AA114" s="88">
        <f t="shared" si="11"/>
        <v>0</v>
      </c>
      <c r="AB114" s="88">
        <f t="shared" si="12"/>
        <v>0</v>
      </c>
      <c r="AC114" s="89">
        <f t="shared" si="13"/>
        <v>0</v>
      </c>
      <c r="AD114" s="90" t="str">
        <f t="shared" si="14"/>
        <v>-</v>
      </c>
      <c r="AE114" s="87">
        <f t="shared" si="15"/>
        <v>1</v>
      </c>
      <c r="AF114" s="88">
        <f t="shared" si="16"/>
        <v>0</v>
      </c>
      <c r="AG114" s="89">
        <f t="shared" si="17"/>
        <v>0</v>
      </c>
      <c r="AH114" s="90" t="str">
        <f t="shared" si="18"/>
        <v>-</v>
      </c>
      <c r="AI114" s="87">
        <f t="shared" si="19"/>
        <v>0</v>
      </c>
    </row>
    <row r="115" spans="1:35" ht="12.75">
      <c r="A115" s="65">
        <v>5100055</v>
      </c>
      <c r="B115" s="66">
        <v>948</v>
      </c>
      <c r="C115" s="67" t="s">
        <v>384</v>
      </c>
      <c r="D115" s="68" t="s">
        <v>385</v>
      </c>
      <c r="E115" s="68" t="s">
        <v>242</v>
      </c>
      <c r="F115" s="69" t="s">
        <v>42</v>
      </c>
      <c r="G115" s="70">
        <v>23298</v>
      </c>
      <c r="H115" s="71">
        <v>489</v>
      </c>
      <c r="I115" s="72">
        <v>8047862676</v>
      </c>
      <c r="J115" s="73">
        <v>2</v>
      </c>
      <c r="K115" s="74" t="s">
        <v>44</v>
      </c>
      <c r="L115" s="75"/>
      <c r="M115" s="76"/>
      <c r="N115" s="77"/>
      <c r="O115" s="91" t="s">
        <v>106</v>
      </c>
      <c r="P115" s="74" t="s">
        <v>106</v>
      </c>
      <c r="Q115" s="79"/>
      <c r="R115" s="80"/>
      <c r="S115" s="81" t="s">
        <v>44</v>
      </c>
      <c r="T115" s="82"/>
      <c r="U115" s="83"/>
      <c r="V115" s="83"/>
      <c r="W115" s="84"/>
      <c r="X115" s="85"/>
      <c r="Y115" s="86"/>
      <c r="Z115" s="87">
        <f t="shared" si="10"/>
        <v>0</v>
      </c>
      <c r="AA115" s="88">
        <f t="shared" si="11"/>
        <v>0</v>
      </c>
      <c r="AB115" s="88">
        <f t="shared" si="12"/>
        <v>0</v>
      </c>
      <c r="AC115" s="89">
        <f t="shared" si="13"/>
        <v>0</v>
      </c>
      <c r="AD115" s="90" t="str">
        <f t="shared" si="14"/>
        <v>-</v>
      </c>
      <c r="AE115" s="87">
        <f t="shared" si="15"/>
        <v>0</v>
      </c>
      <c r="AF115" s="88">
        <f t="shared" si="16"/>
        <v>0</v>
      </c>
      <c r="AG115" s="89">
        <f t="shared" si="17"/>
        <v>0</v>
      </c>
      <c r="AH115" s="90" t="str">
        <f t="shared" si="18"/>
        <v>-</v>
      </c>
      <c r="AI115" s="87">
        <f t="shared" si="19"/>
        <v>0</v>
      </c>
    </row>
    <row r="116" spans="1:35" ht="12.75">
      <c r="A116" s="65">
        <v>5102460</v>
      </c>
      <c r="B116" s="66">
        <v>58</v>
      </c>
      <c r="C116" s="67" t="s">
        <v>78</v>
      </c>
      <c r="D116" s="68" t="s">
        <v>79</v>
      </c>
      <c r="E116" s="68" t="s">
        <v>80</v>
      </c>
      <c r="F116" s="69" t="s">
        <v>42</v>
      </c>
      <c r="G116" s="70">
        <v>23917</v>
      </c>
      <c r="H116" s="71">
        <v>190</v>
      </c>
      <c r="I116" s="72">
        <v>4347386111</v>
      </c>
      <c r="J116" s="73" t="s">
        <v>81</v>
      </c>
      <c r="K116" s="74" t="s">
        <v>44</v>
      </c>
      <c r="L116" s="75"/>
      <c r="M116" s="76">
        <v>4533</v>
      </c>
      <c r="N116" s="77" t="s">
        <v>44</v>
      </c>
      <c r="O116" s="78">
        <v>20.13665595</v>
      </c>
      <c r="P116" s="74" t="s">
        <v>45</v>
      </c>
      <c r="Q116" s="79"/>
      <c r="R116" s="80"/>
      <c r="S116" s="81" t="s">
        <v>45</v>
      </c>
      <c r="T116" s="82">
        <v>295655.87</v>
      </c>
      <c r="U116" s="83">
        <v>26301.25</v>
      </c>
      <c r="V116" s="83">
        <v>34342</v>
      </c>
      <c r="W116" s="84">
        <v>25345</v>
      </c>
      <c r="X116" s="85" t="s">
        <v>45</v>
      </c>
      <c r="Y116" s="86" t="s">
        <v>46</v>
      </c>
      <c r="Z116" s="87">
        <f t="shared" si="10"/>
        <v>0</v>
      </c>
      <c r="AA116" s="88">
        <f t="shared" si="11"/>
        <v>0</v>
      </c>
      <c r="AB116" s="88">
        <f t="shared" si="12"/>
        <v>0</v>
      </c>
      <c r="AC116" s="89">
        <f t="shared" si="13"/>
        <v>0</v>
      </c>
      <c r="AD116" s="90" t="str">
        <f t="shared" si="14"/>
        <v>-</v>
      </c>
      <c r="AE116" s="87">
        <f t="shared" si="15"/>
        <v>1</v>
      </c>
      <c r="AF116" s="88">
        <f t="shared" si="16"/>
        <v>1</v>
      </c>
      <c r="AG116" s="89" t="str">
        <f t="shared" si="17"/>
        <v>Initial</v>
      </c>
      <c r="AH116" s="90" t="str">
        <f t="shared" si="18"/>
        <v>RLIS</v>
      </c>
      <c r="AI116" s="87">
        <f t="shared" si="19"/>
        <v>0</v>
      </c>
    </row>
    <row r="117" spans="1:35" ht="12.75">
      <c r="A117" s="65">
        <v>5100040</v>
      </c>
      <c r="B117" s="66">
        <v>873</v>
      </c>
      <c r="C117" s="67" t="s">
        <v>386</v>
      </c>
      <c r="D117" s="68" t="s">
        <v>387</v>
      </c>
      <c r="E117" s="68" t="s">
        <v>242</v>
      </c>
      <c r="F117" s="69" t="s">
        <v>42</v>
      </c>
      <c r="G117" s="70">
        <v>23298</v>
      </c>
      <c r="H117" s="71">
        <v>484</v>
      </c>
      <c r="I117" s="72">
        <v>8047860426</v>
      </c>
      <c r="J117" s="73">
        <v>2</v>
      </c>
      <c r="K117" s="74" t="s">
        <v>44</v>
      </c>
      <c r="L117" s="75"/>
      <c r="M117" s="76"/>
      <c r="N117" s="77"/>
      <c r="O117" s="91" t="s">
        <v>106</v>
      </c>
      <c r="P117" s="74" t="s">
        <v>106</v>
      </c>
      <c r="Q117" s="79"/>
      <c r="R117" s="80"/>
      <c r="S117" s="81" t="s">
        <v>44</v>
      </c>
      <c r="T117" s="82"/>
      <c r="U117" s="83"/>
      <c r="V117" s="83"/>
      <c r="W117" s="84"/>
      <c r="X117" s="85"/>
      <c r="Y117" s="86"/>
      <c r="Z117" s="87">
        <f t="shared" si="10"/>
        <v>0</v>
      </c>
      <c r="AA117" s="88">
        <f t="shared" si="11"/>
        <v>0</v>
      </c>
      <c r="AB117" s="88">
        <f t="shared" si="12"/>
        <v>0</v>
      </c>
      <c r="AC117" s="89">
        <f t="shared" si="13"/>
        <v>0</v>
      </c>
      <c r="AD117" s="90" t="str">
        <f t="shared" si="14"/>
        <v>-</v>
      </c>
      <c r="AE117" s="87">
        <f t="shared" si="15"/>
        <v>0</v>
      </c>
      <c r="AF117" s="88">
        <f t="shared" si="16"/>
        <v>0</v>
      </c>
      <c r="AG117" s="89">
        <f t="shared" si="17"/>
        <v>0</v>
      </c>
      <c r="AH117" s="90" t="str">
        <f t="shared" si="18"/>
        <v>-</v>
      </c>
      <c r="AI117" s="87">
        <f t="shared" si="19"/>
        <v>0</v>
      </c>
    </row>
    <row r="118" spans="1:35" ht="12.75">
      <c r="A118" s="65">
        <v>5100087</v>
      </c>
      <c r="B118" s="66">
        <v>412</v>
      </c>
      <c r="C118" s="67" t="s">
        <v>388</v>
      </c>
      <c r="D118" s="68" t="s">
        <v>389</v>
      </c>
      <c r="E118" s="68" t="s">
        <v>242</v>
      </c>
      <c r="F118" s="69" t="s">
        <v>42</v>
      </c>
      <c r="G118" s="70">
        <v>23219</v>
      </c>
      <c r="H118" s="71" t="s">
        <v>105</v>
      </c>
      <c r="I118" s="72">
        <v>8047807810</v>
      </c>
      <c r="J118" s="73">
        <v>2</v>
      </c>
      <c r="K118" s="74" t="s">
        <v>44</v>
      </c>
      <c r="L118" s="75"/>
      <c r="M118" s="76"/>
      <c r="N118" s="77"/>
      <c r="O118" s="91" t="s">
        <v>106</v>
      </c>
      <c r="P118" s="74" t="s">
        <v>106</v>
      </c>
      <c r="Q118" s="79"/>
      <c r="R118" s="80"/>
      <c r="S118" s="81" t="s">
        <v>44</v>
      </c>
      <c r="T118" s="82"/>
      <c r="U118" s="83"/>
      <c r="V118" s="83"/>
      <c r="W118" s="84"/>
      <c r="X118" s="85"/>
      <c r="Y118" s="86"/>
      <c r="Z118" s="87">
        <f t="shared" si="10"/>
        <v>0</v>
      </c>
      <c r="AA118" s="88">
        <f t="shared" si="11"/>
        <v>0</v>
      </c>
      <c r="AB118" s="88">
        <f t="shared" si="12"/>
        <v>0</v>
      </c>
      <c r="AC118" s="89">
        <f t="shared" si="13"/>
        <v>0</v>
      </c>
      <c r="AD118" s="90" t="str">
        <f t="shared" si="14"/>
        <v>-</v>
      </c>
      <c r="AE118" s="87">
        <f t="shared" si="15"/>
        <v>0</v>
      </c>
      <c r="AF118" s="88">
        <f t="shared" si="16"/>
        <v>0</v>
      </c>
      <c r="AG118" s="89">
        <f t="shared" si="17"/>
        <v>0</v>
      </c>
      <c r="AH118" s="90" t="str">
        <f t="shared" si="18"/>
        <v>-</v>
      </c>
      <c r="AI118" s="87">
        <f t="shared" si="19"/>
        <v>0</v>
      </c>
    </row>
    <row r="119" spans="1:35" ht="12.75">
      <c r="A119" s="65">
        <v>5100015</v>
      </c>
      <c r="B119" s="66">
        <v>281</v>
      </c>
      <c r="C119" s="67" t="s">
        <v>390</v>
      </c>
      <c r="D119" s="68" t="s">
        <v>391</v>
      </c>
      <c r="E119" s="68" t="s">
        <v>287</v>
      </c>
      <c r="F119" s="69" t="s">
        <v>42</v>
      </c>
      <c r="G119" s="70">
        <v>23061</v>
      </c>
      <c r="H119" s="71">
        <v>5166</v>
      </c>
      <c r="I119" s="72">
        <v>8046937880</v>
      </c>
      <c r="J119" s="73">
        <v>7</v>
      </c>
      <c r="K119" s="74" t="s">
        <v>45</v>
      </c>
      <c r="L119" s="75"/>
      <c r="M119" s="76"/>
      <c r="N119" s="77"/>
      <c r="O119" s="91" t="s">
        <v>106</v>
      </c>
      <c r="P119" s="74" t="s">
        <v>106</v>
      </c>
      <c r="Q119" s="79"/>
      <c r="R119" s="80"/>
      <c r="S119" s="81" t="s">
        <v>45</v>
      </c>
      <c r="T119" s="82"/>
      <c r="U119" s="83"/>
      <c r="V119" s="83"/>
      <c r="W119" s="84"/>
      <c r="X119" s="85"/>
      <c r="Y119" s="86"/>
      <c r="Z119" s="87">
        <f t="shared" si="10"/>
        <v>1</v>
      </c>
      <c r="AA119" s="88">
        <f t="shared" si="11"/>
        <v>0</v>
      </c>
      <c r="AB119" s="88">
        <f t="shared" si="12"/>
        <v>0</v>
      </c>
      <c r="AC119" s="89">
        <f t="shared" si="13"/>
        <v>0</v>
      </c>
      <c r="AD119" s="90" t="str">
        <f t="shared" si="14"/>
        <v>-</v>
      </c>
      <c r="AE119" s="87">
        <f t="shared" si="15"/>
        <v>1</v>
      </c>
      <c r="AF119" s="88">
        <f t="shared" si="16"/>
        <v>0</v>
      </c>
      <c r="AG119" s="89">
        <f t="shared" si="17"/>
        <v>0</v>
      </c>
      <c r="AH119" s="90" t="str">
        <f t="shared" si="18"/>
        <v>-</v>
      </c>
      <c r="AI119" s="87">
        <f t="shared" si="19"/>
        <v>0</v>
      </c>
    </row>
    <row r="120" spans="1:35" ht="12.75">
      <c r="A120" s="65">
        <v>5102490</v>
      </c>
      <c r="B120" s="66">
        <v>59</v>
      </c>
      <c r="C120" s="67" t="s">
        <v>392</v>
      </c>
      <c r="D120" s="68" t="s">
        <v>393</v>
      </c>
      <c r="E120" s="68" t="s">
        <v>394</v>
      </c>
      <c r="F120" s="69" t="s">
        <v>42</v>
      </c>
      <c r="G120" s="70">
        <v>23149</v>
      </c>
      <c r="H120" s="71">
        <v>205</v>
      </c>
      <c r="I120" s="72">
        <v>8047582277</v>
      </c>
      <c r="J120" s="73">
        <v>7</v>
      </c>
      <c r="K120" s="74" t="s">
        <v>45</v>
      </c>
      <c r="L120" s="75"/>
      <c r="M120" s="76">
        <v>1245</v>
      </c>
      <c r="N120" s="77" t="s">
        <v>44</v>
      </c>
      <c r="O120" s="78">
        <v>15.80013504</v>
      </c>
      <c r="P120" s="74" t="s">
        <v>44</v>
      </c>
      <c r="Q120" s="79"/>
      <c r="R120" s="80"/>
      <c r="S120" s="81" t="s">
        <v>45</v>
      </c>
      <c r="T120" s="82">
        <v>75483.42</v>
      </c>
      <c r="U120" s="83">
        <v>6279.79</v>
      </c>
      <c r="V120" s="83">
        <v>9031</v>
      </c>
      <c r="W120" s="84">
        <v>7062</v>
      </c>
      <c r="X120" s="85" t="s">
        <v>44</v>
      </c>
      <c r="Y120" s="86" t="s">
        <v>46</v>
      </c>
      <c r="Z120" s="87">
        <f t="shared" si="10"/>
        <v>1</v>
      </c>
      <c r="AA120" s="88">
        <f t="shared" si="11"/>
        <v>0</v>
      </c>
      <c r="AB120" s="88">
        <f t="shared" si="12"/>
        <v>0</v>
      </c>
      <c r="AC120" s="89">
        <f t="shared" si="13"/>
        <v>0</v>
      </c>
      <c r="AD120" s="90" t="str">
        <f t="shared" si="14"/>
        <v>-</v>
      </c>
      <c r="AE120" s="87">
        <f t="shared" si="15"/>
        <v>1</v>
      </c>
      <c r="AF120" s="88">
        <f t="shared" si="16"/>
        <v>0</v>
      </c>
      <c r="AG120" s="89">
        <f t="shared" si="17"/>
        <v>0</v>
      </c>
      <c r="AH120" s="90" t="str">
        <f t="shared" si="18"/>
        <v>-</v>
      </c>
      <c r="AI120" s="87">
        <f t="shared" si="19"/>
        <v>0</v>
      </c>
    </row>
    <row r="121" spans="1:35" ht="12.75">
      <c r="A121" s="65">
        <v>5102520</v>
      </c>
      <c r="B121" s="66">
        <v>60</v>
      </c>
      <c r="C121" s="67" t="s">
        <v>395</v>
      </c>
      <c r="D121" s="68" t="s">
        <v>396</v>
      </c>
      <c r="E121" s="68" t="s">
        <v>119</v>
      </c>
      <c r="F121" s="69" t="s">
        <v>42</v>
      </c>
      <c r="G121" s="70">
        <v>24073</v>
      </c>
      <c r="H121" s="71">
        <v>3098</v>
      </c>
      <c r="I121" s="72">
        <v>5403825100</v>
      </c>
      <c r="J121" s="73" t="s">
        <v>397</v>
      </c>
      <c r="K121" s="74" t="s">
        <v>44</v>
      </c>
      <c r="L121" s="75"/>
      <c r="M121" s="76">
        <v>8885</v>
      </c>
      <c r="N121" s="77" t="s">
        <v>44</v>
      </c>
      <c r="O121" s="78">
        <v>13.05084746</v>
      </c>
      <c r="P121" s="74" t="s">
        <v>44</v>
      </c>
      <c r="Q121" s="79"/>
      <c r="R121" s="80"/>
      <c r="S121" s="81" t="s">
        <v>44</v>
      </c>
      <c r="T121" s="82">
        <v>428516.53</v>
      </c>
      <c r="U121" s="83">
        <v>30364.65</v>
      </c>
      <c r="V121" s="83">
        <v>49293</v>
      </c>
      <c r="W121" s="84">
        <v>49470</v>
      </c>
      <c r="X121" s="85" t="s">
        <v>44</v>
      </c>
      <c r="Y121" s="86" t="s">
        <v>46</v>
      </c>
      <c r="Z121" s="87">
        <f t="shared" si="10"/>
        <v>0</v>
      </c>
      <c r="AA121" s="88">
        <f t="shared" si="11"/>
        <v>0</v>
      </c>
      <c r="AB121" s="88">
        <f t="shared" si="12"/>
        <v>0</v>
      </c>
      <c r="AC121" s="89">
        <f t="shared" si="13"/>
        <v>0</v>
      </c>
      <c r="AD121" s="90" t="str">
        <f t="shared" si="14"/>
        <v>-</v>
      </c>
      <c r="AE121" s="87">
        <f t="shared" si="15"/>
        <v>0</v>
      </c>
      <c r="AF121" s="88">
        <f t="shared" si="16"/>
        <v>0</v>
      </c>
      <c r="AG121" s="89">
        <f t="shared" si="17"/>
        <v>0</v>
      </c>
      <c r="AH121" s="90" t="str">
        <f t="shared" si="18"/>
        <v>-</v>
      </c>
      <c r="AI121" s="87">
        <f t="shared" si="19"/>
        <v>0</v>
      </c>
    </row>
    <row r="122" spans="1:35" ht="12.75">
      <c r="A122" s="65">
        <v>5100049</v>
      </c>
      <c r="B122" s="66">
        <v>939</v>
      </c>
      <c r="C122" s="67" t="s">
        <v>398</v>
      </c>
      <c r="D122" s="68" t="s">
        <v>399</v>
      </c>
      <c r="E122" s="68" t="s">
        <v>263</v>
      </c>
      <c r="F122" s="69" t="s">
        <v>42</v>
      </c>
      <c r="G122" s="70">
        <v>22042</v>
      </c>
      <c r="H122" s="71" t="s">
        <v>105</v>
      </c>
      <c r="I122" s="72">
        <v>7032077100</v>
      </c>
      <c r="J122" s="73">
        <v>3</v>
      </c>
      <c r="K122" s="74" t="s">
        <v>44</v>
      </c>
      <c r="L122" s="75"/>
      <c r="M122" s="76"/>
      <c r="N122" s="77"/>
      <c r="O122" s="91" t="s">
        <v>106</v>
      </c>
      <c r="P122" s="74" t="s">
        <v>106</v>
      </c>
      <c r="Q122" s="79"/>
      <c r="R122" s="80"/>
      <c r="S122" s="81" t="s">
        <v>44</v>
      </c>
      <c r="T122" s="82"/>
      <c r="U122" s="83"/>
      <c r="V122" s="83"/>
      <c r="W122" s="84"/>
      <c r="X122" s="85"/>
      <c r="Y122" s="86"/>
      <c r="Z122" s="87">
        <f t="shared" si="10"/>
        <v>0</v>
      </c>
      <c r="AA122" s="88">
        <f t="shared" si="11"/>
        <v>0</v>
      </c>
      <c r="AB122" s="88">
        <f t="shared" si="12"/>
        <v>0</v>
      </c>
      <c r="AC122" s="89">
        <f t="shared" si="13"/>
        <v>0</v>
      </c>
      <c r="AD122" s="90" t="str">
        <f t="shared" si="14"/>
        <v>-</v>
      </c>
      <c r="AE122" s="87">
        <f t="shared" si="15"/>
        <v>0</v>
      </c>
      <c r="AF122" s="88">
        <f t="shared" si="16"/>
        <v>0</v>
      </c>
      <c r="AG122" s="89">
        <f t="shared" si="17"/>
        <v>0</v>
      </c>
      <c r="AH122" s="90" t="str">
        <f t="shared" si="18"/>
        <v>-</v>
      </c>
      <c r="AI122" s="87">
        <f t="shared" si="19"/>
        <v>0</v>
      </c>
    </row>
    <row r="123" spans="1:35" ht="12.75">
      <c r="A123" s="65">
        <v>5100026</v>
      </c>
      <c r="B123" s="66">
        <v>290</v>
      </c>
      <c r="C123" s="67" t="s">
        <v>400</v>
      </c>
      <c r="D123" s="68" t="s">
        <v>401</v>
      </c>
      <c r="E123" s="68" t="s">
        <v>375</v>
      </c>
      <c r="F123" s="69" t="s">
        <v>42</v>
      </c>
      <c r="G123" s="70">
        <v>22108</v>
      </c>
      <c r="H123" s="71">
        <v>389</v>
      </c>
      <c r="I123" s="72">
        <v>7037917295</v>
      </c>
      <c r="J123" s="73">
        <v>8</v>
      </c>
      <c r="K123" s="74" t="s">
        <v>45</v>
      </c>
      <c r="L123" s="75"/>
      <c r="M123" s="76"/>
      <c r="N123" s="77"/>
      <c r="O123" s="91" t="s">
        <v>106</v>
      </c>
      <c r="P123" s="74" t="s">
        <v>106</v>
      </c>
      <c r="Q123" s="79"/>
      <c r="R123" s="80"/>
      <c r="S123" s="81" t="s">
        <v>45</v>
      </c>
      <c r="T123" s="82"/>
      <c r="U123" s="83"/>
      <c r="V123" s="83"/>
      <c r="W123" s="84"/>
      <c r="X123" s="85"/>
      <c r="Y123" s="86"/>
      <c r="Z123" s="87">
        <f t="shared" si="10"/>
        <v>1</v>
      </c>
      <c r="AA123" s="88">
        <f t="shared" si="11"/>
        <v>0</v>
      </c>
      <c r="AB123" s="88">
        <f t="shared" si="12"/>
        <v>0</v>
      </c>
      <c r="AC123" s="89">
        <f t="shared" si="13"/>
        <v>0</v>
      </c>
      <c r="AD123" s="90" t="str">
        <f t="shared" si="14"/>
        <v>-</v>
      </c>
      <c r="AE123" s="87">
        <f t="shared" si="15"/>
        <v>1</v>
      </c>
      <c r="AF123" s="88">
        <f t="shared" si="16"/>
        <v>0</v>
      </c>
      <c r="AG123" s="89">
        <f t="shared" si="17"/>
        <v>0</v>
      </c>
      <c r="AH123" s="90" t="str">
        <f t="shared" si="18"/>
        <v>-</v>
      </c>
      <c r="AI123" s="87">
        <f t="shared" si="19"/>
        <v>0</v>
      </c>
    </row>
    <row r="124" spans="1:35" ht="12.75">
      <c r="A124" s="65">
        <v>5102580</v>
      </c>
      <c r="B124" s="66">
        <v>62</v>
      </c>
      <c r="C124" s="67" t="s">
        <v>402</v>
      </c>
      <c r="D124" s="68" t="s">
        <v>403</v>
      </c>
      <c r="E124" s="68" t="s">
        <v>404</v>
      </c>
      <c r="F124" s="69" t="s">
        <v>42</v>
      </c>
      <c r="G124" s="70">
        <v>22949</v>
      </c>
      <c r="H124" s="71">
        <v>276</v>
      </c>
      <c r="I124" s="72">
        <v>4342637100</v>
      </c>
      <c r="J124" s="73">
        <v>8</v>
      </c>
      <c r="K124" s="74" t="s">
        <v>45</v>
      </c>
      <c r="L124" s="75"/>
      <c r="M124" s="76">
        <v>1892</v>
      </c>
      <c r="N124" s="77" t="s">
        <v>44</v>
      </c>
      <c r="O124" s="78">
        <v>14.40382942</v>
      </c>
      <c r="P124" s="74" t="s">
        <v>44</v>
      </c>
      <c r="Q124" s="79"/>
      <c r="R124" s="80"/>
      <c r="S124" s="81" t="s">
        <v>45</v>
      </c>
      <c r="T124" s="82">
        <v>111561.03</v>
      </c>
      <c r="U124" s="83">
        <v>8373.06</v>
      </c>
      <c r="V124" s="83">
        <v>12019</v>
      </c>
      <c r="W124" s="84">
        <v>10879</v>
      </c>
      <c r="X124" s="85" t="s">
        <v>45</v>
      </c>
      <c r="Y124" s="86" t="s">
        <v>46</v>
      </c>
      <c r="Z124" s="87">
        <f t="shared" si="10"/>
        <v>1</v>
      </c>
      <c r="AA124" s="88">
        <f t="shared" si="11"/>
        <v>0</v>
      </c>
      <c r="AB124" s="88">
        <f t="shared" si="12"/>
        <v>0</v>
      </c>
      <c r="AC124" s="89">
        <f t="shared" si="13"/>
        <v>0</v>
      </c>
      <c r="AD124" s="90" t="str">
        <f t="shared" si="14"/>
        <v>-</v>
      </c>
      <c r="AE124" s="87">
        <f t="shared" si="15"/>
        <v>1</v>
      </c>
      <c r="AF124" s="88">
        <f t="shared" si="16"/>
        <v>0</v>
      </c>
      <c r="AG124" s="89">
        <f t="shared" si="17"/>
        <v>0</v>
      </c>
      <c r="AH124" s="90" t="str">
        <f t="shared" si="18"/>
        <v>-</v>
      </c>
      <c r="AI124" s="87">
        <f t="shared" si="19"/>
        <v>0</v>
      </c>
    </row>
    <row r="125" spans="1:35" ht="12.75">
      <c r="A125" s="65">
        <v>5100092</v>
      </c>
      <c r="B125" s="66">
        <v>416</v>
      </c>
      <c r="C125" s="67" t="s">
        <v>405</v>
      </c>
      <c r="D125" s="68" t="s">
        <v>406</v>
      </c>
      <c r="E125" s="68" t="s">
        <v>375</v>
      </c>
      <c r="F125" s="69" t="s">
        <v>42</v>
      </c>
      <c r="G125" s="70">
        <v>22110</v>
      </c>
      <c r="H125" s="71" t="s">
        <v>105</v>
      </c>
      <c r="I125" s="72">
        <v>7033619808</v>
      </c>
      <c r="J125" s="73">
        <v>3</v>
      </c>
      <c r="K125" s="74" t="s">
        <v>44</v>
      </c>
      <c r="L125" s="75"/>
      <c r="M125" s="76"/>
      <c r="N125" s="77"/>
      <c r="O125" s="91" t="s">
        <v>106</v>
      </c>
      <c r="P125" s="74" t="s">
        <v>106</v>
      </c>
      <c r="Q125" s="79"/>
      <c r="R125" s="80"/>
      <c r="S125" s="81" t="s">
        <v>44</v>
      </c>
      <c r="T125" s="82"/>
      <c r="U125" s="83"/>
      <c r="V125" s="83"/>
      <c r="W125" s="84"/>
      <c r="X125" s="85"/>
      <c r="Y125" s="86"/>
      <c r="Z125" s="87">
        <f t="shared" si="10"/>
        <v>0</v>
      </c>
      <c r="AA125" s="88">
        <f t="shared" si="11"/>
        <v>0</v>
      </c>
      <c r="AB125" s="88">
        <f t="shared" si="12"/>
        <v>0</v>
      </c>
      <c r="AC125" s="89">
        <f t="shared" si="13"/>
        <v>0</v>
      </c>
      <c r="AD125" s="90" t="str">
        <f t="shared" si="14"/>
        <v>-</v>
      </c>
      <c r="AE125" s="87">
        <f t="shared" si="15"/>
        <v>0</v>
      </c>
      <c r="AF125" s="88">
        <f t="shared" si="16"/>
        <v>0</v>
      </c>
      <c r="AG125" s="89">
        <f t="shared" si="17"/>
        <v>0</v>
      </c>
      <c r="AH125" s="90" t="str">
        <f t="shared" si="18"/>
        <v>-</v>
      </c>
      <c r="AI125" s="87">
        <f t="shared" si="19"/>
        <v>0</v>
      </c>
    </row>
    <row r="126" spans="1:35" ht="12.75">
      <c r="A126" s="65">
        <v>5102177</v>
      </c>
      <c r="B126" s="66">
        <v>264</v>
      </c>
      <c r="C126" s="67" t="s">
        <v>407</v>
      </c>
      <c r="D126" s="68" t="s">
        <v>408</v>
      </c>
      <c r="E126" s="68" t="s">
        <v>310</v>
      </c>
      <c r="F126" s="69" t="s">
        <v>42</v>
      </c>
      <c r="G126" s="70">
        <v>23666</v>
      </c>
      <c r="H126" s="71">
        <v>1500</v>
      </c>
      <c r="I126" s="72">
        <v>8047661100</v>
      </c>
      <c r="J126" s="73">
        <v>2</v>
      </c>
      <c r="K126" s="74" t="s">
        <v>44</v>
      </c>
      <c r="L126" s="75"/>
      <c r="M126" s="76"/>
      <c r="N126" s="77"/>
      <c r="O126" s="91" t="s">
        <v>106</v>
      </c>
      <c r="P126" s="74" t="s">
        <v>106</v>
      </c>
      <c r="Q126" s="79"/>
      <c r="R126" s="80"/>
      <c r="S126" s="81" t="s">
        <v>44</v>
      </c>
      <c r="T126" s="82"/>
      <c r="U126" s="83"/>
      <c r="V126" s="83"/>
      <c r="W126" s="84"/>
      <c r="X126" s="85"/>
      <c r="Y126" s="86"/>
      <c r="Z126" s="87">
        <f t="shared" si="10"/>
        <v>0</v>
      </c>
      <c r="AA126" s="88">
        <f t="shared" si="11"/>
        <v>0</v>
      </c>
      <c r="AB126" s="88">
        <f t="shared" si="12"/>
        <v>0</v>
      </c>
      <c r="AC126" s="89">
        <f t="shared" si="13"/>
        <v>0</v>
      </c>
      <c r="AD126" s="90" t="str">
        <f t="shared" si="14"/>
        <v>-</v>
      </c>
      <c r="AE126" s="87">
        <f t="shared" si="15"/>
        <v>0</v>
      </c>
      <c r="AF126" s="88">
        <f t="shared" si="16"/>
        <v>0</v>
      </c>
      <c r="AG126" s="89">
        <f t="shared" si="17"/>
        <v>0</v>
      </c>
      <c r="AH126" s="90" t="str">
        <f t="shared" si="18"/>
        <v>-</v>
      </c>
      <c r="AI126" s="87">
        <f t="shared" si="19"/>
        <v>0</v>
      </c>
    </row>
    <row r="127" spans="1:35" ht="12.75">
      <c r="A127" s="65">
        <v>5100009</v>
      </c>
      <c r="B127" s="66">
        <v>307</v>
      </c>
      <c r="C127" s="67" t="s">
        <v>409</v>
      </c>
      <c r="D127" s="68" t="s">
        <v>410</v>
      </c>
      <c r="E127" s="68" t="s">
        <v>310</v>
      </c>
      <c r="F127" s="69" t="s">
        <v>42</v>
      </c>
      <c r="G127" s="70">
        <v>23666</v>
      </c>
      <c r="H127" s="71" t="s">
        <v>105</v>
      </c>
      <c r="I127" s="72">
        <v>7577661100</v>
      </c>
      <c r="J127" s="73">
        <v>2</v>
      </c>
      <c r="K127" s="74" t="s">
        <v>44</v>
      </c>
      <c r="L127" s="75"/>
      <c r="M127" s="76"/>
      <c r="N127" s="77"/>
      <c r="O127" s="91" t="s">
        <v>106</v>
      </c>
      <c r="P127" s="74" t="s">
        <v>106</v>
      </c>
      <c r="Q127" s="79"/>
      <c r="R127" s="80"/>
      <c r="S127" s="81" t="s">
        <v>44</v>
      </c>
      <c r="T127" s="82"/>
      <c r="U127" s="83"/>
      <c r="V127" s="83"/>
      <c r="W127" s="84"/>
      <c r="X127" s="85"/>
      <c r="Y127" s="86"/>
      <c r="Z127" s="87">
        <f t="shared" si="10"/>
        <v>0</v>
      </c>
      <c r="AA127" s="88">
        <f t="shared" si="11"/>
        <v>0</v>
      </c>
      <c r="AB127" s="88">
        <f t="shared" si="12"/>
        <v>0</v>
      </c>
      <c r="AC127" s="89">
        <f t="shared" si="13"/>
        <v>0</v>
      </c>
      <c r="AD127" s="90" t="str">
        <f t="shared" si="14"/>
        <v>-</v>
      </c>
      <c r="AE127" s="87">
        <f t="shared" si="15"/>
        <v>0</v>
      </c>
      <c r="AF127" s="88">
        <f t="shared" si="16"/>
        <v>0</v>
      </c>
      <c r="AG127" s="89">
        <f t="shared" si="17"/>
        <v>0</v>
      </c>
      <c r="AH127" s="90" t="str">
        <f t="shared" si="18"/>
        <v>-</v>
      </c>
      <c r="AI127" s="87">
        <f t="shared" si="19"/>
        <v>0</v>
      </c>
    </row>
    <row r="128" spans="1:35" ht="12.75">
      <c r="A128" s="65">
        <v>5102610</v>
      </c>
      <c r="B128" s="66">
        <v>63</v>
      </c>
      <c r="C128" s="67" t="s">
        <v>411</v>
      </c>
      <c r="D128" s="68" t="s">
        <v>412</v>
      </c>
      <c r="E128" s="68" t="s">
        <v>413</v>
      </c>
      <c r="F128" s="69" t="s">
        <v>42</v>
      </c>
      <c r="G128" s="70">
        <v>23124</v>
      </c>
      <c r="H128" s="71">
        <v>110</v>
      </c>
      <c r="I128" s="72">
        <v>8049669650</v>
      </c>
      <c r="J128" s="73">
        <v>8</v>
      </c>
      <c r="K128" s="74" t="s">
        <v>45</v>
      </c>
      <c r="L128" s="75"/>
      <c r="M128" s="76">
        <v>2416</v>
      </c>
      <c r="N128" s="77" t="s">
        <v>44</v>
      </c>
      <c r="O128" s="78">
        <v>6.994535519</v>
      </c>
      <c r="P128" s="74" t="s">
        <v>44</v>
      </c>
      <c r="Q128" s="79"/>
      <c r="R128" s="80"/>
      <c r="S128" s="81" t="s">
        <v>45</v>
      </c>
      <c r="T128" s="82">
        <v>66636.89</v>
      </c>
      <c r="U128" s="83">
        <v>4826.82</v>
      </c>
      <c r="V128" s="83">
        <v>9900</v>
      </c>
      <c r="W128" s="84">
        <v>5301</v>
      </c>
      <c r="X128" s="85" t="s">
        <v>44</v>
      </c>
      <c r="Y128" s="86" t="s">
        <v>46</v>
      </c>
      <c r="Z128" s="87">
        <f t="shared" si="10"/>
        <v>1</v>
      </c>
      <c r="AA128" s="88">
        <f t="shared" si="11"/>
        <v>0</v>
      </c>
      <c r="AB128" s="88">
        <f t="shared" si="12"/>
        <v>0</v>
      </c>
      <c r="AC128" s="89">
        <f t="shared" si="13"/>
        <v>0</v>
      </c>
      <c r="AD128" s="90" t="str">
        <f t="shared" si="14"/>
        <v>-</v>
      </c>
      <c r="AE128" s="87">
        <f t="shared" si="15"/>
        <v>1</v>
      </c>
      <c r="AF128" s="88">
        <f t="shared" si="16"/>
        <v>0</v>
      </c>
      <c r="AG128" s="89">
        <f t="shared" si="17"/>
        <v>0</v>
      </c>
      <c r="AH128" s="90" t="str">
        <f t="shared" si="18"/>
        <v>-</v>
      </c>
      <c r="AI128" s="87">
        <f t="shared" si="19"/>
        <v>0</v>
      </c>
    </row>
    <row r="129" spans="1:35" ht="12.75">
      <c r="A129" s="65">
        <v>5102640</v>
      </c>
      <c r="B129" s="66">
        <v>117</v>
      </c>
      <c r="C129" s="67" t="s">
        <v>414</v>
      </c>
      <c r="D129" s="68" t="s">
        <v>415</v>
      </c>
      <c r="E129" s="68" t="s">
        <v>255</v>
      </c>
      <c r="F129" s="69" t="s">
        <v>42</v>
      </c>
      <c r="G129" s="70">
        <v>23606</v>
      </c>
      <c r="H129" s="71">
        <v>3041</v>
      </c>
      <c r="I129" s="72">
        <v>7575914545</v>
      </c>
      <c r="J129" s="73">
        <v>2</v>
      </c>
      <c r="K129" s="74" t="s">
        <v>44</v>
      </c>
      <c r="L129" s="75"/>
      <c r="M129" s="76">
        <v>29618</v>
      </c>
      <c r="N129" s="77" t="s">
        <v>44</v>
      </c>
      <c r="O129" s="78">
        <v>17.58644253</v>
      </c>
      <c r="P129" s="74" t="s">
        <v>44</v>
      </c>
      <c r="Q129" s="79"/>
      <c r="R129" s="80"/>
      <c r="S129" s="81" t="s">
        <v>44</v>
      </c>
      <c r="T129" s="82">
        <v>1952307.66</v>
      </c>
      <c r="U129" s="83">
        <v>171426.04</v>
      </c>
      <c r="V129" s="83">
        <v>222390</v>
      </c>
      <c r="W129" s="84">
        <v>180205</v>
      </c>
      <c r="X129" s="85" t="s">
        <v>45</v>
      </c>
      <c r="Y129" s="86" t="s">
        <v>46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9">
        <f t="shared" si="13"/>
        <v>0</v>
      </c>
      <c r="AD129" s="90" t="str">
        <f t="shared" si="14"/>
        <v>-</v>
      </c>
      <c r="AE129" s="87">
        <f t="shared" si="15"/>
        <v>0</v>
      </c>
      <c r="AF129" s="88">
        <f t="shared" si="16"/>
        <v>0</v>
      </c>
      <c r="AG129" s="89">
        <f t="shared" si="17"/>
        <v>0</v>
      </c>
      <c r="AH129" s="90" t="str">
        <f t="shared" si="18"/>
        <v>-</v>
      </c>
      <c r="AI129" s="87">
        <f t="shared" si="19"/>
        <v>0</v>
      </c>
    </row>
    <row r="130" spans="1:35" ht="12.75">
      <c r="A130" s="65">
        <v>5102670</v>
      </c>
      <c r="B130" s="66">
        <v>118</v>
      </c>
      <c r="C130" s="67" t="s">
        <v>416</v>
      </c>
      <c r="D130" s="68" t="s">
        <v>417</v>
      </c>
      <c r="E130" s="68" t="s">
        <v>297</v>
      </c>
      <c r="F130" s="69" t="s">
        <v>42</v>
      </c>
      <c r="G130" s="70">
        <v>23501</v>
      </c>
      <c r="H130" s="71" t="s">
        <v>105</v>
      </c>
      <c r="I130" s="72">
        <v>7576283830</v>
      </c>
      <c r="J130" s="73" t="s">
        <v>239</v>
      </c>
      <c r="K130" s="74" t="s">
        <v>44</v>
      </c>
      <c r="L130" s="75"/>
      <c r="M130" s="76">
        <v>31844</v>
      </c>
      <c r="N130" s="77" t="s">
        <v>44</v>
      </c>
      <c r="O130" s="78">
        <v>24.6077248</v>
      </c>
      <c r="P130" s="74" t="s">
        <v>45</v>
      </c>
      <c r="Q130" s="79"/>
      <c r="R130" s="80"/>
      <c r="S130" s="81" t="s">
        <v>44</v>
      </c>
      <c r="T130" s="82">
        <v>2862086.85</v>
      </c>
      <c r="U130" s="83">
        <v>274119.13</v>
      </c>
      <c r="V130" s="83">
        <v>323194</v>
      </c>
      <c r="W130" s="84">
        <v>205726</v>
      </c>
      <c r="X130" s="85" t="s">
        <v>44</v>
      </c>
      <c r="Y130" s="86" t="s">
        <v>46</v>
      </c>
      <c r="Z130" s="87">
        <f t="shared" si="10"/>
        <v>0</v>
      </c>
      <c r="AA130" s="88">
        <f t="shared" si="11"/>
        <v>0</v>
      </c>
      <c r="AB130" s="88">
        <f t="shared" si="12"/>
        <v>0</v>
      </c>
      <c r="AC130" s="89">
        <f t="shared" si="13"/>
        <v>0</v>
      </c>
      <c r="AD130" s="90" t="str">
        <f t="shared" si="14"/>
        <v>-</v>
      </c>
      <c r="AE130" s="87">
        <f t="shared" si="15"/>
        <v>0</v>
      </c>
      <c r="AF130" s="88">
        <f t="shared" si="16"/>
        <v>1</v>
      </c>
      <c r="AG130" s="89">
        <f t="shared" si="17"/>
        <v>0</v>
      </c>
      <c r="AH130" s="90" t="str">
        <f t="shared" si="18"/>
        <v>-</v>
      </c>
      <c r="AI130" s="87">
        <f t="shared" si="19"/>
        <v>0</v>
      </c>
    </row>
    <row r="131" spans="1:35" ht="12.75">
      <c r="A131" s="65">
        <v>5100039</v>
      </c>
      <c r="B131" s="66">
        <v>565</v>
      </c>
      <c r="C131" s="67" t="s">
        <v>418</v>
      </c>
      <c r="D131" s="68" t="s">
        <v>419</v>
      </c>
      <c r="E131" s="68" t="s">
        <v>297</v>
      </c>
      <c r="F131" s="69" t="s">
        <v>42</v>
      </c>
      <c r="G131" s="70">
        <v>23501</v>
      </c>
      <c r="H131" s="71" t="s">
        <v>105</v>
      </c>
      <c r="I131" s="72">
        <v>7576283000</v>
      </c>
      <c r="J131" s="73">
        <v>2</v>
      </c>
      <c r="K131" s="74" t="s">
        <v>44</v>
      </c>
      <c r="L131" s="75"/>
      <c r="M131" s="76"/>
      <c r="N131" s="77"/>
      <c r="O131" s="91" t="s">
        <v>106</v>
      </c>
      <c r="P131" s="74" t="s">
        <v>106</v>
      </c>
      <c r="Q131" s="79"/>
      <c r="R131" s="80"/>
      <c r="S131" s="81" t="s">
        <v>44</v>
      </c>
      <c r="T131" s="82"/>
      <c r="U131" s="83"/>
      <c r="V131" s="83"/>
      <c r="W131" s="84"/>
      <c r="X131" s="85"/>
      <c r="Y131" s="86"/>
      <c r="Z131" s="87">
        <f t="shared" si="10"/>
        <v>0</v>
      </c>
      <c r="AA131" s="88">
        <f t="shared" si="11"/>
        <v>0</v>
      </c>
      <c r="AB131" s="88">
        <f t="shared" si="12"/>
        <v>0</v>
      </c>
      <c r="AC131" s="89">
        <f t="shared" si="13"/>
        <v>0</v>
      </c>
      <c r="AD131" s="90" t="str">
        <f t="shared" si="14"/>
        <v>-</v>
      </c>
      <c r="AE131" s="87">
        <f t="shared" si="15"/>
        <v>0</v>
      </c>
      <c r="AF131" s="88">
        <f t="shared" si="16"/>
        <v>0</v>
      </c>
      <c r="AG131" s="89">
        <f t="shared" si="17"/>
        <v>0</v>
      </c>
      <c r="AH131" s="90" t="str">
        <f t="shared" si="18"/>
        <v>-</v>
      </c>
      <c r="AI131" s="87">
        <f t="shared" si="19"/>
        <v>0</v>
      </c>
    </row>
    <row r="132" spans="1:35" ht="12.75">
      <c r="A132" s="65">
        <v>5102710</v>
      </c>
      <c r="B132" s="66">
        <v>65</v>
      </c>
      <c r="C132" s="67" t="s">
        <v>82</v>
      </c>
      <c r="D132" s="68" t="s">
        <v>83</v>
      </c>
      <c r="E132" s="68" t="s">
        <v>84</v>
      </c>
      <c r="F132" s="69" t="s">
        <v>42</v>
      </c>
      <c r="G132" s="70">
        <v>23405</v>
      </c>
      <c r="H132" s="71">
        <v>360</v>
      </c>
      <c r="I132" s="72">
        <v>7576785151</v>
      </c>
      <c r="J132" s="73">
        <v>7</v>
      </c>
      <c r="K132" s="74" t="s">
        <v>45</v>
      </c>
      <c r="L132" s="75"/>
      <c r="M132" s="76">
        <v>1818</v>
      </c>
      <c r="N132" s="77" t="s">
        <v>44</v>
      </c>
      <c r="O132" s="78">
        <v>23.88331814</v>
      </c>
      <c r="P132" s="74" t="s">
        <v>45</v>
      </c>
      <c r="Q132" s="79"/>
      <c r="R132" s="80"/>
      <c r="S132" s="81" t="s">
        <v>45</v>
      </c>
      <c r="T132" s="82">
        <v>183306.99</v>
      </c>
      <c r="U132" s="83">
        <v>14480.46</v>
      </c>
      <c r="V132" s="83">
        <v>17909</v>
      </c>
      <c r="W132" s="84">
        <v>13041</v>
      </c>
      <c r="X132" s="85" t="s">
        <v>45</v>
      </c>
      <c r="Y132" s="86" t="s">
        <v>46</v>
      </c>
      <c r="Z132" s="87">
        <f t="shared" si="10"/>
        <v>1</v>
      </c>
      <c r="AA132" s="88">
        <f t="shared" si="11"/>
        <v>0</v>
      </c>
      <c r="AB132" s="88">
        <f t="shared" si="12"/>
        <v>0</v>
      </c>
      <c r="AC132" s="89">
        <f t="shared" si="13"/>
        <v>0</v>
      </c>
      <c r="AD132" s="90" t="str">
        <f t="shared" si="14"/>
        <v>-</v>
      </c>
      <c r="AE132" s="87">
        <f t="shared" si="15"/>
        <v>1</v>
      </c>
      <c r="AF132" s="88">
        <f t="shared" si="16"/>
        <v>1</v>
      </c>
      <c r="AG132" s="89" t="str">
        <f t="shared" si="17"/>
        <v>Initial</v>
      </c>
      <c r="AH132" s="90" t="str">
        <f t="shared" si="18"/>
        <v>RLIS</v>
      </c>
      <c r="AI132" s="87">
        <f t="shared" si="19"/>
        <v>0</v>
      </c>
    </row>
    <row r="133" spans="1:35" ht="12.75">
      <c r="A133" s="65">
        <v>5100097</v>
      </c>
      <c r="B133" s="66">
        <v>421</v>
      </c>
      <c r="C133" s="67" t="s">
        <v>420</v>
      </c>
      <c r="D133" s="68" t="s">
        <v>421</v>
      </c>
      <c r="E133" s="68" t="s">
        <v>422</v>
      </c>
      <c r="F133" s="69" t="s">
        <v>42</v>
      </c>
      <c r="G133" s="70">
        <v>22572</v>
      </c>
      <c r="H133" s="71" t="s">
        <v>105</v>
      </c>
      <c r="I133" s="72">
        <v>8043334940</v>
      </c>
      <c r="J133" s="73">
        <v>7</v>
      </c>
      <c r="K133" s="74" t="s">
        <v>45</v>
      </c>
      <c r="L133" s="75"/>
      <c r="M133" s="76"/>
      <c r="N133" s="77"/>
      <c r="O133" s="91" t="s">
        <v>106</v>
      </c>
      <c r="P133" s="74" t="s">
        <v>106</v>
      </c>
      <c r="Q133" s="79"/>
      <c r="R133" s="80"/>
      <c r="S133" s="81" t="s">
        <v>45</v>
      </c>
      <c r="T133" s="82"/>
      <c r="U133" s="83"/>
      <c r="V133" s="83"/>
      <c r="W133" s="84"/>
      <c r="X133" s="85"/>
      <c r="Y133" s="86"/>
      <c r="Z133" s="87">
        <f aca="true" t="shared" si="20" ref="Z133:Z196">IF(OR(K133="YES",L133="YES"),1,0)</f>
        <v>1</v>
      </c>
      <c r="AA133" s="88">
        <f aca="true" t="shared" si="21" ref="AA133:AA196">IF(OR(AND(ISNUMBER(M133),AND(M133&gt;0,M133&lt;600)),AND(ISNUMBER(M133),AND(M133&gt;0,N133="YES"))),1,0)</f>
        <v>0</v>
      </c>
      <c r="AB133" s="88">
        <f aca="true" t="shared" si="22" ref="AB133:AB196">IF(AND(OR(K133="YES",L133="YES"),(Z133=0)),"Trouble",0)</f>
        <v>0</v>
      </c>
      <c r="AC133" s="89">
        <f aca="true" t="shared" si="23" ref="AC133:AC196">IF(AND(OR(AND(ISNUMBER(M133),AND(M133&gt;0,M133&lt;600)),AND(ISNUMBER(M133),AND(M133&gt;0,N133="YES"))),(AA133=0)),"Trouble",0)</f>
        <v>0</v>
      </c>
      <c r="AD133" s="90" t="str">
        <f aca="true" t="shared" si="24" ref="AD133:AD196">IF(AND(Z133=1,AA133=1),"SRSA","-")</f>
        <v>-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9">
        <f aca="true" t="shared" si="27" ref="AG133:AG196">IF(AND(AE133=1,AF133=1),"Initial",0)</f>
        <v>0</v>
      </c>
      <c r="AH133" s="90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5">
        <v>5100016</v>
      </c>
      <c r="B134" s="66">
        <v>283</v>
      </c>
      <c r="C134" s="67" t="s">
        <v>423</v>
      </c>
      <c r="D134" s="68" t="s">
        <v>424</v>
      </c>
      <c r="E134" s="68" t="s">
        <v>425</v>
      </c>
      <c r="F134" s="69" t="s">
        <v>42</v>
      </c>
      <c r="G134" s="70">
        <v>22511</v>
      </c>
      <c r="H134" s="71">
        <v>338</v>
      </c>
      <c r="I134" s="72">
        <v>8045803152</v>
      </c>
      <c r="J134" s="73">
        <v>7</v>
      </c>
      <c r="K134" s="74" t="s">
        <v>45</v>
      </c>
      <c r="L134" s="75"/>
      <c r="M134" s="76"/>
      <c r="N134" s="77"/>
      <c r="O134" s="91" t="s">
        <v>106</v>
      </c>
      <c r="P134" s="74" t="s">
        <v>106</v>
      </c>
      <c r="Q134" s="79"/>
      <c r="R134" s="80"/>
      <c r="S134" s="81" t="s">
        <v>45</v>
      </c>
      <c r="T134" s="82"/>
      <c r="U134" s="83"/>
      <c r="V134" s="83"/>
      <c r="W134" s="84"/>
      <c r="X134" s="85"/>
      <c r="Y134" s="86"/>
      <c r="Z134" s="87">
        <f t="shared" si="20"/>
        <v>1</v>
      </c>
      <c r="AA134" s="88">
        <f t="shared" si="21"/>
        <v>0</v>
      </c>
      <c r="AB134" s="88">
        <f t="shared" si="22"/>
        <v>0</v>
      </c>
      <c r="AC134" s="89">
        <f t="shared" si="23"/>
        <v>0</v>
      </c>
      <c r="AD134" s="90" t="str">
        <f t="shared" si="24"/>
        <v>-</v>
      </c>
      <c r="AE134" s="87">
        <f t="shared" si="25"/>
        <v>1</v>
      </c>
      <c r="AF134" s="88">
        <f t="shared" si="26"/>
        <v>0</v>
      </c>
      <c r="AG134" s="89">
        <f t="shared" si="27"/>
        <v>0</v>
      </c>
      <c r="AH134" s="90" t="str">
        <f t="shared" si="28"/>
        <v>-</v>
      </c>
      <c r="AI134" s="87">
        <f t="shared" si="29"/>
        <v>0</v>
      </c>
    </row>
    <row r="135" spans="1:35" ht="12.75">
      <c r="A135" s="65">
        <v>5100012</v>
      </c>
      <c r="B135" s="66">
        <v>310</v>
      </c>
      <c r="C135" s="67" t="s">
        <v>426</v>
      </c>
      <c r="D135" s="68" t="s">
        <v>421</v>
      </c>
      <c r="E135" s="68" t="s">
        <v>422</v>
      </c>
      <c r="F135" s="69" t="s">
        <v>42</v>
      </c>
      <c r="G135" s="70">
        <v>22572</v>
      </c>
      <c r="H135" s="71">
        <v>787</v>
      </c>
      <c r="I135" s="72">
        <v>8043334940</v>
      </c>
      <c r="J135" s="73">
        <v>7</v>
      </c>
      <c r="K135" s="74" t="s">
        <v>45</v>
      </c>
      <c r="L135" s="75"/>
      <c r="M135" s="76"/>
      <c r="N135" s="77"/>
      <c r="O135" s="91" t="s">
        <v>106</v>
      </c>
      <c r="P135" s="74" t="s">
        <v>106</v>
      </c>
      <c r="Q135" s="79"/>
      <c r="R135" s="80"/>
      <c r="S135" s="81" t="s">
        <v>45</v>
      </c>
      <c r="T135" s="82"/>
      <c r="U135" s="83"/>
      <c r="V135" s="83"/>
      <c r="W135" s="84"/>
      <c r="X135" s="85"/>
      <c r="Y135" s="86"/>
      <c r="Z135" s="87">
        <f t="shared" si="20"/>
        <v>1</v>
      </c>
      <c r="AA135" s="88">
        <f t="shared" si="21"/>
        <v>0</v>
      </c>
      <c r="AB135" s="88">
        <f t="shared" si="22"/>
        <v>0</v>
      </c>
      <c r="AC135" s="89">
        <f t="shared" si="23"/>
        <v>0</v>
      </c>
      <c r="AD135" s="90" t="str">
        <f t="shared" si="24"/>
        <v>-</v>
      </c>
      <c r="AE135" s="87">
        <f t="shared" si="25"/>
        <v>1</v>
      </c>
      <c r="AF135" s="88">
        <f t="shared" si="26"/>
        <v>0</v>
      </c>
      <c r="AG135" s="89">
        <f t="shared" si="27"/>
        <v>0</v>
      </c>
      <c r="AH135" s="90" t="str">
        <f t="shared" si="28"/>
        <v>-</v>
      </c>
      <c r="AI135" s="87">
        <f t="shared" si="29"/>
        <v>0</v>
      </c>
    </row>
    <row r="136" spans="1:35" ht="12.75">
      <c r="A136" s="65">
        <v>5100051</v>
      </c>
      <c r="B136" s="66">
        <v>942</v>
      </c>
      <c r="C136" s="67" t="s">
        <v>427</v>
      </c>
      <c r="D136" s="68" t="s">
        <v>428</v>
      </c>
      <c r="E136" s="68" t="s">
        <v>259</v>
      </c>
      <c r="F136" s="69" t="s">
        <v>42</v>
      </c>
      <c r="G136" s="70">
        <v>22032</v>
      </c>
      <c r="H136" s="71">
        <v>1941</v>
      </c>
      <c r="I136" s="72">
        <v>7033234021</v>
      </c>
      <c r="J136" s="73">
        <v>3</v>
      </c>
      <c r="K136" s="74" t="s">
        <v>44</v>
      </c>
      <c r="L136" s="75"/>
      <c r="M136" s="76"/>
      <c r="N136" s="77"/>
      <c r="O136" s="91" t="s">
        <v>106</v>
      </c>
      <c r="P136" s="74" t="s">
        <v>106</v>
      </c>
      <c r="Q136" s="79"/>
      <c r="R136" s="80"/>
      <c r="S136" s="81" t="s">
        <v>44</v>
      </c>
      <c r="T136" s="82"/>
      <c r="U136" s="83"/>
      <c r="V136" s="83"/>
      <c r="W136" s="84"/>
      <c r="X136" s="85"/>
      <c r="Y136" s="86"/>
      <c r="Z136" s="87">
        <f t="shared" si="20"/>
        <v>0</v>
      </c>
      <c r="AA136" s="88">
        <f t="shared" si="21"/>
        <v>0</v>
      </c>
      <c r="AB136" s="88">
        <f t="shared" si="22"/>
        <v>0</v>
      </c>
      <c r="AC136" s="89">
        <f t="shared" si="23"/>
        <v>0</v>
      </c>
      <c r="AD136" s="90" t="str">
        <f t="shared" si="24"/>
        <v>-</v>
      </c>
      <c r="AE136" s="87">
        <f t="shared" si="25"/>
        <v>0</v>
      </c>
      <c r="AF136" s="88">
        <f t="shared" si="26"/>
        <v>0</v>
      </c>
      <c r="AG136" s="89">
        <f t="shared" si="27"/>
        <v>0</v>
      </c>
      <c r="AH136" s="90" t="str">
        <f t="shared" si="28"/>
        <v>-</v>
      </c>
      <c r="AI136" s="87">
        <f t="shared" si="29"/>
        <v>0</v>
      </c>
    </row>
    <row r="137" spans="1:35" ht="12.75">
      <c r="A137" s="65">
        <v>5102730</v>
      </c>
      <c r="B137" s="66">
        <v>66</v>
      </c>
      <c r="C137" s="67" t="s">
        <v>429</v>
      </c>
      <c r="D137" s="68" t="s">
        <v>424</v>
      </c>
      <c r="E137" s="68" t="s">
        <v>425</v>
      </c>
      <c r="F137" s="69" t="s">
        <v>42</v>
      </c>
      <c r="G137" s="70">
        <v>22511</v>
      </c>
      <c r="H137" s="71">
        <v>10</v>
      </c>
      <c r="I137" s="72">
        <v>8045296134</v>
      </c>
      <c r="J137" s="73">
        <v>7</v>
      </c>
      <c r="K137" s="74" t="s">
        <v>45</v>
      </c>
      <c r="L137" s="75"/>
      <c r="M137" s="76">
        <v>1345</v>
      </c>
      <c r="N137" s="77" t="s">
        <v>44</v>
      </c>
      <c r="O137" s="78">
        <v>18.25629023</v>
      </c>
      <c r="P137" s="74" t="s">
        <v>44</v>
      </c>
      <c r="Q137" s="79"/>
      <c r="R137" s="80"/>
      <c r="S137" s="81" t="s">
        <v>45</v>
      </c>
      <c r="T137" s="82">
        <v>96875.13</v>
      </c>
      <c r="U137" s="83">
        <v>8840.96</v>
      </c>
      <c r="V137" s="83">
        <v>10666</v>
      </c>
      <c r="W137" s="84">
        <v>7705</v>
      </c>
      <c r="X137" s="85" t="s">
        <v>45</v>
      </c>
      <c r="Y137" s="86" t="s">
        <v>46</v>
      </c>
      <c r="Z137" s="87">
        <f t="shared" si="20"/>
        <v>1</v>
      </c>
      <c r="AA137" s="88">
        <f t="shared" si="21"/>
        <v>0</v>
      </c>
      <c r="AB137" s="88">
        <f t="shared" si="22"/>
        <v>0</v>
      </c>
      <c r="AC137" s="89">
        <f t="shared" si="23"/>
        <v>0</v>
      </c>
      <c r="AD137" s="90" t="str">
        <f t="shared" si="24"/>
        <v>-</v>
      </c>
      <c r="AE137" s="87">
        <f t="shared" si="25"/>
        <v>1</v>
      </c>
      <c r="AF137" s="88">
        <f t="shared" si="26"/>
        <v>0</v>
      </c>
      <c r="AG137" s="89">
        <f t="shared" si="27"/>
        <v>0</v>
      </c>
      <c r="AH137" s="90" t="str">
        <f t="shared" si="28"/>
        <v>-</v>
      </c>
      <c r="AI137" s="87">
        <f t="shared" si="29"/>
        <v>0</v>
      </c>
    </row>
    <row r="138" spans="1:35" ht="12.75">
      <c r="A138" s="65">
        <v>5100025</v>
      </c>
      <c r="B138" s="66">
        <v>284</v>
      </c>
      <c r="C138" s="67" t="s">
        <v>430</v>
      </c>
      <c r="D138" s="68" t="s">
        <v>431</v>
      </c>
      <c r="E138" s="68" t="s">
        <v>276</v>
      </c>
      <c r="F138" s="69" t="s">
        <v>42</v>
      </c>
      <c r="G138" s="70">
        <v>22603</v>
      </c>
      <c r="H138" s="71">
        <v>5410</v>
      </c>
      <c r="I138" s="72">
        <v>5406650103</v>
      </c>
      <c r="J138" s="73">
        <v>4</v>
      </c>
      <c r="K138" s="74" t="s">
        <v>44</v>
      </c>
      <c r="L138" s="75"/>
      <c r="M138" s="76"/>
      <c r="N138" s="77"/>
      <c r="O138" s="91" t="s">
        <v>106</v>
      </c>
      <c r="P138" s="74" t="s">
        <v>106</v>
      </c>
      <c r="Q138" s="79"/>
      <c r="R138" s="80"/>
      <c r="S138" s="81" t="s">
        <v>44</v>
      </c>
      <c r="T138" s="82"/>
      <c r="U138" s="83"/>
      <c r="V138" s="83"/>
      <c r="W138" s="84"/>
      <c r="X138" s="85"/>
      <c r="Y138" s="86"/>
      <c r="Z138" s="87">
        <f t="shared" si="20"/>
        <v>0</v>
      </c>
      <c r="AA138" s="88">
        <f t="shared" si="21"/>
        <v>0</v>
      </c>
      <c r="AB138" s="88">
        <f t="shared" si="22"/>
        <v>0</v>
      </c>
      <c r="AC138" s="89">
        <f t="shared" si="23"/>
        <v>0</v>
      </c>
      <c r="AD138" s="90" t="str">
        <f t="shared" si="24"/>
        <v>-</v>
      </c>
      <c r="AE138" s="87">
        <f t="shared" si="25"/>
        <v>0</v>
      </c>
      <c r="AF138" s="88">
        <f t="shared" si="26"/>
        <v>0</v>
      </c>
      <c r="AG138" s="89">
        <f t="shared" si="27"/>
        <v>0</v>
      </c>
      <c r="AH138" s="90" t="str">
        <f t="shared" si="28"/>
        <v>-</v>
      </c>
      <c r="AI138" s="87">
        <f t="shared" si="29"/>
        <v>0</v>
      </c>
    </row>
    <row r="139" spans="1:35" ht="12.75">
      <c r="A139" s="65">
        <v>5102760</v>
      </c>
      <c r="B139" s="66">
        <v>119</v>
      </c>
      <c r="C139" s="67" t="s">
        <v>85</v>
      </c>
      <c r="D139" s="68" t="s">
        <v>86</v>
      </c>
      <c r="E139" s="68" t="s">
        <v>87</v>
      </c>
      <c r="F139" s="69" t="s">
        <v>42</v>
      </c>
      <c r="G139" s="70">
        <v>24273</v>
      </c>
      <c r="H139" s="71">
        <v>498</v>
      </c>
      <c r="I139" s="72">
        <v>2766792330</v>
      </c>
      <c r="J139" s="73">
        <v>6</v>
      </c>
      <c r="K139" s="74" t="s">
        <v>44</v>
      </c>
      <c r="L139" s="75"/>
      <c r="M139" s="76">
        <v>670</v>
      </c>
      <c r="N139" s="77" t="s">
        <v>44</v>
      </c>
      <c r="O139" s="78">
        <v>23.34437086</v>
      </c>
      <c r="P139" s="74" t="s">
        <v>45</v>
      </c>
      <c r="Q139" s="79"/>
      <c r="R139" s="80"/>
      <c r="S139" s="81" t="s">
        <v>45</v>
      </c>
      <c r="T139" s="82">
        <v>53077.65</v>
      </c>
      <c r="U139" s="83">
        <v>3817.13</v>
      </c>
      <c r="V139" s="83">
        <v>5542</v>
      </c>
      <c r="W139" s="84">
        <v>3661</v>
      </c>
      <c r="X139" s="85" t="s">
        <v>44</v>
      </c>
      <c r="Y139" s="86" t="s">
        <v>46</v>
      </c>
      <c r="Z139" s="87">
        <f t="shared" si="20"/>
        <v>0</v>
      </c>
      <c r="AA139" s="88">
        <f t="shared" si="21"/>
        <v>0</v>
      </c>
      <c r="AB139" s="88">
        <f t="shared" si="22"/>
        <v>0</v>
      </c>
      <c r="AC139" s="89">
        <f t="shared" si="23"/>
        <v>0</v>
      </c>
      <c r="AD139" s="90" t="str">
        <f t="shared" si="24"/>
        <v>-</v>
      </c>
      <c r="AE139" s="87">
        <f t="shared" si="25"/>
        <v>1</v>
      </c>
      <c r="AF139" s="88">
        <f t="shared" si="26"/>
        <v>1</v>
      </c>
      <c r="AG139" s="89" t="str">
        <f t="shared" si="27"/>
        <v>Initial</v>
      </c>
      <c r="AH139" s="90" t="str">
        <f t="shared" si="28"/>
        <v>RLIS</v>
      </c>
      <c r="AI139" s="87">
        <f t="shared" si="29"/>
        <v>0</v>
      </c>
    </row>
    <row r="140" spans="1:35" ht="12.75">
      <c r="A140" s="65">
        <v>5102790</v>
      </c>
      <c r="B140" s="66">
        <v>67</v>
      </c>
      <c r="C140" s="67" t="s">
        <v>88</v>
      </c>
      <c r="D140" s="68" t="s">
        <v>89</v>
      </c>
      <c r="E140" s="68" t="s">
        <v>90</v>
      </c>
      <c r="F140" s="69" t="s">
        <v>42</v>
      </c>
      <c r="G140" s="70">
        <v>23955</v>
      </c>
      <c r="H140" s="71">
        <v>47</v>
      </c>
      <c r="I140" s="72">
        <v>4346459596</v>
      </c>
      <c r="J140" s="73" t="s">
        <v>91</v>
      </c>
      <c r="K140" s="74" t="s">
        <v>45</v>
      </c>
      <c r="L140" s="75"/>
      <c r="M140" s="76">
        <v>2147</v>
      </c>
      <c r="N140" s="77" t="s">
        <v>44</v>
      </c>
      <c r="O140" s="78">
        <v>21.05467235</v>
      </c>
      <c r="P140" s="74" t="s">
        <v>45</v>
      </c>
      <c r="Q140" s="79"/>
      <c r="R140" s="80"/>
      <c r="S140" s="81" t="s">
        <v>45</v>
      </c>
      <c r="T140" s="82">
        <v>159458.56</v>
      </c>
      <c r="U140" s="83">
        <v>13347.64</v>
      </c>
      <c r="V140" s="83">
        <v>19918</v>
      </c>
      <c r="W140" s="84">
        <v>13937</v>
      </c>
      <c r="X140" s="85" t="s">
        <v>45</v>
      </c>
      <c r="Y140" s="86" t="s">
        <v>46</v>
      </c>
      <c r="Z140" s="87">
        <f t="shared" si="20"/>
        <v>1</v>
      </c>
      <c r="AA140" s="88">
        <f t="shared" si="21"/>
        <v>0</v>
      </c>
      <c r="AB140" s="88">
        <f t="shared" si="22"/>
        <v>0</v>
      </c>
      <c r="AC140" s="89">
        <f t="shared" si="23"/>
        <v>0</v>
      </c>
      <c r="AD140" s="90" t="str">
        <f t="shared" si="24"/>
        <v>-</v>
      </c>
      <c r="AE140" s="87">
        <f t="shared" si="25"/>
        <v>1</v>
      </c>
      <c r="AF140" s="88">
        <f t="shared" si="26"/>
        <v>1</v>
      </c>
      <c r="AG140" s="89" t="str">
        <f t="shared" si="27"/>
        <v>Initial</v>
      </c>
      <c r="AH140" s="90" t="str">
        <f t="shared" si="28"/>
        <v>RLIS</v>
      </c>
      <c r="AI140" s="87">
        <f t="shared" si="29"/>
        <v>0</v>
      </c>
    </row>
    <row r="141" spans="1:35" ht="12.75">
      <c r="A141" s="65">
        <v>5100096</v>
      </c>
      <c r="B141" s="66">
        <v>420</v>
      </c>
      <c r="C141" s="67" t="s">
        <v>432</v>
      </c>
      <c r="D141" s="68" t="s">
        <v>433</v>
      </c>
      <c r="E141" s="68" t="s">
        <v>90</v>
      </c>
      <c r="F141" s="69" t="s">
        <v>42</v>
      </c>
      <c r="G141" s="70">
        <v>23955</v>
      </c>
      <c r="H141" s="71" t="s">
        <v>105</v>
      </c>
      <c r="I141" s="72">
        <v>8042927421</v>
      </c>
      <c r="J141" s="73">
        <v>7</v>
      </c>
      <c r="K141" s="74" t="s">
        <v>45</v>
      </c>
      <c r="L141" s="75"/>
      <c r="M141" s="76"/>
      <c r="N141" s="77"/>
      <c r="O141" s="91" t="s">
        <v>106</v>
      </c>
      <c r="P141" s="74" t="s">
        <v>106</v>
      </c>
      <c r="Q141" s="79"/>
      <c r="R141" s="80"/>
      <c r="S141" s="81" t="s">
        <v>45</v>
      </c>
      <c r="T141" s="82"/>
      <c r="U141" s="83"/>
      <c r="V141" s="83"/>
      <c r="W141" s="84"/>
      <c r="X141" s="85"/>
      <c r="Y141" s="86"/>
      <c r="Z141" s="87">
        <f t="shared" si="20"/>
        <v>1</v>
      </c>
      <c r="AA141" s="88">
        <f t="shared" si="21"/>
        <v>0</v>
      </c>
      <c r="AB141" s="88">
        <f t="shared" si="22"/>
        <v>0</v>
      </c>
      <c r="AC141" s="89">
        <f t="shared" si="23"/>
        <v>0</v>
      </c>
      <c r="AD141" s="90" t="str">
        <f t="shared" si="24"/>
        <v>-</v>
      </c>
      <c r="AE141" s="87">
        <f t="shared" si="25"/>
        <v>1</v>
      </c>
      <c r="AF141" s="88">
        <f t="shared" si="26"/>
        <v>0</v>
      </c>
      <c r="AG141" s="89">
        <f t="shared" si="27"/>
        <v>0</v>
      </c>
      <c r="AH141" s="90" t="str">
        <f t="shared" si="28"/>
        <v>-</v>
      </c>
      <c r="AI141" s="87">
        <f t="shared" si="29"/>
        <v>0</v>
      </c>
    </row>
    <row r="142" spans="1:35" ht="12.75">
      <c r="A142" s="65">
        <v>5102820</v>
      </c>
      <c r="B142" s="66">
        <v>68</v>
      </c>
      <c r="C142" s="67" t="s">
        <v>434</v>
      </c>
      <c r="D142" s="68" t="s">
        <v>435</v>
      </c>
      <c r="E142" s="68" t="s">
        <v>436</v>
      </c>
      <c r="F142" s="69" t="s">
        <v>42</v>
      </c>
      <c r="G142" s="70">
        <v>22960</v>
      </c>
      <c r="H142" s="71">
        <v>1859</v>
      </c>
      <c r="I142" s="72">
        <v>5406614550</v>
      </c>
      <c r="J142" s="73" t="s">
        <v>81</v>
      </c>
      <c r="K142" s="74" t="s">
        <v>44</v>
      </c>
      <c r="L142" s="75"/>
      <c r="M142" s="76">
        <v>4100</v>
      </c>
      <c r="N142" s="77" t="s">
        <v>44</v>
      </c>
      <c r="O142" s="78">
        <v>10.62098501</v>
      </c>
      <c r="P142" s="74" t="s">
        <v>44</v>
      </c>
      <c r="Q142" s="79"/>
      <c r="R142" s="80"/>
      <c r="S142" s="81" t="s">
        <v>45</v>
      </c>
      <c r="T142" s="82">
        <v>172700.39</v>
      </c>
      <c r="U142" s="83">
        <v>12978.24</v>
      </c>
      <c r="V142" s="83">
        <v>21259</v>
      </c>
      <c r="W142" s="84">
        <v>8934</v>
      </c>
      <c r="X142" s="85" t="s">
        <v>44</v>
      </c>
      <c r="Y142" s="86" t="s">
        <v>46</v>
      </c>
      <c r="Z142" s="87">
        <f t="shared" si="20"/>
        <v>0</v>
      </c>
      <c r="AA142" s="88">
        <f t="shared" si="21"/>
        <v>0</v>
      </c>
      <c r="AB142" s="88">
        <f t="shared" si="22"/>
        <v>0</v>
      </c>
      <c r="AC142" s="89">
        <f t="shared" si="23"/>
        <v>0</v>
      </c>
      <c r="AD142" s="90" t="str">
        <f t="shared" si="24"/>
        <v>-</v>
      </c>
      <c r="AE142" s="87">
        <f t="shared" si="25"/>
        <v>1</v>
      </c>
      <c r="AF142" s="88">
        <f t="shared" si="26"/>
        <v>0</v>
      </c>
      <c r="AG142" s="89">
        <f t="shared" si="27"/>
        <v>0</v>
      </c>
      <c r="AH142" s="90" t="str">
        <f t="shared" si="28"/>
        <v>-</v>
      </c>
      <c r="AI142" s="87">
        <f t="shared" si="29"/>
        <v>0</v>
      </c>
    </row>
    <row r="143" spans="1:35" ht="12.75">
      <c r="A143" s="65">
        <v>5100010</v>
      </c>
      <c r="B143" s="66">
        <v>308</v>
      </c>
      <c r="C143" s="67" t="s">
        <v>437</v>
      </c>
      <c r="D143" s="68" t="s">
        <v>438</v>
      </c>
      <c r="E143" s="68" t="s">
        <v>439</v>
      </c>
      <c r="F143" s="69" t="s">
        <v>42</v>
      </c>
      <c r="G143" s="70">
        <v>23434</v>
      </c>
      <c r="H143" s="71">
        <v>7043</v>
      </c>
      <c r="I143" s="72">
        <v>8045397407</v>
      </c>
      <c r="J143" s="73">
        <v>8</v>
      </c>
      <c r="K143" s="74" t="s">
        <v>45</v>
      </c>
      <c r="L143" s="75"/>
      <c r="M143" s="76"/>
      <c r="N143" s="77"/>
      <c r="O143" s="91" t="s">
        <v>106</v>
      </c>
      <c r="P143" s="74" t="s">
        <v>106</v>
      </c>
      <c r="Q143" s="79"/>
      <c r="R143" s="80"/>
      <c r="S143" s="81" t="s">
        <v>45</v>
      </c>
      <c r="T143" s="82"/>
      <c r="U143" s="83"/>
      <c r="V143" s="83"/>
      <c r="W143" s="84"/>
      <c r="X143" s="85"/>
      <c r="Y143" s="86"/>
      <c r="Z143" s="87">
        <f t="shared" si="20"/>
        <v>1</v>
      </c>
      <c r="AA143" s="88">
        <f t="shared" si="21"/>
        <v>0</v>
      </c>
      <c r="AB143" s="88">
        <f t="shared" si="22"/>
        <v>0</v>
      </c>
      <c r="AC143" s="89">
        <f t="shared" si="23"/>
        <v>0</v>
      </c>
      <c r="AD143" s="90" t="str">
        <f t="shared" si="24"/>
        <v>-</v>
      </c>
      <c r="AE143" s="87">
        <f t="shared" si="25"/>
        <v>1</v>
      </c>
      <c r="AF143" s="88">
        <f t="shared" si="26"/>
        <v>0</v>
      </c>
      <c r="AG143" s="89">
        <f t="shared" si="27"/>
        <v>0</v>
      </c>
      <c r="AH143" s="90" t="str">
        <f t="shared" si="28"/>
        <v>-</v>
      </c>
      <c r="AI143" s="87">
        <f t="shared" si="29"/>
        <v>0</v>
      </c>
    </row>
    <row r="144" spans="1:35" ht="12.75">
      <c r="A144" s="65">
        <v>5102850</v>
      </c>
      <c r="B144" s="66">
        <v>69</v>
      </c>
      <c r="C144" s="67" t="s">
        <v>440</v>
      </c>
      <c r="D144" s="68" t="s">
        <v>441</v>
      </c>
      <c r="E144" s="68" t="s">
        <v>442</v>
      </c>
      <c r="F144" s="69" t="s">
        <v>42</v>
      </c>
      <c r="G144" s="70">
        <v>22835</v>
      </c>
      <c r="H144" s="71">
        <v>1030</v>
      </c>
      <c r="I144" s="72">
        <v>5407436533</v>
      </c>
      <c r="J144" s="73" t="s">
        <v>81</v>
      </c>
      <c r="K144" s="74" t="s">
        <v>44</v>
      </c>
      <c r="L144" s="75"/>
      <c r="M144" s="76">
        <v>3320</v>
      </c>
      <c r="N144" s="77" t="s">
        <v>44</v>
      </c>
      <c r="O144" s="78">
        <v>14.51984635</v>
      </c>
      <c r="P144" s="74" t="s">
        <v>44</v>
      </c>
      <c r="Q144" s="79"/>
      <c r="R144" s="80"/>
      <c r="S144" s="81" t="s">
        <v>45</v>
      </c>
      <c r="T144" s="82">
        <v>180168.94</v>
      </c>
      <c r="U144" s="83">
        <v>14184.94</v>
      </c>
      <c r="V144" s="83">
        <v>21674</v>
      </c>
      <c r="W144" s="84">
        <v>19183</v>
      </c>
      <c r="X144" s="85" t="s">
        <v>45</v>
      </c>
      <c r="Y144" s="86" t="s">
        <v>46</v>
      </c>
      <c r="Z144" s="87">
        <f t="shared" si="20"/>
        <v>0</v>
      </c>
      <c r="AA144" s="88">
        <f t="shared" si="21"/>
        <v>0</v>
      </c>
      <c r="AB144" s="88">
        <f t="shared" si="22"/>
        <v>0</v>
      </c>
      <c r="AC144" s="89">
        <f t="shared" si="23"/>
        <v>0</v>
      </c>
      <c r="AD144" s="90" t="str">
        <f t="shared" si="24"/>
        <v>-</v>
      </c>
      <c r="AE144" s="87">
        <f t="shared" si="25"/>
        <v>1</v>
      </c>
      <c r="AF144" s="88">
        <f t="shared" si="26"/>
        <v>0</v>
      </c>
      <c r="AG144" s="89">
        <f t="shared" si="27"/>
        <v>0</v>
      </c>
      <c r="AH144" s="90" t="str">
        <f t="shared" si="28"/>
        <v>-</v>
      </c>
      <c r="AI144" s="87">
        <f t="shared" si="29"/>
        <v>0</v>
      </c>
    </row>
    <row r="145" spans="1:35" ht="12.75">
      <c r="A145" s="65">
        <v>5102880</v>
      </c>
      <c r="B145" s="66">
        <v>70</v>
      </c>
      <c r="C145" s="67" t="s">
        <v>443</v>
      </c>
      <c r="D145" s="68" t="s">
        <v>444</v>
      </c>
      <c r="E145" s="68" t="s">
        <v>445</v>
      </c>
      <c r="F145" s="69" t="s">
        <v>42</v>
      </c>
      <c r="G145" s="70">
        <v>24171</v>
      </c>
      <c r="H145" s="71">
        <v>346</v>
      </c>
      <c r="I145" s="72">
        <v>2766943163</v>
      </c>
      <c r="J145" s="73">
        <v>7</v>
      </c>
      <c r="K145" s="74" t="s">
        <v>45</v>
      </c>
      <c r="L145" s="75"/>
      <c r="M145" s="76">
        <v>2434</v>
      </c>
      <c r="N145" s="77" t="s">
        <v>44</v>
      </c>
      <c r="O145" s="78">
        <v>17.7269715</v>
      </c>
      <c r="P145" s="74" t="s">
        <v>44</v>
      </c>
      <c r="Q145" s="79"/>
      <c r="R145" s="80"/>
      <c r="S145" s="81" t="s">
        <v>45</v>
      </c>
      <c r="T145" s="82">
        <v>151439.5</v>
      </c>
      <c r="U145" s="83">
        <v>12904.36</v>
      </c>
      <c r="V145" s="83">
        <v>17903</v>
      </c>
      <c r="W145" s="84">
        <v>13644</v>
      </c>
      <c r="X145" s="85" t="s">
        <v>45</v>
      </c>
      <c r="Y145" s="86" t="s">
        <v>46</v>
      </c>
      <c r="Z145" s="87">
        <f t="shared" si="20"/>
        <v>1</v>
      </c>
      <c r="AA145" s="88">
        <f t="shared" si="21"/>
        <v>0</v>
      </c>
      <c r="AB145" s="88">
        <f t="shared" si="22"/>
        <v>0</v>
      </c>
      <c r="AC145" s="89">
        <f t="shared" si="23"/>
        <v>0</v>
      </c>
      <c r="AD145" s="90" t="str">
        <f t="shared" si="24"/>
        <v>-</v>
      </c>
      <c r="AE145" s="87">
        <f t="shared" si="25"/>
        <v>1</v>
      </c>
      <c r="AF145" s="88">
        <f t="shared" si="26"/>
        <v>0</v>
      </c>
      <c r="AG145" s="89">
        <f t="shared" si="27"/>
        <v>0</v>
      </c>
      <c r="AH145" s="90" t="str">
        <f t="shared" si="28"/>
        <v>-</v>
      </c>
      <c r="AI145" s="87">
        <f t="shared" si="29"/>
        <v>0</v>
      </c>
    </row>
    <row r="146" spans="1:35" ht="12.75">
      <c r="A146" s="65">
        <v>5100017</v>
      </c>
      <c r="B146" s="66">
        <v>285</v>
      </c>
      <c r="C146" s="67" t="s">
        <v>446</v>
      </c>
      <c r="D146" s="68" t="s">
        <v>408</v>
      </c>
      <c r="E146" s="68" t="s">
        <v>310</v>
      </c>
      <c r="F146" s="69" t="s">
        <v>42</v>
      </c>
      <c r="G146" s="70">
        <v>23666</v>
      </c>
      <c r="H146" s="71">
        <v>1500</v>
      </c>
      <c r="I146" s="72">
        <v>7577660000</v>
      </c>
      <c r="J146" s="73">
        <v>2</v>
      </c>
      <c r="K146" s="74" t="s">
        <v>44</v>
      </c>
      <c r="L146" s="75"/>
      <c r="M146" s="76"/>
      <c r="N146" s="77"/>
      <c r="O146" s="91" t="s">
        <v>106</v>
      </c>
      <c r="P146" s="74" t="s">
        <v>106</v>
      </c>
      <c r="Q146" s="79"/>
      <c r="R146" s="80"/>
      <c r="S146" s="81" t="s">
        <v>44</v>
      </c>
      <c r="T146" s="82"/>
      <c r="U146" s="83"/>
      <c r="V146" s="83"/>
      <c r="W146" s="84"/>
      <c r="X146" s="85"/>
      <c r="Y146" s="86"/>
      <c r="Z146" s="87">
        <f t="shared" si="20"/>
        <v>0</v>
      </c>
      <c r="AA146" s="88">
        <f t="shared" si="21"/>
        <v>0</v>
      </c>
      <c r="AB146" s="88">
        <f t="shared" si="22"/>
        <v>0</v>
      </c>
      <c r="AC146" s="89">
        <f t="shared" si="23"/>
        <v>0</v>
      </c>
      <c r="AD146" s="90" t="str">
        <f t="shared" si="24"/>
        <v>-</v>
      </c>
      <c r="AE146" s="87">
        <f t="shared" si="25"/>
        <v>0</v>
      </c>
      <c r="AF146" s="88">
        <f t="shared" si="26"/>
        <v>0</v>
      </c>
      <c r="AG146" s="89">
        <f t="shared" si="27"/>
        <v>0</v>
      </c>
      <c r="AH146" s="90" t="str">
        <f t="shared" si="28"/>
        <v>-</v>
      </c>
      <c r="AI146" s="87">
        <f t="shared" si="29"/>
        <v>0</v>
      </c>
    </row>
    <row r="147" spans="1:35" ht="12.75">
      <c r="A147" s="65">
        <v>5102910</v>
      </c>
      <c r="B147" s="66">
        <v>120</v>
      </c>
      <c r="C147" s="67" t="s">
        <v>447</v>
      </c>
      <c r="D147" s="68" t="s">
        <v>448</v>
      </c>
      <c r="E147" s="68" t="s">
        <v>135</v>
      </c>
      <c r="F147" s="69" t="s">
        <v>42</v>
      </c>
      <c r="G147" s="70">
        <v>23805</v>
      </c>
      <c r="H147" s="71">
        <v>2700</v>
      </c>
      <c r="I147" s="72">
        <v>8047320510</v>
      </c>
      <c r="J147" s="73" t="s">
        <v>129</v>
      </c>
      <c r="K147" s="74" t="s">
        <v>44</v>
      </c>
      <c r="L147" s="75"/>
      <c r="M147" s="76">
        <v>4589</v>
      </c>
      <c r="N147" s="77" t="s">
        <v>44</v>
      </c>
      <c r="O147" s="78">
        <v>24.81487859</v>
      </c>
      <c r="P147" s="74" t="s">
        <v>45</v>
      </c>
      <c r="Q147" s="79"/>
      <c r="R147" s="80"/>
      <c r="S147" s="81" t="s">
        <v>44</v>
      </c>
      <c r="T147" s="82">
        <v>470853.93</v>
      </c>
      <c r="U147" s="83">
        <v>40880.22</v>
      </c>
      <c r="V147" s="83">
        <v>47205</v>
      </c>
      <c r="W147" s="84">
        <v>28241</v>
      </c>
      <c r="X147" s="85" t="s">
        <v>44</v>
      </c>
      <c r="Y147" s="86" t="s">
        <v>46</v>
      </c>
      <c r="Z147" s="87">
        <f t="shared" si="20"/>
        <v>0</v>
      </c>
      <c r="AA147" s="88">
        <f t="shared" si="21"/>
        <v>0</v>
      </c>
      <c r="AB147" s="88">
        <f t="shared" si="22"/>
        <v>0</v>
      </c>
      <c r="AC147" s="89">
        <f t="shared" si="23"/>
        <v>0</v>
      </c>
      <c r="AD147" s="90" t="str">
        <f t="shared" si="24"/>
        <v>-</v>
      </c>
      <c r="AE147" s="87">
        <f t="shared" si="25"/>
        <v>0</v>
      </c>
      <c r="AF147" s="88">
        <f t="shared" si="26"/>
        <v>1</v>
      </c>
      <c r="AG147" s="89">
        <f t="shared" si="27"/>
        <v>0</v>
      </c>
      <c r="AH147" s="90" t="str">
        <f t="shared" si="28"/>
        <v>-</v>
      </c>
      <c r="AI147" s="87">
        <f t="shared" si="29"/>
        <v>0</v>
      </c>
    </row>
    <row r="148" spans="1:35" ht="12.75">
      <c r="A148" s="65">
        <v>5100079</v>
      </c>
      <c r="B148" s="66">
        <v>408</v>
      </c>
      <c r="C148" s="67" t="s">
        <v>449</v>
      </c>
      <c r="D148" s="68" t="s">
        <v>450</v>
      </c>
      <c r="E148" s="68" t="s">
        <v>135</v>
      </c>
      <c r="F148" s="69" t="s">
        <v>42</v>
      </c>
      <c r="G148" s="70">
        <v>23803</v>
      </c>
      <c r="H148" s="71" t="s">
        <v>105</v>
      </c>
      <c r="I148" s="72">
        <v>8047332180</v>
      </c>
      <c r="J148" s="73">
        <v>4</v>
      </c>
      <c r="K148" s="74" t="s">
        <v>44</v>
      </c>
      <c r="L148" s="75"/>
      <c r="M148" s="76"/>
      <c r="N148" s="77"/>
      <c r="O148" s="91" t="s">
        <v>106</v>
      </c>
      <c r="P148" s="74" t="s">
        <v>106</v>
      </c>
      <c r="Q148" s="79"/>
      <c r="R148" s="80"/>
      <c r="S148" s="81" t="s">
        <v>44</v>
      </c>
      <c r="T148" s="82"/>
      <c r="U148" s="83"/>
      <c r="V148" s="83"/>
      <c r="W148" s="84"/>
      <c r="X148" s="85"/>
      <c r="Y148" s="86"/>
      <c r="Z148" s="87">
        <f t="shared" si="20"/>
        <v>0</v>
      </c>
      <c r="AA148" s="88">
        <f t="shared" si="21"/>
        <v>0</v>
      </c>
      <c r="AB148" s="88">
        <f t="shared" si="22"/>
        <v>0</v>
      </c>
      <c r="AC148" s="89">
        <f t="shared" si="23"/>
        <v>0</v>
      </c>
      <c r="AD148" s="90" t="str">
        <f t="shared" si="24"/>
        <v>-</v>
      </c>
      <c r="AE148" s="87">
        <f t="shared" si="25"/>
        <v>0</v>
      </c>
      <c r="AF148" s="88">
        <f t="shared" si="26"/>
        <v>0</v>
      </c>
      <c r="AG148" s="89">
        <f t="shared" si="27"/>
        <v>0</v>
      </c>
      <c r="AH148" s="90" t="str">
        <f t="shared" si="28"/>
        <v>-</v>
      </c>
      <c r="AI148" s="87">
        <f t="shared" si="29"/>
        <v>0</v>
      </c>
    </row>
    <row r="149" spans="1:35" ht="12.75">
      <c r="A149" s="65">
        <v>5100103</v>
      </c>
      <c r="B149" s="66">
        <v>276</v>
      </c>
      <c r="C149" s="67" t="s">
        <v>451</v>
      </c>
      <c r="D149" s="68" t="s">
        <v>452</v>
      </c>
      <c r="E149" s="68" t="s">
        <v>159</v>
      </c>
      <c r="F149" s="69" t="s">
        <v>42</v>
      </c>
      <c r="G149" s="70">
        <v>24078</v>
      </c>
      <c r="H149" s="71" t="s">
        <v>105</v>
      </c>
      <c r="I149" s="72">
        <v>2766560249</v>
      </c>
      <c r="J149" s="73">
        <v>6</v>
      </c>
      <c r="K149" s="74" t="s">
        <v>44</v>
      </c>
      <c r="L149" s="75"/>
      <c r="M149" s="76"/>
      <c r="N149" s="77"/>
      <c r="O149" s="91" t="s">
        <v>106</v>
      </c>
      <c r="P149" s="74" t="s">
        <v>106</v>
      </c>
      <c r="Q149" s="79"/>
      <c r="R149" s="80"/>
      <c r="S149" s="81" t="s">
        <v>45</v>
      </c>
      <c r="T149" s="82"/>
      <c r="U149" s="83"/>
      <c r="V149" s="83"/>
      <c r="W149" s="84"/>
      <c r="X149" s="85"/>
      <c r="Y149" s="86"/>
      <c r="Z149" s="87">
        <f t="shared" si="20"/>
        <v>0</v>
      </c>
      <c r="AA149" s="88">
        <f t="shared" si="21"/>
        <v>0</v>
      </c>
      <c r="AB149" s="88">
        <f t="shared" si="22"/>
        <v>0</v>
      </c>
      <c r="AC149" s="89">
        <f t="shared" si="23"/>
        <v>0</v>
      </c>
      <c r="AD149" s="90" t="str">
        <f t="shared" si="24"/>
        <v>-</v>
      </c>
      <c r="AE149" s="87">
        <f t="shared" si="25"/>
        <v>1</v>
      </c>
      <c r="AF149" s="88">
        <f t="shared" si="26"/>
        <v>0</v>
      </c>
      <c r="AG149" s="89">
        <f t="shared" si="27"/>
        <v>0</v>
      </c>
      <c r="AH149" s="90" t="str">
        <f t="shared" si="28"/>
        <v>-</v>
      </c>
      <c r="AI149" s="87">
        <f t="shared" si="29"/>
        <v>0</v>
      </c>
    </row>
    <row r="150" spans="1:35" ht="12.75">
      <c r="A150" s="65">
        <v>5100018</v>
      </c>
      <c r="B150" s="66">
        <v>286</v>
      </c>
      <c r="C150" s="67" t="s">
        <v>453</v>
      </c>
      <c r="D150" s="68" t="s">
        <v>454</v>
      </c>
      <c r="E150" s="68" t="s">
        <v>109</v>
      </c>
      <c r="F150" s="69" t="s">
        <v>42</v>
      </c>
      <c r="G150" s="70">
        <v>22901</v>
      </c>
      <c r="H150" s="71">
        <v>1801</v>
      </c>
      <c r="I150" s="72">
        <v>4349759400</v>
      </c>
      <c r="J150" s="73" t="s">
        <v>91</v>
      </c>
      <c r="K150" s="74" t="s">
        <v>45</v>
      </c>
      <c r="L150" s="75"/>
      <c r="M150" s="76"/>
      <c r="N150" s="77"/>
      <c r="O150" s="91" t="s">
        <v>106</v>
      </c>
      <c r="P150" s="74" t="s">
        <v>106</v>
      </c>
      <c r="Q150" s="79"/>
      <c r="R150" s="80"/>
      <c r="S150" s="81" t="s">
        <v>45</v>
      </c>
      <c r="T150" s="82"/>
      <c r="U150" s="83"/>
      <c r="V150" s="83"/>
      <c r="W150" s="84"/>
      <c r="X150" s="85"/>
      <c r="Y150" s="86"/>
      <c r="Z150" s="87">
        <f t="shared" si="20"/>
        <v>1</v>
      </c>
      <c r="AA150" s="88">
        <f t="shared" si="21"/>
        <v>0</v>
      </c>
      <c r="AB150" s="88">
        <f t="shared" si="22"/>
        <v>0</v>
      </c>
      <c r="AC150" s="89">
        <f t="shared" si="23"/>
        <v>0</v>
      </c>
      <c r="AD150" s="90" t="str">
        <f t="shared" si="24"/>
        <v>-</v>
      </c>
      <c r="AE150" s="87">
        <f t="shared" si="25"/>
        <v>1</v>
      </c>
      <c r="AF150" s="88">
        <f t="shared" si="26"/>
        <v>0</v>
      </c>
      <c r="AG150" s="89">
        <f t="shared" si="27"/>
        <v>0</v>
      </c>
      <c r="AH150" s="90" t="str">
        <f t="shared" si="28"/>
        <v>-</v>
      </c>
      <c r="AI150" s="87">
        <f t="shared" si="29"/>
        <v>0</v>
      </c>
    </row>
    <row r="151" spans="1:35" ht="12.75">
      <c r="A151" s="65">
        <v>5102940</v>
      </c>
      <c r="B151" s="66">
        <v>71</v>
      </c>
      <c r="C151" s="67" t="s">
        <v>455</v>
      </c>
      <c r="D151" s="68" t="s">
        <v>456</v>
      </c>
      <c r="E151" s="68" t="s">
        <v>457</v>
      </c>
      <c r="F151" s="69" t="s">
        <v>42</v>
      </c>
      <c r="G151" s="70">
        <v>24531</v>
      </c>
      <c r="H151" s="71">
        <v>232</v>
      </c>
      <c r="I151" s="72">
        <v>4344322761</v>
      </c>
      <c r="J151" s="73" t="s">
        <v>129</v>
      </c>
      <c r="K151" s="74" t="s">
        <v>44</v>
      </c>
      <c r="L151" s="75"/>
      <c r="M151" s="76">
        <v>8554</v>
      </c>
      <c r="N151" s="77" t="s">
        <v>44</v>
      </c>
      <c r="O151" s="78">
        <v>15.13288378</v>
      </c>
      <c r="P151" s="74" t="s">
        <v>44</v>
      </c>
      <c r="Q151" s="79"/>
      <c r="R151" s="80"/>
      <c r="S151" s="81" t="s">
        <v>44</v>
      </c>
      <c r="T151" s="82">
        <v>447668.57</v>
      </c>
      <c r="U151" s="83">
        <v>38565.32</v>
      </c>
      <c r="V151" s="83">
        <v>53992</v>
      </c>
      <c r="W151" s="84">
        <v>51637</v>
      </c>
      <c r="X151" s="85" t="s">
        <v>45</v>
      </c>
      <c r="Y151" s="86" t="s">
        <v>46</v>
      </c>
      <c r="Z151" s="87">
        <f t="shared" si="20"/>
        <v>0</v>
      </c>
      <c r="AA151" s="88">
        <f t="shared" si="21"/>
        <v>0</v>
      </c>
      <c r="AB151" s="88">
        <f t="shared" si="22"/>
        <v>0</v>
      </c>
      <c r="AC151" s="89">
        <f t="shared" si="23"/>
        <v>0</v>
      </c>
      <c r="AD151" s="90" t="str">
        <f t="shared" si="24"/>
        <v>-</v>
      </c>
      <c r="AE151" s="87">
        <f t="shared" si="25"/>
        <v>0</v>
      </c>
      <c r="AF151" s="88">
        <f t="shared" si="26"/>
        <v>0</v>
      </c>
      <c r="AG151" s="89">
        <f t="shared" si="27"/>
        <v>0</v>
      </c>
      <c r="AH151" s="90" t="str">
        <f t="shared" si="28"/>
        <v>-</v>
      </c>
      <c r="AI151" s="87">
        <f t="shared" si="29"/>
        <v>0</v>
      </c>
    </row>
    <row r="152" spans="1:35" ht="12.75">
      <c r="A152" s="65">
        <v>5102980</v>
      </c>
      <c r="B152" s="66">
        <v>142</v>
      </c>
      <c r="C152" s="67" t="s">
        <v>458</v>
      </c>
      <c r="D152" s="68" t="s">
        <v>459</v>
      </c>
      <c r="E152" s="68" t="s">
        <v>460</v>
      </c>
      <c r="F152" s="69" t="s">
        <v>42</v>
      </c>
      <c r="G152" s="70">
        <v>23662</v>
      </c>
      <c r="H152" s="71">
        <v>68</v>
      </c>
      <c r="I152" s="72">
        <v>7578683055</v>
      </c>
      <c r="J152" s="73">
        <v>3</v>
      </c>
      <c r="K152" s="74" t="s">
        <v>44</v>
      </c>
      <c r="L152" s="75"/>
      <c r="M152" s="76">
        <v>2453</v>
      </c>
      <c r="N152" s="77" t="s">
        <v>44</v>
      </c>
      <c r="O152" s="78">
        <v>4.419134396</v>
      </c>
      <c r="P152" s="74" t="s">
        <v>44</v>
      </c>
      <c r="Q152" s="79"/>
      <c r="R152" s="80"/>
      <c r="S152" s="81" t="s">
        <v>44</v>
      </c>
      <c r="T152" s="82">
        <v>52038.87</v>
      </c>
      <c r="U152" s="83">
        <v>1994.76</v>
      </c>
      <c r="V152" s="83">
        <v>7737</v>
      </c>
      <c r="W152" s="84">
        <v>5271</v>
      </c>
      <c r="X152" s="85" t="s">
        <v>45</v>
      </c>
      <c r="Y152" s="86" t="s">
        <v>46</v>
      </c>
      <c r="Z152" s="87">
        <f t="shared" si="20"/>
        <v>0</v>
      </c>
      <c r="AA152" s="88">
        <f t="shared" si="21"/>
        <v>0</v>
      </c>
      <c r="AB152" s="88">
        <f t="shared" si="22"/>
        <v>0</v>
      </c>
      <c r="AC152" s="89">
        <f t="shared" si="23"/>
        <v>0</v>
      </c>
      <c r="AD152" s="90" t="str">
        <f t="shared" si="24"/>
        <v>-</v>
      </c>
      <c r="AE152" s="87">
        <f t="shared" si="25"/>
        <v>0</v>
      </c>
      <c r="AF152" s="88">
        <f t="shared" si="26"/>
        <v>0</v>
      </c>
      <c r="AG152" s="89">
        <f t="shared" si="27"/>
        <v>0</v>
      </c>
      <c r="AH152" s="90" t="str">
        <f t="shared" si="28"/>
        <v>-</v>
      </c>
      <c r="AI152" s="87">
        <f t="shared" si="29"/>
        <v>0</v>
      </c>
    </row>
    <row r="153" spans="1:35" ht="12.75">
      <c r="A153" s="65">
        <v>5103000</v>
      </c>
      <c r="B153" s="66">
        <v>121</v>
      </c>
      <c r="C153" s="67" t="s">
        <v>461</v>
      </c>
      <c r="D153" s="68" t="s">
        <v>462</v>
      </c>
      <c r="E153" s="68" t="s">
        <v>463</v>
      </c>
      <c r="F153" s="69" t="s">
        <v>42</v>
      </c>
      <c r="G153" s="70">
        <v>23705</v>
      </c>
      <c r="H153" s="71">
        <v>998</v>
      </c>
      <c r="I153" s="72">
        <v>7573938742</v>
      </c>
      <c r="J153" s="73" t="s">
        <v>239</v>
      </c>
      <c r="K153" s="74" t="s">
        <v>44</v>
      </c>
      <c r="L153" s="75"/>
      <c r="M153" s="76">
        <v>14325</v>
      </c>
      <c r="N153" s="77" t="s">
        <v>44</v>
      </c>
      <c r="O153" s="78">
        <v>21.71886854</v>
      </c>
      <c r="P153" s="74" t="s">
        <v>45</v>
      </c>
      <c r="Q153" s="79"/>
      <c r="R153" s="80"/>
      <c r="S153" s="81" t="s">
        <v>44</v>
      </c>
      <c r="T153" s="82">
        <v>1277176.75</v>
      </c>
      <c r="U153" s="83">
        <v>108677.36</v>
      </c>
      <c r="V153" s="83">
        <v>133816</v>
      </c>
      <c r="W153" s="84">
        <v>84434</v>
      </c>
      <c r="X153" s="85" t="s">
        <v>45</v>
      </c>
      <c r="Y153" s="86" t="s">
        <v>46</v>
      </c>
      <c r="Z153" s="87">
        <f t="shared" si="20"/>
        <v>0</v>
      </c>
      <c r="AA153" s="88">
        <f t="shared" si="21"/>
        <v>0</v>
      </c>
      <c r="AB153" s="88">
        <f t="shared" si="22"/>
        <v>0</v>
      </c>
      <c r="AC153" s="89">
        <f t="shared" si="23"/>
        <v>0</v>
      </c>
      <c r="AD153" s="90" t="str">
        <f t="shared" si="24"/>
        <v>-</v>
      </c>
      <c r="AE153" s="87">
        <f t="shared" si="25"/>
        <v>0</v>
      </c>
      <c r="AF153" s="88">
        <f t="shared" si="26"/>
        <v>1</v>
      </c>
      <c r="AG153" s="89">
        <f t="shared" si="27"/>
        <v>0</v>
      </c>
      <c r="AH153" s="90" t="str">
        <f t="shared" si="28"/>
        <v>-</v>
      </c>
      <c r="AI153" s="87">
        <f t="shared" si="29"/>
        <v>0</v>
      </c>
    </row>
    <row r="154" spans="1:35" ht="12.75">
      <c r="A154" s="65">
        <v>5103030</v>
      </c>
      <c r="B154" s="66">
        <v>72</v>
      </c>
      <c r="C154" s="67" t="s">
        <v>464</v>
      </c>
      <c r="D154" s="68" t="s">
        <v>465</v>
      </c>
      <c r="E154" s="68" t="s">
        <v>466</v>
      </c>
      <c r="F154" s="69" t="s">
        <v>42</v>
      </c>
      <c r="G154" s="70">
        <v>23139</v>
      </c>
      <c r="H154" s="71">
        <v>5713</v>
      </c>
      <c r="I154" s="72">
        <v>8045985700</v>
      </c>
      <c r="J154" s="73">
        <v>8</v>
      </c>
      <c r="K154" s="74" t="s">
        <v>45</v>
      </c>
      <c r="L154" s="75"/>
      <c r="M154" s="76">
        <v>3923</v>
      </c>
      <c r="N154" s="77" t="s">
        <v>44</v>
      </c>
      <c r="O154" s="78">
        <v>5.96578118</v>
      </c>
      <c r="P154" s="74" t="s">
        <v>44</v>
      </c>
      <c r="Q154" s="79"/>
      <c r="R154" s="80"/>
      <c r="S154" s="81" t="s">
        <v>45</v>
      </c>
      <c r="T154" s="82">
        <v>96740.78</v>
      </c>
      <c r="U154" s="83">
        <v>5885.77</v>
      </c>
      <c r="V154" s="83">
        <v>14787</v>
      </c>
      <c r="W154" s="84">
        <v>9450</v>
      </c>
      <c r="X154" s="85" t="s">
        <v>44</v>
      </c>
      <c r="Y154" s="86" t="s">
        <v>46</v>
      </c>
      <c r="Z154" s="87">
        <f t="shared" si="20"/>
        <v>1</v>
      </c>
      <c r="AA154" s="88">
        <f t="shared" si="21"/>
        <v>0</v>
      </c>
      <c r="AB154" s="88">
        <f t="shared" si="22"/>
        <v>0</v>
      </c>
      <c r="AC154" s="89">
        <f t="shared" si="23"/>
        <v>0</v>
      </c>
      <c r="AD154" s="90" t="str">
        <f t="shared" si="24"/>
        <v>-</v>
      </c>
      <c r="AE154" s="87">
        <f t="shared" si="25"/>
        <v>1</v>
      </c>
      <c r="AF154" s="88">
        <f t="shared" si="26"/>
        <v>0</v>
      </c>
      <c r="AG154" s="89">
        <f t="shared" si="27"/>
        <v>0</v>
      </c>
      <c r="AH154" s="90" t="str">
        <f t="shared" si="28"/>
        <v>-</v>
      </c>
      <c r="AI154" s="87">
        <f t="shared" si="29"/>
        <v>0</v>
      </c>
    </row>
    <row r="155" spans="1:35" ht="12.75">
      <c r="A155" s="65">
        <v>5103060</v>
      </c>
      <c r="B155" s="66">
        <v>73</v>
      </c>
      <c r="C155" s="67" t="s">
        <v>92</v>
      </c>
      <c r="D155" s="68" t="s">
        <v>93</v>
      </c>
      <c r="E155" s="68" t="s">
        <v>94</v>
      </c>
      <c r="F155" s="69" t="s">
        <v>42</v>
      </c>
      <c r="G155" s="70">
        <v>23901</v>
      </c>
      <c r="H155" s="71">
        <v>9011</v>
      </c>
      <c r="I155" s="72">
        <v>4343152100</v>
      </c>
      <c r="J155" s="73">
        <v>6</v>
      </c>
      <c r="K155" s="74" t="s">
        <v>44</v>
      </c>
      <c r="L155" s="75"/>
      <c r="M155" s="76">
        <v>2489</v>
      </c>
      <c r="N155" s="77" t="s">
        <v>44</v>
      </c>
      <c r="O155" s="78">
        <v>20.6682742</v>
      </c>
      <c r="P155" s="74" t="s">
        <v>45</v>
      </c>
      <c r="Q155" s="79"/>
      <c r="R155" s="80"/>
      <c r="S155" s="81" t="s">
        <v>45</v>
      </c>
      <c r="T155" s="82">
        <v>192506.43</v>
      </c>
      <c r="U155" s="83">
        <v>16105.82</v>
      </c>
      <c r="V155" s="83">
        <v>21063</v>
      </c>
      <c r="W155" s="84">
        <v>14577</v>
      </c>
      <c r="X155" s="85" t="s">
        <v>45</v>
      </c>
      <c r="Y155" s="86" t="s">
        <v>46</v>
      </c>
      <c r="Z155" s="87">
        <f t="shared" si="20"/>
        <v>0</v>
      </c>
      <c r="AA155" s="88">
        <f t="shared" si="21"/>
        <v>0</v>
      </c>
      <c r="AB155" s="88">
        <f t="shared" si="22"/>
        <v>0</v>
      </c>
      <c r="AC155" s="89">
        <f t="shared" si="23"/>
        <v>0</v>
      </c>
      <c r="AD155" s="90" t="str">
        <f t="shared" si="24"/>
        <v>-</v>
      </c>
      <c r="AE155" s="87">
        <f t="shared" si="25"/>
        <v>1</v>
      </c>
      <c r="AF155" s="88">
        <f t="shared" si="26"/>
        <v>1</v>
      </c>
      <c r="AG155" s="89" t="str">
        <f t="shared" si="27"/>
        <v>Initial</v>
      </c>
      <c r="AH155" s="90" t="str">
        <f t="shared" si="28"/>
        <v>RLIS</v>
      </c>
      <c r="AI155" s="87">
        <f t="shared" si="29"/>
        <v>0</v>
      </c>
    </row>
    <row r="156" spans="1:35" ht="12.75">
      <c r="A156" s="65">
        <v>5103090</v>
      </c>
      <c r="B156" s="66">
        <v>74</v>
      </c>
      <c r="C156" s="67" t="s">
        <v>467</v>
      </c>
      <c r="D156" s="68" t="s">
        <v>468</v>
      </c>
      <c r="E156" s="68" t="s">
        <v>469</v>
      </c>
      <c r="F156" s="69" t="s">
        <v>42</v>
      </c>
      <c r="G156" s="70">
        <v>23875</v>
      </c>
      <c r="H156" s="71" t="s">
        <v>105</v>
      </c>
      <c r="I156" s="72">
        <v>8047332700</v>
      </c>
      <c r="J156" s="73">
        <v>8</v>
      </c>
      <c r="K156" s="74" t="s">
        <v>45</v>
      </c>
      <c r="L156" s="75"/>
      <c r="M156" s="76">
        <v>5750</v>
      </c>
      <c r="N156" s="77" t="s">
        <v>44</v>
      </c>
      <c r="O156" s="78">
        <v>9.580645161</v>
      </c>
      <c r="P156" s="74" t="s">
        <v>44</v>
      </c>
      <c r="Q156" s="79"/>
      <c r="R156" s="80"/>
      <c r="S156" s="81" t="s">
        <v>45</v>
      </c>
      <c r="T156" s="82">
        <v>183426.72</v>
      </c>
      <c r="U156" s="83">
        <v>11746.91</v>
      </c>
      <c r="V156" s="83">
        <v>26260</v>
      </c>
      <c r="W156" s="84">
        <v>12712</v>
      </c>
      <c r="X156" s="85" t="s">
        <v>45</v>
      </c>
      <c r="Y156" s="86" t="s">
        <v>46</v>
      </c>
      <c r="Z156" s="87">
        <f t="shared" si="20"/>
        <v>1</v>
      </c>
      <c r="AA156" s="88">
        <f t="shared" si="21"/>
        <v>0</v>
      </c>
      <c r="AB156" s="88">
        <f t="shared" si="22"/>
        <v>0</v>
      </c>
      <c r="AC156" s="89">
        <f t="shared" si="23"/>
        <v>0</v>
      </c>
      <c r="AD156" s="90" t="str">
        <f t="shared" si="24"/>
        <v>-</v>
      </c>
      <c r="AE156" s="87">
        <f t="shared" si="25"/>
        <v>1</v>
      </c>
      <c r="AF156" s="88">
        <f t="shared" si="26"/>
        <v>0</v>
      </c>
      <c r="AG156" s="89">
        <f t="shared" si="27"/>
        <v>0</v>
      </c>
      <c r="AH156" s="90" t="str">
        <f t="shared" si="28"/>
        <v>-</v>
      </c>
      <c r="AI156" s="87">
        <f t="shared" si="29"/>
        <v>0</v>
      </c>
    </row>
    <row r="157" spans="1:35" ht="12.75">
      <c r="A157" s="65">
        <v>5103130</v>
      </c>
      <c r="B157" s="66">
        <v>75</v>
      </c>
      <c r="C157" s="67" t="s">
        <v>470</v>
      </c>
      <c r="D157" s="68" t="s">
        <v>401</v>
      </c>
      <c r="E157" s="68" t="s">
        <v>375</v>
      </c>
      <c r="F157" s="69" t="s">
        <v>42</v>
      </c>
      <c r="G157" s="70">
        <v>20108</v>
      </c>
      <c r="H157" s="71">
        <v>389</v>
      </c>
      <c r="I157" s="72">
        <v>7037918712</v>
      </c>
      <c r="J157" s="73" t="s">
        <v>288</v>
      </c>
      <c r="K157" s="74" t="s">
        <v>44</v>
      </c>
      <c r="L157" s="75"/>
      <c r="M157" s="76">
        <v>61849</v>
      </c>
      <c r="N157" s="77" t="s">
        <v>44</v>
      </c>
      <c r="O157" s="78">
        <v>6.766035112</v>
      </c>
      <c r="P157" s="74" t="s">
        <v>44</v>
      </c>
      <c r="Q157" s="79"/>
      <c r="R157" s="80"/>
      <c r="S157" s="81" t="s">
        <v>44</v>
      </c>
      <c r="T157" s="82">
        <v>1537288.1</v>
      </c>
      <c r="U157" s="83">
        <v>112913.14</v>
      </c>
      <c r="V157" s="83">
        <v>223144</v>
      </c>
      <c r="W157" s="84">
        <v>130596</v>
      </c>
      <c r="X157" s="85" t="s">
        <v>45</v>
      </c>
      <c r="Y157" s="86" t="s">
        <v>46</v>
      </c>
      <c r="Z157" s="87">
        <f t="shared" si="20"/>
        <v>0</v>
      </c>
      <c r="AA157" s="88">
        <f t="shared" si="21"/>
        <v>0</v>
      </c>
      <c r="AB157" s="88">
        <f t="shared" si="22"/>
        <v>0</v>
      </c>
      <c r="AC157" s="89">
        <f t="shared" si="23"/>
        <v>0</v>
      </c>
      <c r="AD157" s="90" t="str">
        <f t="shared" si="24"/>
        <v>-</v>
      </c>
      <c r="AE157" s="87">
        <f t="shared" si="25"/>
        <v>0</v>
      </c>
      <c r="AF157" s="88">
        <f t="shared" si="26"/>
        <v>0</v>
      </c>
      <c r="AG157" s="89">
        <f t="shared" si="27"/>
        <v>0</v>
      </c>
      <c r="AH157" s="90" t="str">
        <f t="shared" si="28"/>
        <v>-</v>
      </c>
      <c r="AI157" s="87">
        <f t="shared" si="29"/>
        <v>0</v>
      </c>
    </row>
    <row r="158" spans="1:35" ht="12.75">
      <c r="A158" s="65">
        <v>5100093</v>
      </c>
      <c r="B158" s="66">
        <v>417</v>
      </c>
      <c r="C158" s="67" t="s">
        <v>471</v>
      </c>
      <c r="D158" s="68" t="s">
        <v>472</v>
      </c>
      <c r="E158" s="68" t="s">
        <v>97</v>
      </c>
      <c r="F158" s="69" t="s">
        <v>42</v>
      </c>
      <c r="G158" s="70">
        <v>24266</v>
      </c>
      <c r="H158" s="71" t="s">
        <v>105</v>
      </c>
      <c r="I158" s="72">
        <v>5408896500</v>
      </c>
      <c r="J158" s="73">
        <v>6</v>
      </c>
      <c r="K158" s="74" t="s">
        <v>44</v>
      </c>
      <c r="L158" s="75"/>
      <c r="M158" s="76"/>
      <c r="N158" s="77"/>
      <c r="O158" s="91" t="s">
        <v>106</v>
      </c>
      <c r="P158" s="74" t="s">
        <v>106</v>
      </c>
      <c r="Q158" s="79"/>
      <c r="R158" s="80"/>
      <c r="S158" s="81" t="s">
        <v>45</v>
      </c>
      <c r="T158" s="82"/>
      <c r="U158" s="83"/>
      <c r="V158" s="83"/>
      <c r="W158" s="84"/>
      <c r="X158" s="85"/>
      <c r="Y158" s="86"/>
      <c r="Z158" s="87">
        <f t="shared" si="20"/>
        <v>0</v>
      </c>
      <c r="AA158" s="88">
        <f t="shared" si="21"/>
        <v>0</v>
      </c>
      <c r="AB158" s="88">
        <f t="shared" si="22"/>
        <v>0</v>
      </c>
      <c r="AC158" s="89">
        <f t="shared" si="23"/>
        <v>0</v>
      </c>
      <c r="AD158" s="90" t="str">
        <f t="shared" si="24"/>
        <v>-</v>
      </c>
      <c r="AE158" s="87">
        <f t="shared" si="25"/>
        <v>1</v>
      </c>
      <c r="AF158" s="88">
        <f t="shared" si="26"/>
        <v>0</v>
      </c>
      <c r="AG158" s="89">
        <f t="shared" si="27"/>
        <v>0</v>
      </c>
      <c r="AH158" s="90" t="str">
        <f t="shared" si="28"/>
        <v>-</v>
      </c>
      <c r="AI158" s="87">
        <f t="shared" si="29"/>
        <v>0</v>
      </c>
    </row>
    <row r="159" spans="1:35" ht="12.75">
      <c r="A159" s="65">
        <v>5100083</v>
      </c>
      <c r="B159" s="66">
        <v>428</v>
      </c>
      <c r="C159" s="67" t="s">
        <v>473</v>
      </c>
      <c r="D159" s="68" t="s">
        <v>474</v>
      </c>
      <c r="E159" s="68" t="s">
        <v>84</v>
      </c>
      <c r="F159" s="69" t="s">
        <v>42</v>
      </c>
      <c r="G159" s="70">
        <v>23405</v>
      </c>
      <c r="H159" s="71" t="s">
        <v>105</v>
      </c>
      <c r="I159" s="72">
        <v>7576788004</v>
      </c>
      <c r="J159" s="73">
        <v>7</v>
      </c>
      <c r="K159" s="74" t="s">
        <v>45</v>
      </c>
      <c r="L159" s="75"/>
      <c r="M159" s="76"/>
      <c r="N159" s="77"/>
      <c r="O159" s="91" t="s">
        <v>106</v>
      </c>
      <c r="P159" s="74" t="s">
        <v>106</v>
      </c>
      <c r="Q159" s="79"/>
      <c r="R159" s="80"/>
      <c r="S159" s="81" t="s">
        <v>45</v>
      </c>
      <c r="T159" s="82"/>
      <c r="U159" s="83"/>
      <c r="V159" s="83"/>
      <c r="W159" s="84"/>
      <c r="X159" s="85"/>
      <c r="Y159" s="86"/>
      <c r="Z159" s="87">
        <f t="shared" si="20"/>
        <v>1</v>
      </c>
      <c r="AA159" s="88">
        <f t="shared" si="21"/>
        <v>0</v>
      </c>
      <c r="AB159" s="88">
        <f t="shared" si="22"/>
        <v>0</v>
      </c>
      <c r="AC159" s="89">
        <f t="shared" si="23"/>
        <v>0</v>
      </c>
      <c r="AD159" s="90" t="str">
        <f t="shared" si="24"/>
        <v>-</v>
      </c>
      <c r="AE159" s="87">
        <f t="shared" si="25"/>
        <v>1</v>
      </c>
      <c r="AF159" s="88">
        <f t="shared" si="26"/>
        <v>0</v>
      </c>
      <c r="AG159" s="89">
        <f t="shared" si="27"/>
        <v>0</v>
      </c>
      <c r="AH159" s="90" t="str">
        <f t="shared" si="28"/>
        <v>-</v>
      </c>
      <c r="AI159" s="87">
        <f t="shared" si="29"/>
        <v>0</v>
      </c>
    </row>
    <row r="160" spans="1:35" ht="12.75">
      <c r="A160" s="65">
        <v>5100077</v>
      </c>
      <c r="B160" s="66">
        <v>406</v>
      </c>
      <c r="C160" s="67" t="s">
        <v>475</v>
      </c>
      <c r="D160" s="68" t="s">
        <v>476</v>
      </c>
      <c r="E160" s="68" t="s">
        <v>153</v>
      </c>
      <c r="F160" s="69" t="s">
        <v>42</v>
      </c>
      <c r="G160" s="70">
        <v>22963</v>
      </c>
      <c r="H160" s="71" t="s">
        <v>105</v>
      </c>
      <c r="I160" s="72">
        <v>4345898208</v>
      </c>
      <c r="J160" s="73">
        <v>4</v>
      </c>
      <c r="K160" s="74" t="s">
        <v>44</v>
      </c>
      <c r="L160" s="75"/>
      <c r="M160" s="76"/>
      <c r="N160" s="77"/>
      <c r="O160" s="91" t="s">
        <v>106</v>
      </c>
      <c r="P160" s="74" t="s">
        <v>106</v>
      </c>
      <c r="Q160" s="79"/>
      <c r="R160" s="80"/>
      <c r="S160" s="81" t="s">
        <v>44</v>
      </c>
      <c r="T160" s="82"/>
      <c r="U160" s="83"/>
      <c r="V160" s="83"/>
      <c r="W160" s="84"/>
      <c r="X160" s="85"/>
      <c r="Y160" s="86"/>
      <c r="Z160" s="87">
        <f t="shared" si="20"/>
        <v>0</v>
      </c>
      <c r="AA160" s="88">
        <f t="shared" si="21"/>
        <v>0</v>
      </c>
      <c r="AB160" s="88">
        <f t="shared" si="22"/>
        <v>0</v>
      </c>
      <c r="AC160" s="89">
        <f t="shared" si="23"/>
        <v>0</v>
      </c>
      <c r="AD160" s="90" t="str">
        <f t="shared" si="24"/>
        <v>-</v>
      </c>
      <c r="AE160" s="87">
        <f t="shared" si="25"/>
        <v>0</v>
      </c>
      <c r="AF160" s="88">
        <f t="shared" si="26"/>
        <v>0</v>
      </c>
      <c r="AG160" s="89">
        <f t="shared" si="27"/>
        <v>0</v>
      </c>
      <c r="AH160" s="90" t="str">
        <f t="shared" si="28"/>
        <v>-</v>
      </c>
      <c r="AI160" s="87">
        <f t="shared" si="29"/>
        <v>0</v>
      </c>
    </row>
    <row r="161" spans="1:35" ht="12.75">
      <c r="A161" s="65">
        <v>5100081</v>
      </c>
      <c r="B161" s="66">
        <v>410</v>
      </c>
      <c r="C161" s="67" t="s">
        <v>477</v>
      </c>
      <c r="D161" s="68" t="s">
        <v>478</v>
      </c>
      <c r="E161" s="68" t="s">
        <v>466</v>
      </c>
      <c r="F161" s="69" t="s">
        <v>42</v>
      </c>
      <c r="G161" s="70">
        <v>23139</v>
      </c>
      <c r="H161" s="71" t="s">
        <v>105</v>
      </c>
      <c r="I161" s="72">
        <v>8047944913</v>
      </c>
      <c r="J161" s="73">
        <v>8</v>
      </c>
      <c r="K161" s="74" t="s">
        <v>45</v>
      </c>
      <c r="L161" s="75"/>
      <c r="M161" s="76"/>
      <c r="N161" s="77"/>
      <c r="O161" s="91" t="s">
        <v>106</v>
      </c>
      <c r="P161" s="74" t="s">
        <v>106</v>
      </c>
      <c r="Q161" s="79"/>
      <c r="R161" s="80"/>
      <c r="S161" s="81" t="s">
        <v>45</v>
      </c>
      <c r="T161" s="82"/>
      <c r="U161" s="83"/>
      <c r="V161" s="83"/>
      <c r="W161" s="84"/>
      <c r="X161" s="85"/>
      <c r="Y161" s="86"/>
      <c r="Z161" s="87">
        <f t="shared" si="20"/>
        <v>1</v>
      </c>
      <c r="AA161" s="88">
        <f t="shared" si="21"/>
        <v>0</v>
      </c>
      <c r="AB161" s="88">
        <f t="shared" si="22"/>
        <v>0</v>
      </c>
      <c r="AC161" s="89">
        <f t="shared" si="23"/>
        <v>0</v>
      </c>
      <c r="AD161" s="90" t="str">
        <f t="shared" si="24"/>
        <v>-</v>
      </c>
      <c r="AE161" s="87">
        <f t="shared" si="25"/>
        <v>1</v>
      </c>
      <c r="AF161" s="88">
        <f t="shared" si="26"/>
        <v>0</v>
      </c>
      <c r="AG161" s="89">
        <f t="shared" si="27"/>
        <v>0</v>
      </c>
      <c r="AH161" s="90" t="str">
        <f t="shared" si="28"/>
        <v>-</v>
      </c>
      <c r="AI161" s="87">
        <f t="shared" si="29"/>
        <v>0</v>
      </c>
    </row>
    <row r="162" spans="1:35" ht="12.75">
      <c r="A162" s="65">
        <v>5103150</v>
      </c>
      <c r="B162" s="66">
        <v>77</v>
      </c>
      <c r="C162" s="67" t="s">
        <v>479</v>
      </c>
      <c r="D162" s="68" t="s">
        <v>480</v>
      </c>
      <c r="E162" s="68" t="s">
        <v>481</v>
      </c>
      <c r="F162" s="69" t="s">
        <v>42</v>
      </c>
      <c r="G162" s="70">
        <v>24301</v>
      </c>
      <c r="H162" s="71">
        <v>5008</v>
      </c>
      <c r="I162" s="72">
        <v>5406430200</v>
      </c>
      <c r="J162" s="73" t="s">
        <v>319</v>
      </c>
      <c r="K162" s="74" t="s">
        <v>44</v>
      </c>
      <c r="L162" s="75"/>
      <c r="M162" s="76">
        <v>4654</v>
      </c>
      <c r="N162" s="77" t="s">
        <v>44</v>
      </c>
      <c r="O162" s="78">
        <v>15.98619896</v>
      </c>
      <c r="P162" s="74" t="s">
        <v>44</v>
      </c>
      <c r="Q162" s="79"/>
      <c r="R162" s="80"/>
      <c r="S162" s="81" t="s">
        <v>44</v>
      </c>
      <c r="T162" s="82">
        <v>296981.32</v>
      </c>
      <c r="U162" s="83">
        <v>30118.38</v>
      </c>
      <c r="V162" s="83">
        <v>29808</v>
      </c>
      <c r="W162" s="84">
        <v>25925</v>
      </c>
      <c r="X162" s="85" t="s">
        <v>44</v>
      </c>
      <c r="Y162" s="86" t="s">
        <v>46</v>
      </c>
      <c r="Z162" s="87">
        <f t="shared" si="20"/>
        <v>0</v>
      </c>
      <c r="AA162" s="88">
        <f t="shared" si="21"/>
        <v>0</v>
      </c>
      <c r="AB162" s="88">
        <f t="shared" si="22"/>
        <v>0</v>
      </c>
      <c r="AC162" s="89">
        <f t="shared" si="23"/>
        <v>0</v>
      </c>
      <c r="AD162" s="90" t="str">
        <f t="shared" si="24"/>
        <v>-</v>
      </c>
      <c r="AE162" s="87">
        <f t="shared" si="25"/>
        <v>0</v>
      </c>
      <c r="AF162" s="88">
        <f t="shared" si="26"/>
        <v>0</v>
      </c>
      <c r="AG162" s="89">
        <f t="shared" si="27"/>
        <v>0</v>
      </c>
      <c r="AH162" s="90" t="str">
        <f t="shared" si="28"/>
        <v>-</v>
      </c>
      <c r="AI162" s="87">
        <f t="shared" si="29"/>
        <v>0</v>
      </c>
    </row>
    <row r="163" spans="1:35" ht="12.75">
      <c r="A163" s="65">
        <v>5100085</v>
      </c>
      <c r="B163" s="66">
        <v>430</v>
      </c>
      <c r="C163" s="67" t="s">
        <v>482</v>
      </c>
      <c r="D163" s="68" t="s">
        <v>483</v>
      </c>
      <c r="E163" s="68" t="s">
        <v>484</v>
      </c>
      <c r="F163" s="69" t="s">
        <v>42</v>
      </c>
      <c r="G163" s="70">
        <v>24179</v>
      </c>
      <c r="H163" s="71" t="s">
        <v>105</v>
      </c>
      <c r="I163" s="72">
        <v>5408575099</v>
      </c>
      <c r="J163" s="73">
        <v>4</v>
      </c>
      <c r="K163" s="74" t="s">
        <v>44</v>
      </c>
      <c r="L163" s="75"/>
      <c r="M163" s="76"/>
      <c r="N163" s="77"/>
      <c r="O163" s="91" t="s">
        <v>106</v>
      </c>
      <c r="P163" s="74" t="s">
        <v>106</v>
      </c>
      <c r="Q163" s="79"/>
      <c r="R163" s="80"/>
      <c r="S163" s="81" t="s">
        <v>44</v>
      </c>
      <c r="T163" s="82"/>
      <c r="U163" s="83"/>
      <c r="V163" s="83"/>
      <c r="W163" s="84"/>
      <c r="X163" s="85"/>
      <c r="Y163" s="86"/>
      <c r="Z163" s="87">
        <f t="shared" si="20"/>
        <v>0</v>
      </c>
      <c r="AA163" s="88">
        <f t="shared" si="21"/>
        <v>0</v>
      </c>
      <c r="AB163" s="88">
        <f t="shared" si="22"/>
        <v>0</v>
      </c>
      <c r="AC163" s="89">
        <f t="shared" si="23"/>
        <v>0</v>
      </c>
      <c r="AD163" s="90" t="str">
        <f t="shared" si="24"/>
        <v>-</v>
      </c>
      <c r="AE163" s="87">
        <f t="shared" si="25"/>
        <v>0</v>
      </c>
      <c r="AF163" s="88">
        <f t="shared" si="26"/>
        <v>0</v>
      </c>
      <c r="AG163" s="89">
        <f t="shared" si="27"/>
        <v>0</v>
      </c>
      <c r="AH163" s="90" t="str">
        <f t="shared" si="28"/>
        <v>-</v>
      </c>
      <c r="AI163" s="87">
        <f t="shared" si="29"/>
        <v>0</v>
      </c>
    </row>
    <row r="164" spans="1:35" ht="12.75">
      <c r="A164" s="65">
        <v>5103180</v>
      </c>
      <c r="B164" s="66">
        <v>122</v>
      </c>
      <c r="C164" s="67" t="s">
        <v>485</v>
      </c>
      <c r="D164" s="68" t="s">
        <v>486</v>
      </c>
      <c r="E164" s="68" t="s">
        <v>487</v>
      </c>
      <c r="F164" s="69" t="s">
        <v>42</v>
      </c>
      <c r="G164" s="70">
        <v>24143</v>
      </c>
      <c r="H164" s="71">
        <v>3698</v>
      </c>
      <c r="I164" s="72">
        <v>5407313647</v>
      </c>
      <c r="J164" s="73">
        <v>2</v>
      </c>
      <c r="K164" s="74" t="s">
        <v>44</v>
      </c>
      <c r="L164" s="75"/>
      <c r="M164" s="76">
        <v>1448</v>
      </c>
      <c r="N164" s="77" t="s">
        <v>44</v>
      </c>
      <c r="O164" s="78">
        <v>14.0994295</v>
      </c>
      <c r="P164" s="74" t="s">
        <v>44</v>
      </c>
      <c r="Q164" s="79"/>
      <c r="R164" s="80"/>
      <c r="S164" s="81" t="s">
        <v>44</v>
      </c>
      <c r="T164" s="82">
        <v>71013.96</v>
      </c>
      <c r="U164" s="83">
        <v>4752.94</v>
      </c>
      <c r="V164" s="83">
        <v>7398</v>
      </c>
      <c r="W164" s="84">
        <v>3215</v>
      </c>
      <c r="X164" s="85" t="s">
        <v>44</v>
      </c>
      <c r="Y164" s="86" t="s">
        <v>46</v>
      </c>
      <c r="Z164" s="87">
        <f t="shared" si="20"/>
        <v>0</v>
      </c>
      <c r="AA164" s="88">
        <f t="shared" si="21"/>
        <v>0</v>
      </c>
      <c r="AB164" s="88">
        <f t="shared" si="22"/>
        <v>0</v>
      </c>
      <c r="AC164" s="89">
        <f t="shared" si="23"/>
        <v>0</v>
      </c>
      <c r="AD164" s="90" t="str">
        <f t="shared" si="24"/>
        <v>-</v>
      </c>
      <c r="AE164" s="87">
        <f t="shared" si="25"/>
        <v>0</v>
      </c>
      <c r="AF164" s="88">
        <f t="shared" si="26"/>
        <v>0</v>
      </c>
      <c r="AG164" s="89">
        <f t="shared" si="27"/>
        <v>0</v>
      </c>
      <c r="AH164" s="90" t="str">
        <f t="shared" si="28"/>
        <v>-</v>
      </c>
      <c r="AI164" s="87">
        <f t="shared" si="29"/>
        <v>0</v>
      </c>
    </row>
    <row r="165" spans="1:35" ht="12.75">
      <c r="A165" s="65">
        <v>5103210</v>
      </c>
      <c r="B165" s="66">
        <v>78</v>
      </c>
      <c r="C165" s="67" t="s">
        <v>488</v>
      </c>
      <c r="D165" s="68" t="s">
        <v>489</v>
      </c>
      <c r="E165" s="68" t="s">
        <v>490</v>
      </c>
      <c r="F165" s="69" t="s">
        <v>42</v>
      </c>
      <c r="G165" s="70">
        <v>22747</v>
      </c>
      <c r="H165" s="71">
        <v>1907</v>
      </c>
      <c r="I165" s="72">
        <v>5409878773</v>
      </c>
      <c r="J165" s="73">
        <v>7</v>
      </c>
      <c r="K165" s="74" t="s">
        <v>45</v>
      </c>
      <c r="L165" s="75"/>
      <c r="M165" s="76">
        <v>954</v>
      </c>
      <c r="N165" s="77" t="s">
        <v>44</v>
      </c>
      <c r="O165" s="78">
        <v>9.578207381</v>
      </c>
      <c r="P165" s="74" t="s">
        <v>44</v>
      </c>
      <c r="Q165" s="79"/>
      <c r="R165" s="80"/>
      <c r="S165" s="81" t="s">
        <v>45</v>
      </c>
      <c r="T165" s="82">
        <v>44165.45</v>
      </c>
      <c r="U165" s="83">
        <v>3004.45</v>
      </c>
      <c r="V165" s="83">
        <v>5979</v>
      </c>
      <c r="W165" s="84">
        <v>2544</v>
      </c>
      <c r="X165" s="85" t="s">
        <v>45</v>
      </c>
      <c r="Y165" s="86" t="s">
        <v>46</v>
      </c>
      <c r="Z165" s="87">
        <f t="shared" si="20"/>
        <v>1</v>
      </c>
      <c r="AA165" s="88">
        <f t="shared" si="21"/>
        <v>0</v>
      </c>
      <c r="AB165" s="88">
        <f t="shared" si="22"/>
        <v>0</v>
      </c>
      <c r="AC165" s="89">
        <f t="shared" si="23"/>
        <v>0</v>
      </c>
      <c r="AD165" s="90" t="str">
        <f t="shared" si="24"/>
        <v>-</v>
      </c>
      <c r="AE165" s="87">
        <f t="shared" si="25"/>
        <v>1</v>
      </c>
      <c r="AF165" s="88">
        <f t="shared" si="26"/>
        <v>0</v>
      </c>
      <c r="AG165" s="89">
        <f t="shared" si="27"/>
        <v>0</v>
      </c>
      <c r="AH165" s="90" t="str">
        <f t="shared" si="28"/>
        <v>-</v>
      </c>
      <c r="AI165" s="87">
        <f t="shared" si="29"/>
        <v>0</v>
      </c>
    </row>
    <row r="166" spans="1:35" ht="12.75">
      <c r="A166" s="65">
        <v>5100075</v>
      </c>
      <c r="B166" s="66">
        <v>404</v>
      </c>
      <c r="C166" s="67" t="s">
        <v>491</v>
      </c>
      <c r="D166" s="68" t="s">
        <v>492</v>
      </c>
      <c r="E166" s="68" t="s">
        <v>493</v>
      </c>
      <c r="F166" s="69" t="s">
        <v>42</v>
      </c>
      <c r="G166" s="70">
        <v>24031</v>
      </c>
      <c r="H166" s="71" t="s">
        <v>105</v>
      </c>
      <c r="I166" s="72">
        <v>5408531391</v>
      </c>
      <c r="J166" s="73">
        <v>4</v>
      </c>
      <c r="K166" s="74" t="s">
        <v>44</v>
      </c>
      <c r="L166" s="75"/>
      <c r="M166" s="76"/>
      <c r="N166" s="77"/>
      <c r="O166" s="91" t="s">
        <v>106</v>
      </c>
      <c r="P166" s="74" t="s">
        <v>106</v>
      </c>
      <c r="Q166" s="79"/>
      <c r="R166" s="80"/>
      <c r="S166" s="81" t="s">
        <v>44</v>
      </c>
      <c r="T166" s="82"/>
      <c r="U166" s="83"/>
      <c r="V166" s="83"/>
      <c r="W166" s="84"/>
      <c r="X166" s="85"/>
      <c r="Y166" s="86"/>
      <c r="Z166" s="87">
        <f t="shared" si="20"/>
        <v>0</v>
      </c>
      <c r="AA166" s="88">
        <f t="shared" si="21"/>
        <v>0</v>
      </c>
      <c r="AB166" s="88">
        <f t="shared" si="22"/>
        <v>0</v>
      </c>
      <c r="AC166" s="89">
        <f t="shared" si="23"/>
        <v>0</v>
      </c>
      <c r="AD166" s="90" t="str">
        <f t="shared" si="24"/>
        <v>-</v>
      </c>
      <c r="AE166" s="87">
        <f t="shared" si="25"/>
        <v>0</v>
      </c>
      <c r="AF166" s="88">
        <f t="shared" si="26"/>
        <v>0</v>
      </c>
      <c r="AG166" s="89">
        <f t="shared" si="27"/>
        <v>0</v>
      </c>
      <c r="AH166" s="90" t="str">
        <f t="shared" si="28"/>
        <v>-</v>
      </c>
      <c r="AI166" s="87">
        <f t="shared" si="29"/>
        <v>0</v>
      </c>
    </row>
    <row r="167" spans="1:35" ht="12.75">
      <c r="A167" s="65">
        <v>5100091</v>
      </c>
      <c r="B167" s="66">
        <v>415</v>
      </c>
      <c r="C167" s="67" t="s">
        <v>494</v>
      </c>
      <c r="D167" s="68" t="s">
        <v>495</v>
      </c>
      <c r="E167" s="68" t="s">
        <v>345</v>
      </c>
      <c r="F167" s="69" t="s">
        <v>42</v>
      </c>
      <c r="G167" s="70">
        <v>23086</v>
      </c>
      <c r="H167" s="71" t="s">
        <v>105</v>
      </c>
      <c r="I167" s="72">
        <v>8047692708</v>
      </c>
      <c r="J167" s="73">
        <v>8</v>
      </c>
      <c r="K167" s="74" t="s">
        <v>45</v>
      </c>
      <c r="L167" s="75"/>
      <c r="M167" s="76"/>
      <c r="N167" s="77"/>
      <c r="O167" s="91" t="s">
        <v>106</v>
      </c>
      <c r="P167" s="74" t="s">
        <v>106</v>
      </c>
      <c r="Q167" s="79"/>
      <c r="R167" s="80"/>
      <c r="S167" s="81" t="s">
        <v>45</v>
      </c>
      <c r="T167" s="82"/>
      <c r="U167" s="83"/>
      <c r="V167" s="83"/>
      <c r="W167" s="84"/>
      <c r="X167" s="85"/>
      <c r="Y167" s="86"/>
      <c r="Z167" s="87">
        <f t="shared" si="20"/>
        <v>1</v>
      </c>
      <c r="AA167" s="88">
        <f t="shared" si="21"/>
        <v>0</v>
      </c>
      <c r="AB167" s="88">
        <f t="shared" si="22"/>
        <v>0</v>
      </c>
      <c r="AC167" s="89">
        <f t="shared" si="23"/>
        <v>0</v>
      </c>
      <c r="AD167" s="90" t="str">
        <f t="shared" si="24"/>
        <v>-</v>
      </c>
      <c r="AE167" s="87">
        <f t="shared" si="25"/>
        <v>1</v>
      </c>
      <c r="AF167" s="88">
        <f t="shared" si="26"/>
        <v>0</v>
      </c>
      <c r="AG167" s="89">
        <f t="shared" si="27"/>
        <v>0</v>
      </c>
      <c r="AH167" s="90" t="str">
        <f t="shared" si="28"/>
        <v>-</v>
      </c>
      <c r="AI167" s="87">
        <f t="shared" si="29"/>
        <v>0</v>
      </c>
    </row>
    <row r="168" spans="1:35" ht="12.75">
      <c r="A168" s="65">
        <v>5100088</v>
      </c>
      <c r="B168" s="66">
        <v>413</v>
      </c>
      <c r="C168" s="67" t="s">
        <v>496</v>
      </c>
      <c r="D168" s="68" t="s">
        <v>497</v>
      </c>
      <c r="E168" s="68" t="s">
        <v>279</v>
      </c>
      <c r="F168" s="69" t="s">
        <v>42</v>
      </c>
      <c r="G168" s="70">
        <v>22405</v>
      </c>
      <c r="H168" s="71" t="s">
        <v>105</v>
      </c>
      <c r="I168" s="72">
        <v>5408996000</v>
      </c>
      <c r="J168" s="73">
        <v>8</v>
      </c>
      <c r="K168" s="74" t="s">
        <v>45</v>
      </c>
      <c r="L168" s="75"/>
      <c r="M168" s="76"/>
      <c r="N168" s="77"/>
      <c r="O168" s="91" t="s">
        <v>106</v>
      </c>
      <c r="P168" s="74" t="s">
        <v>106</v>
      </c>
      <c r="Q168" s="79"/>
      <c r="R168" s="80"/>
      <c r="S168" s="81" t="s">
        <v>45</v>
      </c>
      <c r="T168" s="82"/>
      <c r="U168" s="83"/>
      <c r="V168" s="83"/>
      <c r="W168" s="84"/>
      <c r="X168" s="85"/>
      <c r="Y168" s="86"/>
      <c r="Z168" s="87">
        <f t="shared" si="20"/>
        <v>1</v>
      </c>
      <c r="AA168" s="88">
        <f t="shared" si="21"/>
        <v>0</v>
      </c>
      <c r="AB168" s="88">
        <f t="shared" si="22"/>
        <v>0</v>
      </c>
      <c r="AC168" s="89">
        <f t="shared" si="23"/>
        <v>0</v>
      </c>
      <c r="AD168" s="90" t="str">
        <f t="shared" si="24"/>
        <v>-</v>
      </c>
      <c r="AE168" s="87">
        <f t="shared" si="25"/>
        <v>1</v>
      </c>
      <c r="AF168" s="88">
        <f t="shared" si="26"/>
        <v>0</v>
      </c>
      <c r="AG168" s="89">
        <f t="shared" si="27"/>
        <v>0</v>
      </c>
      <c r="AH168" s="90" t="str">
        <f t="shared" si="28"/>
        <v>-</v>
      </c>
      <c r="AI168" s="87">
        <f t="shared" si="29"/>
        <v>0</v>
      </c>
    </row>
    <row r="169" spans="1:35" ht="12.75">
      <c r="A169" s="65">
        <v>5100080</v>
      </c>
      <c r="B169" s="66">
        <v>409</v>
      </c>
      <c r="C169" s="67" t="s">
        <v>498</v>
      </c>
      <c r="D169" s="68" t="s">
        <v>499</v>
      </c>
      <c r="E169" s="68" t="s">
        <v>457</v>
      </c>
      <c r="F169" s="69" t="s">
        <v>42</v>
      </c>
      <c r="G169" s="70">
        <v>24531</v>
      </c>
      <c r="H169" s="71" t="s">
        <v>105</v>
      </c>
      <c r="I169" s="72">
        <v>4344324920</v>
      </c>
      <c r="J169" s="73">
        <v>8</v>
      </c>
      <c r="K169" s="74" t="s">
        <v>45</v>
      </c>
      <c r="L169" s="75"/>
      <c r="M169" s="76"/>
      <c r="N169" s="77"/>
      <c r="O169" s="91" t="s">
        <v>106</v>
      </c>
      <c r="P169" s="74" t="s">
        <v>106</v>
      </c>
      <c r="Q169" s="79"/>
      <c r="R169" s="80"/>
      <c r="S169" s="81" t="s">
        <v>45</v>
      </c>
      <c r="T169" s="82"/>
      <c r="U169" s="83"/>
      <c r="V169" s="83"/>
      <c r="W169" s="84"/>
      <c r="X169" s="85"/>
      <c r="Y169" s="86"/>
      <c r="Z169" s="87">
        <f t="shared" si="20"/>
        <v>1</v>
      </c>
      <c r="AA169" s="88">
        <f t="shared" si="21"/>
        <v>0</v>
      </c>
      <c r="AB169" s="88">
        <f t="shared" si="22"/>
        <v>0</v>
      </c>
      <c r="AC169" s="89">
        <f t="shared" si="23"/>
        <v>0</v>
      </c>
      <c r="AD169" s="90" t="str">
        <f t="shared" si="24"/>
        <v>-</v>
      </c>
      <c r="AE169" s="87">
        <f t="shared" si="25"/>
        <v>1</v>
      </c>
      <c r="AF169" s="88">
        <f t="shared" si="26"/>
        <v>0</v>
      </c>
      <c r="AG169" s="89">
        <f t="shared" si="27"/>
        <v>0</v>
      </c>
      <c r="AH169" s="90" t="str">
        <f t="shared" si="28"/>
        <v>-</v>
      </c>
      <c r="AI169" s="87">
        <f t="shared" si="29"/>
        <v>0</v>
      </c>
    </row>
    <row r="170" spans="1:35" ht="12.75">
      <c r="A170" s="65">
        <v>5100094</v>
      </c>
      <c r="B170" s="66">
        <v>418</v>
      </c>
      <c r="C170" s="67" t="s">
        <v>500</v>
      </c>
      <c r="D170" s="68" t="s">
        <v>501</v>
      </c>
      <c r="E170" s="68" t="s">
        <v>502</v>
      </c>
      <c r="F170" s="69" t="s">
        <v>42</v>
      </c>
      <c r="G170" s="70">
        <v>24382</v>
      </c>
      <c r="H170" s="71" t="s">
        <v>105</v>
      </c>
      <c r="I170" s="72">
        <v>5402285411</v>
      </c>
      <c r="J170" s="73">
        <v>6</v>
      </c>
      <c r="K170" s="74" t="s">
        <v>44</v>
      </c>
      <c r="L170" s="75"/>
      <c r="M170" s="76"/>
      <c r="N170" s="77"/>
      <c r="O170" s="91" t="s">
        <v>106</v>
      </c>
      <c r="P170" s="74" t="s">
        <v>106</v>
      </c>
      <c r="Q170" s="79"/>
      <c r="R170" s="80"/>
      <c r="S170" s="81" t="s">
        <v>45</v>
      </c>
      <c r="T170" s="82"/>
      <c r="U170" s="83"/>
      <c r="V170" s="83"/>
      <c r="W170" s="84"/>
      <c r="X170" s="85"/>
      <c r="Y170" s="86"/>
      <c r="Z170" s="87">
        <f t="shared" si="20"/>
        <v>0</v>
      </c>
      <c r="AA170" s="88">
        <f t="shared" si="21"/>
        <v>0</v>
      </c>
      <c r="AB170" s="88">
        <f t="shared" si="22"/>
        <v>0</v>
      </c>
      <c r="AC170" s="89">
        <f t="shared" si="23"/>
        <v>0</v>
      </c>
      <c r="AD170" s="90" t="str">
        <f t="shared" si="24"/>
        <v>-</v>
      </c>
      <c r="AE170" s="87">
        <f t="shared" si="25"/>
        <v>1</v>
      </c>
      <c r="AF170" s="88">
        <f t="shared" si="26"/>
        <v>0</v>
      </c>
      <c r="AG170" s="89">
        <f t="shared" si="27"/>
        <v>0</v>
      </c>
      <c r="AH170" s="90" t="str">
        <f t="shared" si="28"/>
        <v>-</v>
      </c>
      <c r="AI170" s="87">
        <f t="shared" si="29"/>
        <v>0</v>
      </c>
    </row>
    <row r="171" spans="1:35" ht="12.75">
      <c r="A171" s="65">
        <v>5100102</v>
      </c>
      <c r="B171" s="66">
        <v>426</v>
      </c>
      <c r="C171" s="67" t="s">
        <v>503</v>
      </c>
      <c r="D171" s="68" t="s">
        <v>504</v>
      </c>
      <c r="E171" s="68" t="s">
        <v>100</v>
      </c>
      <c r="F171" s="69" t="s">
        <v>42</v>
      </c>
      <c r="G171" s="70">
        <v>24293</v>
      </c>
      <c r="H171" s="71" t="s">
        <v>105</v>
      </c>
      <c r="I171" s="72">
        <v>2763288017</v>
      </c>
      <c r="J171" s="73">
        <v>6</v>
      </c>
      <c r="K171" s="74" t="s">
        <v>44</v>
      </c>
      <c r="L171" s="75"/>
      <c r="M171" s="76"/>
      <c r="N171" s="77"/>
      <c r="O171" s="91" t="s">
        <v>106</v>
      </c>
      <c r="P171" s="74" t="s">
        <v>106</v>
      </c>
      <c r="Q171" s="79"/>
      <c r="R171" s="80"/>
      <c r="S171" s="81" t="s">
        <v>45</v>
      </c>
      <c r="T171" s="82"/>
      <c r="U171" s="83"/>
      <c r="V171" s="83"/>
      <c r="W171" s="84"/>
      <c r="X171" s="85"/>
      <c r="Y171" s="86"/>
      <c r="Z171" s="87">
        <f t="shared" si="20"/>
        <v>0</v>
      </c>
      <c r="AA171" s="88">
        <f t="shared" si="21"/>
        <v>0</v>
      </c>
      <c r="AB171" s="88">
        <f t="shared" si="22"/>
        <v>0</v>
      </c>
      <c r="AC171" s="89">
        <f t="shared" si="23"/>
        <v>0</v>
      </c>
      <c r="AD171" s="90" t="str">
        <f t="shared" si="24"/>
        <v>-</v>
      </c>
      <c r="AE171" s="87">
        <f t="shared" si="25"/>
        <v>1</v>
      </c>
      <c r="AF171" s="88">
        <f t="shared" si="26"/>
        <v>0</v>
      </c>
      <c r="AG171" s="89">
        <f t="shared" si="27"/>
        <v>0</v>
      </c>
      <c r="AH171" s="90" t="str">
        <f t="shared" si="28"/>
        <v>-</v>
      </c>
      <c r="AI171" s="87">
        <f t="shared" si="29"/>
        <v>0</v>
      </c>
    </row>
    <row r="172" spans="1:35" ht="12.75">
      <c r="A172" s="65">
        <v>5100084</v>
      </c>
      <c r="B172" s="66">
        <v>429</v>
      </c>
      <c r="C172" s="67" t="s">
        <v>505</v>
      </c>
      <c r="D172" s="68" t="s">
        <v>506</v>
      </c>
      <c r="E172" s="68" t="s">
        <v>507</v>
      </c>
      <c r="F172" s="69" t="s">
        <v>42</v>
      </c>
      <c r="G172" s="70">
        <v>24251</v>
      </c>
      <c r="H172" s="71" t="s">
        <v>105</v>
      </c>
      <c r="I172" s="72">
        <v>2763866118</v>
      </c>
      <c r="J172" s="73">
        <v>8</v>
      </c>
      <c r="K172" s="74" t="s">
        <v>45</v>
      </c>
      <c r="L172" s="75"/>
      <c r="M172" s="76"/>
      <c r="N172" s="77"/>
      <c r="O172" s="91" t="s">
        <v>106</v>
      </c>
      <c r="P172" s="74" t="s">
        <v>106</v>
      </c>
      <c r="Q172" s="79"/>
      <c r="R172" s="80"/>
      <c r="S172" s="81" t="s">
        <v>45</v>
      </c>
      <c r="T172" s="82"/>
      <c r="U172" s="83"/>
      <c r="V172" s="83"/>
      <c r="W172" s="84"/>
      <c r="X172" s="85"/>
      <c r="Y172" s="86"/>
      <c r="Z172" s="87">
        <f t="shared" si="20"/>
        <v>1</v>
      </c>
      <c r="AA172" s="88">
        <f t="shared" si="21"/>
        <v>0</v>
      </c>
      <c r="AB172" s="88">
        <f t="shared" si="22"/>
        <v>0</v>
      </c>
      <c r="AC172" s="89">
        <f t="shared" si="23"/>
        <v>0</v>
      </c>
      <c r="AD172" s="90" t="str">
        <f t="shared" si="24"/>
        <v>-</v>
      </c>
      <c r="AE172" s="87">
        <f t="shared" si="25"/>
        <v>1</v>
      </c>
      <c r="AF172" s="88">
        <f t="shared" si="26"/>
        <v>0</v>
      </c>
      <c r="AG172" s="89">
        <f t="shared" si="27"/>
        <v>0</v>
      </c>
      <c r="AH172" s="90" t="str">
        <f t="shared" si="28"/>
        <v>-</v>
      </c>
      <c r="AI172" s="87">
        <f t="shared" si="29"/>
        <v>0</v>
      </c>
    </row>
    <row r="173" spans="1:35" ht="12.75">
      <c r="A173" s="65">
        <v>5103240</v>
      </c>
      <c r="B173" s="66">
        <v>123</v>
      </c>
      <c r="C173" s="67" t="s">
        <v>508</v>
      </c>
      <c r="D173" s="68" t="s">
        <v>509</v>
      </c>
      <c r="E173" s="68" t="s">
        <v>242</v>
      </c>
      <c r="F173" s="69" t="s">
        <v>42</v>
      </c>
      <c r="G173" s="70">
        <v>23219</v>
      </c>
      <c r="H173" s="71">
        <v>1927</v>
      </c>
      <c r="I173" s="72">
        <v>8047807700</v>
      </c>
      <c r="J173" s="73" t="s">
        <v>510</v>
      </c>
      <c r="K173" s="74" t="s">
        <v>44</v>
      </c>
      <c r="L173" s="75"/>
      <c r="M173" s="76">
        <v>21548</v>
      </c>
      <c r="N173" s="77" t="s">
        <v>44</v>
      </c>
      <c r="O173" s="78">
        <v>25.59696949</v>
      </c>
      <c r="P173" s="74" t="s">
        <v>45</v>
      </c>
      <c r="Q173" s="79"/>
      <c r="R173" s="80"/>
      <c r="S173" s="81" t="s">
        <v>44</v>
      </c>
      <c r="T173" s="82">
        <v>2329488.23</v>
      </c>
      <c r="U173" s="83">
        <v>213512.97</v>
      </c>
      <c r="V173" s="83">
        <v>255063</v>
      </c>
      <c r="W173" s="84">
        <v>136149</v>
      </c>
      <c r="X173" s="85" t="s">
        <v>44</v>
      </c>
      <c r="Y173" s="86" t="s">
        <v>46</v>
      </c>
      <c r="Z173" s="87">
        <f t="shared" si="20"/>
        <v>0</v>
      </c>
      <c r="AA173" s="88">
        <f t="shared" si="21"/>
        <v>0</v>
      </c>
      <c r="AB173" s="88">
        <f t="shared" si="22"/>
        <v>0</v>
      </c>
      <c r="AC173" s="89">
        <f t="shared" si="23"/>
        <v>0</v>
      </c>
      <c r="AD173" s="90" t="str">
        <f t="shared" si="24"/>
        <v>-</v>
      </c>
      <c r="AE173" s="87">
        <f t="shared" si="25"/>
        <v>0</v>
      </c>
      <c r="AF173" s="88">
        <f t="shared" si="26"/>
        <v>1</v>
      </c>
      <c r="AG173" s="89">
        <f t="shared" si="27"/>
        <v>0</v>
      </c>
      <c r="AH173" s="90" t="str">
        <f t="shared" si="28"/>
        <v>-</v>
      </c>
      <c r="AI173" s="87">
        <f t="shared" si="29"/>
        <v>0</v>
      </c>
    </row>
    <row r="174" spans="1:35" ht="12.75">
      <c r="A174" s="65">
        <v>5103270</v>
      </c>
      <c r="B174" s="66">
        <v>79</v>
      </c>
      <c r="C174" s="67" t="s">
        <v>511</v>
      </c>
      <c r="D174" s="68" t="s">
        <v>512</v>
      </c>
      <c r="E174" s="68" t="s">
        <v>422</v>
      </c>
      <c r="F174" s="69" t="s">
        <v>42</v>
      </c>
      <c r="G174" s="70">
        <v>22572</v>
      </c>
      <c r="H174" s="71">
        <v>735</v>
      </c>
      <c r="I174" s="72">
        <v>8043333681</v>
      </c>
      <c r="J174" s="73">
        <v>7</v>
      </c>
      <c r="K174" s="74" t="s">
        <v>45</v>
      </c>
      <c r="L174" s="75"/>
      <c r="M174" s="76">
        <v>1148</v>
      </c>
      <c r="N174" s="77" t="s">
        <v>44</v>
      </c>
      <c r="O174" s="78">
        <v>17.57741348</v>
      </c>
      <c r="P174" s="74" t="s">
        <v>44</v>
      </c>
      <c r="Q174" s="79"/>
      <c r="R174" s="80"/>
      <c r="S174" s="81" t="s">
        <v>45</v>
      </c>
      <c r="T174" s="82">
        <v>68888.39</v>
      </c>
      <c r="U174" s="83">
        <v>4925.33</v>
      </c>
      <c r="V174" s="83">
        <v>7603</v>
      </c>
      <c r="W174" s="84">
        <v>6489</v>
      </c>
      <c r="X174" s="85" t="s">
        <v>45</v>
      </c>
      <c r="Y174" s="86" t="s">
        <v>46</v>
      </c>
      <c r="Z174" s="87">
        <f t="shared" si="20"/>
        <v>1</v>
      </c>
      <c r="AA174" s="88">
        <f t="shared" si="21"/>
        <v>0</v>
      </c>
      <c r="AB174" s="88">
        <f t="shared" si="22"/>
        <v>0</v>
      </c>
      <c r="AC174" s="89">
        <f t="shared" si="23"/>
        <v>0</v>
      </c>
      <c r="AD174" s="90" t="str">
        <f t="shared" si="24"/>
        <v>-</v>
      </c>
      <c r="AE174" s="87">
        <f t="shared" si="25"/>
        <v>1</v>
      </c>
      <c r="AF174" s="88">
        <f t="shared" si="26"/>
        <v>0</v>
      </c>
      <c r="AG174" s="89">
        <f t="shared" si="27"/>
        <v>0</v>
      </c>
      <c r="AH174" s="90" t="str">
        <f t="shared" si="28"/>
        <v>-</v>
      </c>
      <c r="AI174" s="87">
        <f t="shared" si="29"/>
        <v>0</v>
      </c>
    </row>
    <row r="175" spans="1:35" ht="12.75">
      <c r="A175" s="65">
        <v>5103300</v>
      </c>
      <c r="B175" s="66">
        <v>124</v>
      </c>
      <c r="C175" s="67" t="s">
        <v>513</v>
      </c>
      <c r="D175" s="68" t="s">
        <v>514</v>
      </c>
      <c r="E175" s="68" t="s">
        <v>493</v>
      </c>
      <c r="F175" s="69" t="s">
        <v>42</v>
      </c>
      <c r="G175" s="70">
        <v>24031</v>
      </c>
      <c r="H175" s="71" t="s">
        <v>105</v>
      </c>
      <c r="I175" s="72">
        <v>5408532381</v>
      </c>
      <c r="J175" s="73">
        <v>2</v>
      </c>
      <c r="K175" s="74" t="s">
        <v>44</v>
      </c>
      <c r="L175" s="75"/>
      <c r="M175" s="76">
        <v>12004</v>
      </c>
      <c r="N175" s="77" t="s">
        <v>44</v>
      </c>
      <c r="O175" s="78">
        <v>23.091775</v>
      </c>
      <c r="P175" s="74" t="s">
        <v>45</v>
      </c>
      <c r="Q175" s="79"/>
      <c r="R175" s="80"/>
      <c r="S175" s="81" t="s">
        <v>44</v>
      </c>
      <c r="T175" s="82">
        <v>1079192.36</v>
      </c>
      <c r="U175" s="83">
        <v>100501.32</v>
      </c>
      <c r="V175" s="83">
        <v>116255</v>
      </c>
      <c r="W175" s="84">
        <v>71483</v>
      </c>
      <c r="X175" s="85" t="s">
        <v>44</v>
      </c>
      <c r="Y175" s="86" t="s">
        <v>46</v>
      </c>
      <c r="Z175" s="87">
        <f t="shared" si="20"/>
        <v>0</v>
      </c>
      <c r="AA175" s="88">
        <f t="shared" si="21"/>
        <v>0</v>
      </c>
      <c r="AB175" s="88">
        <f t="shared" si="22"/>
        <v>0</v>
      </c>
      <c r="AC175" s="89">
        <f t="shared" si="23"/>
        <v>0</v>
      </c>
      <c r="AD175" s="90" t="str">
        <f t="shared" si="24"/>
        <v>-</v>
      </c>
      <c r="AE175" s="87">
        <f t="shared" si="25"/>
        <v>0</v>
      </c>
      <c r="AF175" s="88">
        <f t="shared" si="26"/>
        <v>1</v>
      </c>
      <c r="AG175" s="89">
        <f t="shared" si="27"/>
        <v>0</v>
      </c>
      <c r="AH175" s="90" t="str">
        <f t="shared" si="28"/>
        <v>-</v>
      </c>
      <c r="AI175" s="87">
        <f t="shared" si="29"/>
        <v>0</v>
      </c>
    </row>
    <row r="176" spans="1:35" ht="12.75">
      <c r="A176" s="65">
        <v>5103330</v>
      </c>
      <c r="B176" s="66">
        <v>80</v>
      </c>
      <c r="C176" s="67" t="s">
        <v>515</v>
      </c>
      <c r="D176" s="68" t="s">
        <v>516</v>
      </c>
      <c r="E176" s="68" t="s">
        <v>493</v>
      </c>
      <c r="F176" s="69" t="s">
        <v>42</v>
      </c>
      <c r="G176" s="70">
        <v>24019</v>
      </c>
      <c r="H176" s="71">
        <v>2403</v>
      </c>
      <c r="I176" s="72">
        <v>5405623900</v>
      </c>
      <c r="J176" s="73" t="s">
        <v>110</v>
      </c>
      <c r="K176" s="74" t="s">
        <v>44</v>
      </c>
      <c r="L176" s="75"/>
      <c r="M176" s="76">
        <v>13923</v>
      </c>
      <c r="N176" s="77" t="s">
        <v>44</v>
      </c>
      <c r="O176" s="78">
        <v>7.397184654</v>
      </c>
      <c r="P176" s="74" t="s">
        <v>44</v>
      </c>
      <c r="Q176" s="79"/>
      <c r="R176" s="80"/>
      <c r="S176" s="81" t="s">
        <v>44</v>
      </c>
      <c r="T176" s="82">
        <v>355761.67</v>
      </c>
      <c r="U176" s="83">
        <v>24528.13</v>
      </c>
      <c r="V176" s="83">
        <v>50331</v>
      </c>
      <c r="W176" s="84">
        <v>31476</v>
      </c>
      <c r="X176" s="85" t="s">
        <v>45</v>
      </c>
      <c r="Y176" s="86" t="s">
        <v>46</v>
      </c>
      <c r="Z176" s="87">
        <f t="shared" si="20"/>
        <v>0</v>
      </c>
      <c r="AA176" s="88">
        <f t="shared" si="21"/>
        <v>0</v>
      </c>
      <c r="AB176" s="88">
        <f t="shared" si="22"/>
        <v>0</v>
      </c>
      <c r="AC176" s="89">
        <f t="shared" si="23"/>
        <v>0</v>
      </c>
      <c r="AD176" s="90" t="str">
        <f t="shared" si="24"/>
        <v>-</v>
      </c>
      <c r="AE176" s="87">
        <f t="shared" si="25"/>
        <v>0</v>
      </c>
      <c r="AF176" s="88">
        <f t="shared" si="26"/>
        <v>0</v>
      </c>
      <c r="AG176" s="89">
        <f t="shared" si="27"/>
        <v>0</v>
      </c>
      <c r="AH176" s="90" t="str">
        <f t="shared" si="28"/>
        <v>-</v>
      </c>
      <c r="AI176" s="87">
        <f t="shared" si="29"/>
        <v>0</v>
      </c>
    </row>
    <row r="177" spans="1:35" ht="12.75">
      <c r="A177" s="65">
        <v>5102176</v>
      </c>
      <c r="B177" s="66">
        <v>263</v>
      </c>
      <c r="C177" s="67" t="s">
        <v>517</v>
      </c>
      <c r="D177" s="68" t="s">
        <v>518</v>
      </c>
      <c r="E177" s="68" t="s">
        <v>493</v>
      </c>
      <c r="F177" s="69" t="s">
        <v>42</v>
      </c>
      <c r="G177" s="70">
        <v>24015</v>
      </c>
      <c r="H177" s="71">
        <v>3528</v>
      </c>
      <c r="I177" s="72">
        <v>5408532116</v>
      </c>
      <c r="J177" s="73">
        <v>2</v>
      </c>
      <c r="K177" s="74" t="s">
        <v>44</v>
      </c>
      <c r="L177" s="75"/>
      <c r="M177" s="76"/>
      <c r="N177" s="77"/>
      <c r="O177" s="91" t="s">
        <v>106</v>
      </c>
      <c r="P177" s="74" t="s">
        <v>106</v>
      </c>
      <c r="Q177" s="79"/>
      <c r="R177" s="80"/>
      <c r="S177" s="81" t="s">
        <v>44</v>
      </c>
      <c r="T177" s="82"/>
      <c r="U177" s="83"/>
      <c r="V177" s="83"/>
      <c r="W177" s="84"/>
      <c r="X177" s="85"/>
      <c r="Y177" s="86"/>
      <c r="Z177" s="87">
        <f t="shared" si="20"/>
        <v>0</v>
      </c>
      <c r="AA177" s="88">
        <f t="shared" si="21"/>
        <v>0</v>
      </c>
      <c r="AB177" s="88">
        <f t="shared" si="22"/>
        <v>0</v>
      </c>
      <c r="AC177" s="89">
        <f t="shared" si="23"/>
        <v>0</v>
      </c>
      <c r="AD177" s="90" t="str">
        <f t="shared" si="24"/>
        <v>-</v>
      </c>
      <c r="AE177" s="87">
        <f t="shared" si="25"/>
        <v>0</v>
      </c>
      <c r="AF177" s="88">
        <f t="shared" si="26"/>
        <v>0</v>
      </c>
      <c r="AG177" s="89">
        <f t="shared" si="27"/>
        <v>0</v>
      </c>
      <c r="AH177" s="90" t="str">
        <f t="shared" si="28"/>
        <v>-</v>
      </c>
      <c r="AI177" s="87">
        <f t="shared" si="29"/>
        <v>0</v>
      </c>
    </row>
    <row r="178" spans="1:35" ht="12.75">
      <c r="A178" s="65">
        <v>5100027</v>
      </c>
      <c r="B178" s="66">
        <v>299</v>
      </c>
      <c r="C178" s="67" t="s">
        <v>519</v>
      </c>
      <c r="D178" s="68" t="s">
        <v>516</v>
      </c>
      <c r="E178" s="68" t="s">
        <v>493</v>
      </c>
      <c r="F178" s="69" t="s">
        <v>42</v>
      </c>
      <c r="G178" s="70">
        <v>24019</v>
      </c>
      <c r="H178" s="71">
        <v>2403</v>
      </c>
      <c r="I178" s="72">
        <v>5405623760</v>
      </c>
      <c r="J178" s="73">
        <v>4</v>
      </c>
      <c r="K178" s="74" t="s">
        <v>44</v>
      </c>
      <c r="L178" s="75"/>
      <c r="M178" s="76"/>
      <c r="N178" s="77"/>
      <c r="O178" s="91" t="s">
        <v>106</v>
      </c>
      <c r="P178" s="74" t="s">
        <v>106</v>
      </c>
      <c r="Q178" s="79"/>
      <c r="R178" s="80"/>
      <c r="S178" s="81" t="s">
        <v>44</v>
      </c>
      <c r="T178" s="82"/>
      <c r="U178" s="83"/>
      <c r="V178" s="83"/>
      <c r="W178" s="84"/>
      <c r="X178" s="85"/>
      <c r="Y178" s="86"/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9">
        <f t="shared" si="23"/>
        <v>0</v>
      </c>
      <c r="AD178" s="90" t="str">
        <f t="shared" si="24"/>
        <v>-</v>
      </c>
      <c r="AE178" s="87">
        <f t="shared" si="25"/>
        <v>0</v>
      </c>
      <c r="AF178" s="88">
        <f t="shared" si="26"/>
        <v>0</v>
      </c>
      <c r="AG178" s="89">
        <f t="shared" si="27"/>
        <v>0</v>
      </c>
      <c r="AH178" s="90" t="str">
        <f t="shared" si="28"/>
        <v>-</v>
      </c>
      <c r="AI178" s="87">
        <f t="shared" si="29"/>
        <v>0</v>
      </c>
    </row>
    <row r="179" spans="1:35" ht="12.75">
      <c r="A179" s="65">
        <v>5103370</v>
      </c>
      <c r="B179" s="66">
        <v>81</v>
      </c>
      <c r="C179" s="67" t="s">
        <v>520</v>
      </c>
      <c r="D179" s="68" t="s">
        <v>521</v>
      </c>
      <c r="E179" s="68" t="s">
        <v>355</v>
      </c>
      <c r="F179" s="69" t="s">
        <v>42</v>
      </c>
      <c r="G179" s="70">
        <v>24450</v>
      </c>
      <c r="H179" s="71">
        <v>2738</v>
      </c>
      <c r="I179" s="72">
        <v>5404637386</v>
      </c>
      <c r="J179" s="73" t="s">
        <v>81</v>
      </c>
      <c r="K179" s="74" t="s">
        <v>44</v>
      </c>
      <c r="L179" s="75"/>
      <c r="M179" s="76">
        <v>2746</v>
      </c>
      <c r="N179" s="77" t="s">
        <v>44</v>
      </c>
      <c r="O179" s="78">
        <v>11.09128754</v>
      </c>
      <c r="P179" s="74" t="s">
        <v>44</v>
      </c>
      <c r="Q179" s="79"/>
      <c r="R179" s="80"/>
      <c r="S179" s="81" t="s">
        <v>45</v>
      </c>
      <c r="T179" s="82">
        <v>133430.41</v>
      </c>
      <c r="U179" s="83">
        <v>9850.66</v>
      </c>
      <c r="V179" s="83">
        <v>14570</v>
      </c>
      <c r="W179" s="84">
        <v>14674</v>
      </c>
      <c r="X179" s="85" t="s">
        <v>44</v>
      </c>
      <c r="Y179" s="86" t="s">
        <v>46</v>
      </c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9">
        <f t="shared" si="23"/>
        <v>0</v>
      </c>
      <c r="AD179" s="90" t="str">
        <f t="shared" si="24"/>
        <v>-</v>
      </c>
      <c r="AE179" s="87">
        <f t="shared" si="25"/>
        <v>1</v>
      </c>
      <c r="AF179" s="88">
        <f t="shared" si="26"/>
        <v>0</v>
      </c>
      <c r="AG179" s="89">
        <f t="shared" si="27"/>
        <v>0</v>
      </c>
      <c r="AH179" s="90" t="str">
        <f t="shared" si="28"/>
        <v>-</v>
      </c>
      <c r="AI179" s="87">
        <f t="shared" si="29"/>
        <v>0</v>
      </c>
    </row>
    <row r="180" spans="1:35" ht="12.75">
      <c r="A180" s="65">
        <v>5103390</v>
      </c>
      <c r="B180" s="66">
        <v>82</v>
      </c>
      <c r="C180" s="67" t="s">
        <v>522</v>
      </c>
      <c r="D180" s="68" t="s">
        <v>523</v>
      </c>
      <c r="E180" s="68" t="s">
        <v>316</v>
      </c>
      <c r="F180" s="69" t="s">
        <v>42</v>
      </c>
      <c r="G180" s="70">
        <v>22801</v>
      </c>
      <c r="H180" s="71" t="s">
        <v>105</v>
      </c>
      <c r="I180" s="72">
        <v>5405643200</v>
      </c>
      <c r="J180" s="73" t="s">
        <v>129</v>
      </c>
      <c r="K180" s="74" t="s">
        <v>44</v>
      </c>
      <c r="L180" s="75"/>
      <c r="M180" s="76">
        <v>10464</v>
      </c>
      <c r="N180" s="77" t="s">
        <v>44</v>
      </c>
      <c r="O180" s="78">
        <v>9.843636069</v>
      </c>
      <c r="P180" s="74" t="s">
        <v>44</v>
      </c>
      <c r="Q180" s="79"/>
      <c r="R180" s="80"/>
      <c r="S180" s="81" t="s">
        <v>44</v>
      </c>
      <c r="T180" s="82">
        <v>397871.85</v>
      </c>
      <c r="U180" s="83">
        <v>31940.75</v>
      </c>
      <c r="V180" s="83">
        <v>51259</v>
      </c>
      <c r="W180" s="84">
        <v>22733</v>
      </c>
      <c r="X180" s="85" t="s">
        <v>44</v>
      </c>
      <c r="Y180" s="86" t="s">
        <v>46</v>
      </c>
      <c r="Z180" s="87">
        <f t="shared" si="20"/>
        <v>0</v>
      </c>
      <c r="AA180" s="88">
        <f t="shared" si="21"/>
        <v>0</v>
      </c>
      <c r="AB180" s="88">
        <f t="shared" si="22"/>
        <v>0</v>
      </c>
      <c r="AC180" s="89">
        <f t="shared" si="23"/>
        <v>0</v>
      </c>
      <c r="AD180" s="90" t="str">
        <f t="shared" si="24"/>
        <v>-</v>
      </c>
      <c r="AE180" s="87">
        <f t="shared" si="25"/>
        <v>0</v>
      </c>
      <c r="AF180" s="88">
        <f t="shared" si="26"/>
        <v>0</v>
      </c>
      <c r="AG180" s="89">
        <f t="shared" si="27"/>
        <v>0</v>
      </c>
      <c r="AH180" s="90" t="str">
        <f t="shared" si="28"/>
        <v>-</v>
      </c>
      <c r="AI180" s="87">
        <f t="shared" si="29"/>
        <v>0</v>
      </c>
    </row>
    <row r="181" spans="1:35" ht="12.75">
      <c r="A181" s="65">
        <v>5100011</v>
      </c>
      <c r="B181" s="66">
        <v>309</v>
      </c>
      <c r="C181" s="67" t="s">
        <v>524</v>
      </c>
      <c r="D181" s="68" t="s">
        <v>525</v>
      </c>
      <c r="E181" s="68" t="s">
        <v>526</v>
      </c>
      <c r="F181" s="69" t="s">
        <v>42</v>
      </c>
      <c r="G181" s="70">
        <v>23830</v>
      </c>
      <c r="H181" s="71">
        <v>9003</v>
      </c>
      <c r="I181" s="72">
        <v>4342465741</v>
      </c>
      <c r="J181" s="73">
        <v>8</v>
      </c>
      <c r="K181" s="74" t="s">
        <v>45</v>
      </c>
      <c r="L181" s="75"/>
      <c r="M181" s="76"/>
      <c r="N181" s="77"/>
      <c r="O181" s="91" t="s">
        <v>106</v>
      </c>
      <c r="P181" s="74" t="s">
        <v>106</v>
      </c>
      <c r="Q181" s="79"/>
      <c r="R181" s="80"/>
      <c r="S181" s="81" t="s">
        <v>45</v>
      </c>
      <c r="T181" s="82"/>
      <c r="U181" s="83"/>
      <c r="V181" s="83"/>
      <c r="W181" s="84"/>
      <c r="X181" s="85"/>
      <c r="Y181" s="86"/>
      <c r="Z181" s="87">
        <f t="shared" si="20"/>
        <v>1</v>
      </c>
      <c r="AA181" s="88">
        <f t="shared" si="21"/>
        <v>0</v>
      </c>
      <c r="AB181" s="88">
        <f t="shared" si="22"/>
        <v>0</v>
      </c>
      <c r="AC181" s="89">
        <f t="shared" si="23"/>
        <v>0</v>
      </c>
      <c r="AD181" s="90" t="str">
        <f t="shared" si="24"/>
        <v>-</v>
      </c>
      <c r="AE181" s="87">
        <f t="shared" si="25"/>
        <v>1</v>
      </c>
      <c r="AF181" s="88">
        <f t="shared" si="26"/>
        <v>0</v>
      </c>
      <c r="AG181" s="89">
        <f t="shared" si="27"/>
        <v>0</v>
      </c>
      <c r="AH181" s="90" t="str">
        <f t="shared" si="28"/>
        <v>-</v>
      </c>
      <c r="AI181" s="87">
        <f t="shared" si="29"/>
        <v>0</v>
      </c>
    </row>
    <row r="182" spans="1:35" ht="12.75">
      <c r="A182" s="65">
        <v>5103420</v>
      </c>
      <c r="B182" s="66">
        <v>83</v>
      </c>
      <c r="C182" s="67" t="s">
        <v>95</v>
      </c>
      <c r="D182" s="68" t="s">
        <v>96</v>
      </c>
      <c r="E182" s="68" t="s">
        <v>97</v>
      </c>
      <c r="F182" s="69" t="s">
        <v>42</v>
      </c>
      <c r="G182" s="70">
        <v>24266</v>
      </c>
      <c r="H182" s="71">
        <v>8</v>
      </c>
      <c r="I182" s="72">
        <v>2768896500</v>
      </c>
      <c r="J182" s="73" t="s">
        <v>81</v>
      </c>
      <c r="K182" s="74" t="s">
        <v>44</v>
      </c>
      <c r="L182" s="75"/>
      <c r="M182" s="76">
        <v>3880</v>
      </c>
      <c r="N182" s="77" t="s">
        <v>44</v>
      </c>
      <c r="O182" s="78">
        <v>21.08661768</v>
      </c>
      <c r="P182" s="74" t="s">
        <v>45</v>
      </c>
      <c r="Q182" s="79"/>
      <c r="R182" s="80"/>
      <c r="S182" s="81" t="s">
        <v>45</v>
      </c>
      <c r="T182" s="82">
        <v>320026.09</v>
      </c>
      <c r="U182" s="83">
        <v>24725.15</v>
      </c>
      <c r="V182" s="83">
        <v>31624</v>
      </c>
      <c r="W182" s="84">
        <v>21672</v>
      </c>
      <c r="X182" s="85" t="s">
        <v>45</v>
      </c>
      <c r="Y182" s="86" t="s">
        <v>46</v>
      </c>
      <c r="Z182" s="87">
        <f t="shared" si="20"/>
        <v>0</v>
      </c>
      <c r="AA182" s="88">
        <f t="shared" si="21"/>
        <v>0</v>
      </c>
      <c r="AB182" s="88">
        <f t="shared" si="22"/>
        <v>0</v>
      </c>
      <c r="AC182" s="89">
        <f t="shared" si="23"/>
        <v>0</v>
      </c>
      <c r="AD182" s="90" t="str">
        <f t="shared" si="24"/>
        <v>-</v>
      </c>
      <c r="AE182" s="87">
        <f t="shared" si="25"/>
        <v>1</v>
      </c>
      <c r="AF182" s="88">
        <f t="shared" si="26"/>
        <v>1</v>
      </c>
      <c r="AG182" s="89" t="str">
        <f t="shared" si="27"/>
        <v>Initial</v>
      </c>
      <c r="AH182" s="90" t="str">
        <f t="shared" si="28"/>
        <v>RLIS</v>
      </c>
      <c r="AI182" s="87">
        <f t="shared" si="29"/>
        <v>0</v>
      </c>
    </row>
    <row r="183" spans="1:35" ht="12.75">
      <c r="A183" s="65">
        <v>5103460</v>
      </c>
      <c r="B183" s="66">
        <v>139</v>
      </c>
      <c r="C183" s="67" t="s">
        <v>527</v>
      </c>
      <c r="D183" s="68" t="s">
        <v>528</v>
      </c>
      <c r="E183" s="68" t="s">
        <v>529</v>
      </c>
      <c r="F183" s="69" t="s">
        <v>42</v>
      </c>
      <c r="G183" s="70">
        <v>24153</v>
      </c>
      <c r="H183" s="71">
        <v>5054</v>
      </c>
      <c r="I183" s="72">
        <v>5403890130</v>
      </c>
      <c r="J183" s="73">
        <v>4</v>
      </c>
      <c r="K183" s="74" t="s">
        <v>44</v>
      </c>
      <c r="L183" s="75"/>
      <c r="M183" s="76">
        <v>3758</v>
      </c>
      <c r="N183" s="77" t="s">
        <v>44</v>
      </c>
      <c r="O183" s="78">
        <v>9.259259259</v>
      </c>
      <c r="P183" s="74" t="s">
        <v>44</v>
      </c>
      <c r="Q183" s="79"/>
      <c r="R183" s="80"/>
      <c r="S183" s="81" t="s">
        <v>44</v>
      </c>
      <c r="T183" s="82">
        <v>138989.35</v>
      </c>
      <c r="U183" s="83">
        <v>9136.48</v>
      </c>
      <c r="V183" s="83">
        <v>15487</v>
      </c>
      <c r="W183" s="84">
        <v>8212</v>
      </c>
      <c r="X183" s="85" t="s">
        <v>45</v>
      </c>
      <c r="Y183" s="86" t="s">
        <v>46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9">
        <f t="shared" si="23"/>
        <v>0</v>
      </c>
      <c r="AD183" s="90" t="str">
        <f t="shared" si="24"/>
        <v>-</v>
      </c>
      <c r="AE183" s="87">
        <f t="shared" si="25"/>
        <v>0</v>
      </c>
      <c r="AF183" s="88">
        <f t="shared" si="26"/>
        <v>0</v>
      </c>
      <c r="AG183" s="89">
        <f t="shared" si="27"/>
        <v>0</v>
      </c>
      <c r="AH183" s="90" t="str">
        <f t="shared" si="28"/>
        <v>-</v>
      </c>
      <c r="AI183" s="87">
        <f t="shared" si="29"/>
        <v>0</v>
      </c>
    </row>
    <row r="184" spans="1:35" ht="12.75">
      <c r="A184" s="65">
        <v>5103480</v>
      </c>
      <c r="B184" s="66">
        <v>84</v>
      </c>
      <c r="C184" s="67" t="s">
        <v>530</v>
      </c>
      <c r="D184" s="68" t="s">
        <v>531</v>
      </c>
      <c r="E184" s="68" t="s">
        <v>507</v>
      </c>
      <c r="F184" s="69" t="s">
        <v>42</v>
      </c>
      <c r="G184" s="70">
        <v>24251</v>
      </c>
      <c r="H184" s="71">
        <v>3422</v>
      </c>
      <c r="I184" s="72">
        <v>2763866118</v>
      </c>
      <c r="J184" s="73" t="s">
        <v>129</v>
      </c>
      <c r="K184" s="74" t="s">
        <v>44</v>
      </c>
      <c r="L184" s="75"/>
      <c r="M184" s="76">
        <v>3466</v>
      </c>
      <c r="N184" s="77" t="s">
        <v>44</v>
      </c>
      <c r="O184" s="78">
        <v>18.12372931</v>
      </c>
      <c r="P184" s="74" t="s">
        <v>44</v>
      </c>
      <c r="Q184" s="79"/>
      <c r="R184" s="80"/>
      <c r="S184" s="81" t="s">
        <v>44</v>
      </c>
      <c r="T184" s="82">
        <v>212254.37</v>
      </c>
      <c r="U184" s="83">
        <v>15588.66</v>
      </c>
      <c r="V184" s="83">
        <v>22878</v>
      </c>
      <c r="W184" s="84">
        <v>19784</v>
      </c>
      <c r="X184" s="85" t="s">
        <v>45</v>
      </c>
      <c r="Y184" s="86" t="s">
        <v>46</v>
      </c>
      <c r="Z184" s="87">
        <f t="shared" si="20"/>
        <v>0</v>
      </c>
      <c r="AA184" s="88">
        <f t="shared" si="21"/>
        <v>0</v>
      </c>
      <c r="AB184" s="88">
        <f t="shared" si="22"/>
        <v>0</v>
      </c>
      <c r="AC184" s="89">
        <f t="shared" si="23"/>
        <v>0</v>
      </c>
      <c r="AD184" s="90" t="str">
        <f t="shared" si="24"/>
        <v>-</v>
      </c>
      <c r="AE184" s="87">
        <f t="shared" si="25"/>
        <v>0</v>
      </c>
      <c r="AF184" s="88">
        <f t="shared" si="26"/>
        <v>0</v>
      </c>
      <c r="AG184" s="89">
        <f t="shared" si="27"/>
        <v>0</v>
      </c>
      <c r="AH184" s="90" t="str">
        <f t="shared" si="28"/>
        <v>-</v>
      </c>
      <c r="AI184" s="87">
        <f t="shared" si="29"/>
        <v>0</v>
      </c>
    </row>
    <row r="185" spans="1:35" ht="12.75">
      <c r="A185" s="65">
        <v>5103510</v>
      </c>
      <c r="B185" s="66">
        <v>85</v>
      </c>
      <c r="C185" s="67" t="s">
        <v>532</v>
      </c>
      <c r="D185" s="68" t="s">
        <v>533</v>
      </c>
      <c r="E185" s="68" t="s">
        <v>534</v>
      </c>
      <c r="F185" s="69" t="s">
        <v>42</v>
      </c>
      <c r="G185" s="70">
        <v>22664</v>
      </c>
      <c r="H185" s="71">
        <v>1855</v>
      </c>
      <c r="I185" s="72">
        <v>5404596222</v>
      </c>
      <c r="J185" s="73" t="s">
        <v>81</v>
      </c>
      <c r="K185" s="74" t="s">
        <v>44</v>
      </c>
      <c r="L185" s="75"/>
      <c r="M185" s="76">
        <v>5587</v>
      </c>
      <c r="N185" s="77" t="s">
        <v>44</v>
      </c>
      <c r="O185" s="78">
        <v>11.05511299</v>
      </c>
      <c r="P185" s="74" t="s">
        <v>44</v>
      </c>
      <c r="Q185" s="79"/>
      <c r="R185" s="80"/>
      <c r="S185" s="81" t="s">
        <v>45</v>
      </c>
      <c r="T185" s="82">
        <v>227544.34</v>
      </c>
      <c r="U185" s="83">
        <v>16425.97</v>
      </c>
      <c r="V185" s="83">
        <v>29257</v>
      </c>
      <c r="W185" s="84">
        <v>13315</v>
      </c>
      <c r="X185" s="85" t="s">
        <v>44</v>
      </c>
      <c r="Y185" s="86" t="s">
        <v>46</v>
      </c>
      <c r="Z185" s="87">
        <f t="shared" si="20"/>
        <v>0</v>
      </c>
      <c r="AA185" s="88">
        <f t="shared" si="21"/>
        <v>0</v>
      </c>
      <c r="AB185" s="88">
        <f t="shared" si="22"/>
        <v>0</v>
      </c>
      <c r="AC185" s="89">
        <f t="shared" si="23"/>
        <v>0</v>
      </c>
      <c r="AD185" s="90" t="str">
        <f t="shared" si="24"/>
        <v>-</v>
      </c>
      <c r="AE185" s="87">
        <f t="shared" si="25"/>
        <v>1</v>
      </c>
      <c r="AF185" s="88">
        <f t="shared" si="26"/>
        <v>0</v>
      </c>
      <c r="AG185" s="89">
        <f t="shared" si="27"/>
        <v>0</v>
      </c>
      <c r="AH185" s="90" t="str">
        <f t="shared" si="28"/>
        <v>-</v>
      </c>
      <c r="AI185" s="87">
        <f t="shared" si="29"/>
        <v>0</v>
      </c>
    </row>
    <row r="186" spans="1:35" ht="12.75">
      <c r="A186" s="65">
        <v>5100098</v>
      </c>
      <c r="B186" s="66">
        <v>422</v>
      </c>
      <c r="C186" s="67" t="s">
        <v>535</v>
      </c>
      <c r="D186" s="68" t="s">
        <v>536</v>
      </c>
      <c r="E186" s="68" t="s">
        <v>217</v>
      </c>
      <c r="F186" s="69" t="s">
        <v>42</v>
      </c>
      <c r="G186" s="70">
        <v>24402</v>
      </c>
      <c r="H186" s="71" t="s">
        <v>105</v>
      </c>
      <c r="I186" s="72">
        <v>5403323920</v>
      </c>
      <c r="J186" s="73">
        <v>6</v>
      </c>
      <c r="K186" s="74" t="s">
        <v>44</v>
      </c>
      <c r="L186" s="75"/>
      <c r="M186" s="76"/>
      <c r="N186" s="77"/>
      <c r="O186" s="91" t="s">
        <v>106</v>
      </c>
      <c r="P186" s="74" t="s">
        <v>106</v>
      </c>
      <c r="Q186" s="79"/>
      <c r="R186" s="80"/>
      <c r="S186" s="81" t="s">
        <v>45</v>
      </c>
      <c r="T186" s="82"/>
      <c r="U186" s="83"/>
      <c r="V186" s="83"/>
      <c r="W186" s="84"/>
      <c r="X186" s="85"/>
      <c r="Y186" s="86"/>
      <c r="Z186" s="87">
        <f t="shared" si="20"/>
        <v>0</v>
      </c>
      <c r="AA186" s="88">
        <f t="shared" si="21"/>
        <v>0</v>
      </c>
      <c r="AB186" s="88">
        <f t="shared" si="22"/>
        <v>0</v>
      </c>
      <c r="AC186" s="89">
        <f t="shared" si="23"/>
        <v>0</v>
      </c>
      <c r="AD186" s="90" t="str">
        <f t="shared" si="24"/>
        <v>-</v>
      </c>
      <c r="AE186" s="87">
        <f t="shared" si="25"/>
        <v>1</v>
      </c>
      <c r="AF186" s="88">
        <f t="shared" si="26"/>
        <v>0</v>
      </c>
      <c r="AG186" s="89">
        <f t="shared" si="27"/>
        <v>0</v>
      </c>
      <c r="AH186" s="90" t="str">
        <f t="shared" si="28"/>
        <v>-</v>
      </c>
      <c r="AI186" s="87">
        <f t="shared" si="29"/>
        <v>0</v>
      </c>
    </row>
    <row r="187" spans="1:35" ht="12.75">
      <c r="A187" s="65">
        <v>5100019</v>
      </c>
      <c r="B187" s="66">
        <v>287</v>
      </c>
      <c r="C187" s="67" t="s">
        <v>537</v>
      </c>
      <c r="D187" s="68" t="s">
        <v>538</v>
      </c>
      <c r="E187" s="68" t="s">
        <v>141</v>
      </c>
      <c r="F187" s="69" t="s">
        <v>42</v>
      </c>
      <c r="G187" s="70">
        <v>22939</v>
      </c>
      <c r="H187" s="71">
        <v>448</v>
      </c>
      <c r="I187" s="72">
        <v>5408869778</v>
      </c>
      <c r="J187" s="73">
        <v>7</v>
      </c>
      <c r="K187" s="74" t="s">
        <v>45</v>
      </c>
      <c r="L187" s="75"/>
      <c r="M187" s="76"/>
      <c r="N187" s="77"/>
      <c r="O187" s="91" t="s">
        <v>106</v>
      </c>
      <c r="P187" s="74" t="s">
        <v>106</v>
      </c>
      <c r="Q187" s="79"/>
      <c r="R187" s="80"/>
      <c r="S187" s="81" t="s">
        <v>45</v>
      </c>
      <c r="T187" s="82"/>
      <c r="U187" s="83"/>
      <c r="V187" s="83"/>
      <c r="W187" s="84"/>
      <c r="X187" s="85"/>
      <c r="Y187" s="86"/>
      <c r="Z187" s="87">
        <f t="shared" si="20"/>
        <v>1</v>
      </c>
      <c r="AA187" s="88">
        <f t="shared" si="21"/>
        <v>0</v>
      </c>
      <c r="AB187" s="88">
        <f t="shared" si="22"/>
        <v>0</v>
      </c>
      <c r="AC187" s="89">
        <f t="shared" si="23"/>
        <v>0</v>
      </c>
      <c r="AD187" s="90" t="str">
        <f t="shared" si="24"/>
        <v>-</v>
      </c>
      <c r="AE187" s="87">
        <f t="shared" si="25"/>
        <v>1</v>
      </c>
      <c r="AF187" s="88">
        <f t="shared" si="26"/>
        <v>0</v>
      </c>
      <c r="AG187" s="89">
        <f t="shared" si="27"/>
        <v>0</v>
      </c>
      <c r="AH187" s="90" t="str">
        <f t="shared" si="28"/>
        <v>-</v>
      </c>
      <c r="AI187" s="87">
        <f t="shared" si="29"/>
        <v>0</v>
      </c>
    </row>
    <row r="188" spans="1:35" ht="12.75">
      <c r="A188" s="65">
        <v>5103520</v>
      </c>
      <c r="B188" s="66">
        <v>86</v>
      </c>
      <c r="C188" s="67" t="s">
        <v>539</v>
      </c>
      <c r="D188" s="68" t="s">
        <v>540</v>
      </c>
      <c r="E188" s="68" t="s">
        <v>541</v>
      </c>
      <c r="F188" s="69" t="s">
        <v>42</v>
      </c>
      <c r="G188" s="70">
        <v>24354</v>
      </c>
      <c r="H188" s="71">
        <v>3140</v>
      </c>
      <c r="I188" s="72">
        <v>2767833791</v>
      </c>
      <c r="J188" s="73" t="s">
        <v>81</v>
      </c>
      <c r="K188" s="74" t="s">
        <v>44</v>
      </c>
      <c r="L188" s="75"/>
      <c r="M188" s="76">
        <v>4721</v>
      </c>
      <c r="N188" s="77" t="s">
        <v>44</v>
      </c>
      <c r="O188" s="78">
        <v>17.85091965</v>
      </c>
      <c r="P188" s="74" t="s">
        <v>44</v>
      </c>
      <c r="Q188" s="79"/>
      <c r="R188" s="80"/>
      <c r="S188" s="81" t="s">
        <v>45</v>
      </c>
      <c r="T188" s="82">
        <v>302700.44</v>
      </c>
      <c r="U188" s="83">
        <v>23887.84</v>
      </c>
      <c r="V188" s="83">
        <v>30758</v>
      </c>
      <c r="W188" s="84">
        <v>26189</v>
      </c>
      <c r="X188" s="85" t="s">
        <v>45</v>
      </c>
      <c r="Y188" s="86" t="s">
        <v>46</v>
      </c>
      <c r="Z188" s="87">
        <f t="shared" si="20"/>
        <v>0</v>
      </c>
      <c r="AA188" s="88">
        <f t="shared" si="21"/>
        <v>0</v>
      </c>
      <c r="AB188" s="88">
        <f t="shared" si="22"/>
        <v>0</v>
      </c>
      <c r="AC188" s="89">
        <f t="shared" si="23"/>
        <v>0</v>
      </c>
      <c r="AD188" s="90" t="str">
        <f t="shared" si="24"/>
        <v>-</v>
      </c>
      <c r="AE188" s="87">
        <f t="shared" si="25"/>
        <v>1</v>
      </c>
      <c r="AF188" s="88">
        <f t="shared" si="26"/>
        <v>0</v>
      </c>
      <c r="AG188" s="89">
        <f t="shared" si="27"/>
        <v>0</v>
      </c>
      <c r="AH188" s="90" t="str">
        <f t="shared" si="28"/>
        <v>-</v>
      </c>
      <c r="AI188" s="87">
        <f t="shared" si="29"/>
        <v>0</v>
      </c>
    </row>
    <row r="189" spans="1:35" ht="12.75">
      <c r="A189" s="65">
        <v>5103600</v>
      </c>
      <c r="B189" s="66">
        <v>87</v>
      </c>
      <c r="C189" s="67" t="s">
        <v>542</v>
      </c>
      <c r="D189" s="68" t="s">
        <v>543</v>
      </c>
      <c r="E189" s="68" t="s">
        <v>544</v>
      </c>
      <c r="F189" s="69" t="s">
        <v>42</v>
      </c>
      <c r="G189" s="70">
        <v>23837</v>
      </c>
      <c r="H189" s="71">
        <v>96</v>
      </c>
      <c r="I189" s="72">
        <v>7576532692</v>
      </c>
      <c r="J189" s="73">
        <v>7</v>
      </c>
      <c r="K189" s="74" t="s">
        <v>45</v>
      </c>
      <c r="L189" s="75"/>
      <c r="M189" s="76">
        <v>2648</v>
      </c>
      <c r="N189" s="77" t="s">
        <v>44</v>
      </c>
      <c r="O189" s="78">
        <v>15.4628331</v>
      </c>
      <c r="P189" s="74" t="s">
        <v>44</v>
      </c>
      <c r="Q189" s="79"/>
      <c r="R189" s="80"/>
      <c r="S189" s="81" t="s">
        <v>45</v>
      </c>
      <c r="T189" s="82">
        <v>151397.24</v>
      </c>
      <c r="U189" s="83">
        <v>11229.75</v>
      </c>
      <c r="V189" s="83">
        <v>17847</v>
      </c>
      <c r="W189" s="84">
        <v>14772</v>
      </c>
      <c r="X189" s="85" t="s">
        <v>45</v>
      </c>
      <c r="Y189" s="86" t="s">
        <v>46</v>
      </c>
      <c r="Z189" s="87">
        <f t="shared" si="20"/>
        <v>1</v>
      </c>
      <c r="AA189" s="88">
        <f t="shared" si="21"/>
        <v>0</v>
      </c>
      <c r="AB189" s="88">
        <f t="shared" si="22"/>
        <v>0</v>
      </c>
      <c r="AC189" s="89">
        <f t="shared" si="23"/>
        <v>0</v>
      </c>
      <c r="AD189" s="90" t="str">
        <f t="shared" si="24"/>
        <v>-</v>
      </c>
      <c r="AE189" s="87">
        <f t="shared" si="25"/>
        <v>1</v>
      </c>
      <c r="AF189" s="88">
        <f t="shared" si="26"/>
        <v>0</v>
      </c>
      <c r="AG189" s="89">
        <f t="shared" si="27"/>
        <v>0</v>
      </c>
      <c r="AH189" s="90" t="str">
        <f t="shared" si="28"/>
        <v>-</v>
      </c>
      <c r="AI189" s="87">
        <f t="shared" si="29"/>
        <v>0</v>
      </c>
    </row>
    <row r="190" spans="1:35" ht="12.75">
      <c r="A190" s="65">
        <v>5100020</v>
      </c>
      <c r="B190" s="66">
        <v>288</v>
      </c>
      <c r="C190" s="67" t="s">
        <v>545</v>
      </c>
      <c r="D190" s="68" t="s">
        <v>546</v>
      </c>
      <c r="E190" s="68" t="s">
        <v>297</v>
      </c>
      <c r="F190" s="69" t="s">
        <v>42</v>
      </c>
      <c r="G190" s="70">
        <v>23502</v>
      </c>
      <c r="H190" s="71">
        <v>3933</v>
      </c>
      <c r="I190" s="72">
        <v>8048926100</v>
      </c>
      <c r="J190" s="73">
        <v>2</v>
      </c>
      <c r="K190" s="74" t="s">
        <v>44</v>
      </c>
      <c r="L190" s="75"/>
      <c r="M190" s="76"/>
      <c r="N190" s="77"/>
      <c r="O190" s="91" t="s">
        <v>106</v>
      </c>
      <c r="P190" s="74" t="s">
        <v>106</v>
      </c>
      <c r="Q190" s="79"/>
      <c r="R190" s="80"/>
      <c r="S190" s="81" t="s">
        <v>44</v>
      </c>
      <c r="T190" s="82"/>
      <c r="U190" s="83"/>
      <c r="V190" s="83"/>
      <c r="W190" s="84"/>
      <c r="X190" s="85"/>
      <c r="Y190" s="86"/>
      <c r="Z190" s="87">
        <f t="shared" si="20"/>
        <v>0</v>
      </c>
      <c r="AA190" s="88">
        <f t="shared" si="21"/>
        <v>0</v>
      </c>
      <c r="AB190" s="88">
        <f t="shared" si="22"/>
        <v>0</v>
      </c>
      <c r="AC190" s="89">
        <f t="shared" si="23"/>
        <v>0</v>
      </c>
      <c r="AD190" s="90" t="str">
        <f t="shared" si="24"/>
        <v>-</v>
      </c>
      <c r="AE190" s="87">
        <f t="shared" si="25"/>
        <v>0</v>
      </c>
      <c r="AF190" s="88">
        <f t="shared" si="26"/>
        <v>0</v>
      </c>
      <c r="AG190" s="89">
        <f t="shared" si="27"/>
        <v>0</v>
      </c>
      <c r="AH190" s="90" t="str">
        <f t="shared" si="28"/>
        <v>-</v>
      </c>
      <c r="AI190" s="87">
        <f t="shared" si="29"/>
        <v>0</v>
      </c>
    </row>
    <row r="191" spans="1:35" ht="12.75">
      <c r="A191" s="65">
        <v>5100056</v>
      </c>
      <c r="B191" s="66">
        <v>950</v>
      </c>
      <c r="C191" s="67" t="s">
        <v>547</v>
      </c>
      <c r="D191" s="68" t="s">
        <v>548</v>
      </c>
      <c r="E191" s="68" t="s">
        <v>204</v>
      </c>
      <c r="F191" s="69" t="s">
        <v>42</v>
      </c>
      <c r="G191" s="70">
        <v>23320</v>
      </c>
      <c r="H191" s="71">
        <v>2591</v>
      </c>
      <c r="I191" s="72">
        <v>8044248270</v>
      </c>
      <c r="J191" s="73">
        <v>3</v>
      </c>
      <c r="K191" s="74" t="s">
        <v>44</v>
      </c>
      <c r="L191" s="75"/>
      <c r="M191" s="76"/>
      <c r="N191" s="77"/>
      <c r="O191" s="91" t="s">
        <v>106</v>
      </c>
      <c r="P191" s="74" t="s">
        <v>106</v>
      </c>
      <c r="Q191" s="79"/>
      <c r="R191" s="80"/>
      <c r="S191" s="81" t="s">
        <v>44</v>
      </c>
      <c r="T191" s="82"/>
      <c r="U191" s="83"/>
      <c r="V191" s="83"/>
      <c r="W191" s="84"/>
      <c r="X191" s="85"/>
      <c r="Y191" s="86"/>
      <c r="Z191" s="87">
        <f t="shared" si="20"/>
        <v>0</v>
      </c>
      <c r="AA191" s="88">
        <f t="shared" si="21"/>
        <v>0</v>
      </c>
      <c r="AB191" s="88">
        <f t="shared" si="22"/>
        <v>0</v>
      </c>
      <c r="AC191" s="89">
        <f t="shared" si="23"/>
        <v>0</v>
      </c>
      <c r="AD191" s="90" t="str">
        <f t="shared" si="24"/>
        <v>-</v>
      </c>
      <c r="AE191" s="87">
        <f t="shared" si="25"/>
        <v>0</v>
      </c>
      <c r="AF191" s="88">
        <f t="shared" si="26"/>
        <v>0</v>
      </c>
      <c r="AG191" s="89">
        <f t="shared" si="27"/>
        <v>0</v>
      </c>
      <c r="AH191" s="90" t="str">
        <f t="shared" si="28"/>
        <v>-</v>
      </c>
      <c r="AI191" s="87">
        <f t="shared" si="29"/>
        <v>0</v>
      </c>
    </row>
    <row r="192" spans="1:35" ht="12.75">
      <c r="A192" s="65">
        <v>5100089</v>
      </c>
      <c r="B192" s="66">
        <v>414</v>
      </c>
      <c r="C192" s="67" t="s">
        <v>549</v>
      </c>
      <c r="D192" s="68" t="s">
        <v>550</v>
      </c>
      <c r="E192" s="68" t="s">
        <v>49</v>
      </c>
      <c r="F192" s="69" t="s">
        <v>42</v>
      </c>
      <c r="G192" s="70">
        <v>23868</v>
      </c>
      <c r="H192" s="71" t="s">
        <v>105</v>
      </c>
      <c r="I192" s="72">
        <v>8048483138</v>
      </c>
      <c r="J192" s="73">
        <v>7</v>
      </c>
      <c r="K192" s="74" t="s">
        <v>45</v>
      </c>
      <c r="L192" s="75"/>
      <c r="M192" s="76"/>
      <c r="N192" s="77"/>
      <c r="O192" s="91" t="s">
        <v>106</v>
      </c>
      <c r="P192" s="74" t="s">
        <v>106</v>
      </c>
      <c r="Q192" s="79"/>
      <c r="R192" s="80"/>
      <c r="S192" s="81" t="s">
        <v>45</v>
      </c>
      <c r="T192" s="82"/>
      <c r="U192" s="83"/>
      <c r="V192" s="83"/>
      <c r="W192" s="84"/>
      <c r="X192" s="85"/>
      <c r="Y192" s="86"/>
      <c r="Z192" s="87">
        <f t="shared" si="20"/>
        <v>1</v>
      </c>
      <c r="AA192" s="88">
        <f t="shared" si="21"/>
        <v>0</v>
      </c>
      <c r="AB192" s="88">
        <f t="shared" si="22"/>
        <v>0</v>
      </c>
      <c r="AC192" s="89">
        <f t="shared" si="23"/>
        <v>0</v>
      </c>
      <c r="AD192" s="90" t="str">
        <f t="shared" si="24"/>
        <v>-</v>
      </c>
      <c r="AE192" s="87">
        <f t="shared" si="25"/>
        <v>1</v>
      </c>
      <c r="AF192" s="88">
        <f t="shared" si="26"/>
        <v>0</v>
      </c>
      <c r="AG192" s="89">
        <f t="shared" si="27"/>
        <v>0</v>
      </c>
      <c r="AH192" s="90" t="str">
        <f t="shared" si="28"/>
        <v>-</v>
      </c>
      <c r="AI192" s="87">
        <f t="shared" si="29"/>
        <v>0</v>
      </c>
    </row>
    <row r="193" spans="1:35" ht="12.75">
      <c r="A193" s="65">
        <v>5100052</v>
      </c>
      <c r="B193" s="66">
        <v>943</v>
      </c>
      <c r="C193" s="67" t="s">
        <v>551</v>
      </c>
      <c r="D193" s="68" t="s">
        <v>183</v>
      </c>
      <c r="E193" s="68" t="s">
        <v>135</v>
      </c>
      <c r="F193" s="69" t="s">
        <v>42</v>
      </c>
      <c r="G193" s="70">
        <v>23803</v>
      </c>
      <c r="H193" s="71" t="s">
        <v>105</v>
      </c>
      <c r="I193" s="72">
        <v>8045247340</v>
      </c>
      <c r="J193" s="73">
        <v>4</v>
      </c>
      <c r="K193" s="74" t="s">
        <v>44</v>
      </c>
      <c r="L193" s="75"/>
      <c r="M193" s="76"/>
      <c r="N193" s="77"/>
      <c r="O193" s="91" t="s">
        <v>106</v>
      </c>
      <c r="P193" s="74" t="s">
        <v>106</v>
      </c>
      <c r="Q193" s="79"/>
      <c r="R193" s="80"/>
      <c r="S193" s="81" t="s">
        <v>44</v>
      </c>
      <c r="T193" s="82"/>
      <c r="U193" s="83"/>
      <c r="V193" s="83"/>
      <c r="W193" s="84"/>
      <c r="X193" s="85"/>
      <c r="Y193" s="86"/>
      <c r="Z193" s="87">
        <f t="shared" si="20"/>
        <v>0</v>
      </c>
      <c r="AA193" s="88">
        <f t="shared" si="21"/>
        <v>0</v>
      </c>
      <c r="AB193" s="88">
        <f t="shared" si="22"/>
        <v>0</v>
      </c>
      <c r="AC193" s="89">
        <f t="shared" si="23"/>
        <v>0</v>
      </c>
      <c r="AD193" s="90" t="str">
        <f t="shared" si="24"/>
        <v>-</v>
      </c>
      <c r="AE193" s="87">
        <f t="shared" si="25"/>
        <v>0</v>
      </c>
      <c r="AF193" s="88">
        <f t="shared" si="26"/>
        <v>0</v>
      </c>
      <c r="AG193" s="89">
        <f t="shared" si="27"/>
        <v>0</v>
      </c>
      <c r="AH193" s="90" t="str">
        <f t="shared" si="28"/>
        <v>-</v>
      </c>
      <c r="AI193" s="87">
        <f t="shared" si="29"/>
        <v>0</v>
      </c>
    </row>
    <row r="194" spans="1:35" ht="12.75">
      <c r="A194" s="65">
        <v>5102174</v>
      </c>
      <c r="B194" s="66">
        <v>261</v>
      </c>
      <c r="C194" s="67" t="s">
        <v>552</v>
      </c>
      <c r="D194" s="68" t="s">
        <v>553</v>
      </c>
      <c r="E194" s="68" t="s">
        <v>554</v>
      </c>
      <c r="F194" s="69" t="s">
        <v>42</v>
      </c>
      <c r="G194" s="70">
        <v>24084</v>
      </c>
      <c r="H194" s="71">
        <v>1739</v>
      </c>
      <c r="I194" s="72">
        <v>5406741980</v>
      </c>
      <c r="J194" s="73">
        <v>8</v>
      </c>
      <c r="K194" s="74" t="s">
        <v>45</v>
      </c>
      <c r="L194" s="75"/>
      <c r="M194" s="76"/>
      <c r="N194" s="77"/>
      <c r="O194" s="91" t="s">
        <v>106</v>
      </c>
      <c r="P194" s="74" t="s">
        <v>106</v>
      </c>
      <c r="Q194" s="79"/>
      <c r="R194" s="80"/>
      <c r="S194" s="81" t="s">
        <v>45</v>
      </c>
      <c r="T194" s="82"/>
      <c r="U194" s="83"/>
      <c r="V194" s="83"/>
      <c r="W194" s="84"/>
      <c r="X194" s="85"/>
      <c r="Y194" s="86"/>
      <c r="Z194" s="87">
        <f t="shared" si="20"/>
        <v>1</v>
      </c>
      <c r="AA194" s="88">
        <f t="shared" si="21"/>
        <v>0</v>
      </c>
      <c r="AB194" s="88">
        <f t="shared" si="22"/>
        <v>0</v>
      </c>
      <c r="AC194" s="89">
        <f t="shared" si="23"/>
        <v>0</v>
      </c>
      <c r="AD194" s="90" t="str">
        <f t="shared" si="24"/>
        <v>-</v>
      </c>
      <c r="AE194" s="87">
        <f t="shared" si="25"/>
        <v>1</v>
      </c>
      <c r="AF194" s="88">
        <f t="shared" si="26"/>
        <v>0</v>
      </c>
      <c r="AG194" s="89">
        <f t="shared" si="27"/>
        <v>0</v>
      </c>
      <c r="AH194" s="90" t="str">
        <f t="shared" si="28"/>
        <v>-</v>
      </c>
      <c r="AI194" s="87">
        <f t="shared" si="29"/>
        <v>0</v>
      </c>
    </row>
    <row r="195" spans="1:35" ht="12.75">
      <c r="A195" s="65">
        <v>5100057</v>
      </c>
      <c r="B195" s="66">
        <v>951</v>
      </c>
      <c r="C195" s="67" t="s">
        <v>555</v>
      </c>
      <c r="D195" s="68" t="s">
        <v>556</v>
      </c>
      <c r="E195" s="68" t="s">
        <v>177</v>
      </c>
      <c r="F195" s="69" t="s">
        <v>42</v>
      </c>
      <c r="G195" s="70">
        <v>24343</v>
      </c>
      <c r="H195" s="71">
        <v>8408</v>
      </c>
      <c r="I195" s="72">
        <v>2767283121</v>
      </c>
      <c r="J195" s="73">
        <v>7</v>
      </c>
      <c r="K195" s="74" t="s">
        <v>45</v>
      </c>
      <c r="L195" s="75"/>
      <c r="M195" s="76"/>
      <c r="N195" s="77"/>
      <c r="O195" s="91" t="s">
        <v>106</v>
      </c>
      <c r="P195" s="74" t="s">
        <v>106</v>
      </c>
      <c r="Q195" s="79"/>
      <c r="R195" s="80"/>
      <c r="S195" s="81" t="s">
        <v>45</v>
      </c>
      <c r="T195" s="82"/>
      <c r="U195" s="83"/>
      <c r="V195" s="83"/>
      <c r="W195" s="84"/>
      <c r="X195" s="85"/>
      <c r="Y195" s="86"/>
      <c r="Z195" s="87">
        <f t="shared" si="20"/>
        <v>1</v>
      </c>
      <c r="AA195" s="88">
        <f t="shared" si="21"/>
        <v>0</v>
      </c>
      <c r="AB195" s="88">
        <f t="shared" si="22"/>
        <v>0</v>
      </c>
      <c r="AC195" s="89">
        <f t="shared" si="23"/>
        <v>0</v>
      </c>
      <c r="AD195" s="90" t="str">
        <f t="shared" si="24"/>
        <v>-</v>
      </c>
      <c r="AE195" s="87">
        <f t="shared" si="25"/>
        <v>1</v>
      </c>
      <c r="AF195" s="88">
        <f t="shared" si="26"/>
        <v>0</v>
      </c>
      <c r="AG195" s="89">
        <f t="shared" si="27"/>
        <v>0</v>
      </c>
      <c r="AH195" s="90" t="str">
        <f t="shared" si="28"/>
        <v>-</v>
      </c>
      <c r="AI195" s="87">
        <f t="shared" si="29"/>
        <v>0</v>
      </c>
    </row>
    <row r="196" spans="1:35" ht="12.75">
      <c r="A196" s="65">
        <v>5103640</v>
      </c>
      <c r="B196" s="66">
        <v>88</v>
      </c>
      <c r="C196" s="67" t="s">
        <v>557</v>
      </c>
      <c r="D196" s="68" t="s">
        <v>558</v>
      </c>
      <c r="E196" s="68" t="s">
        <v>279</v>
      </c>
      <c r="F196" s="69" t="s">
        <v>42</v>
      </c>
      <c r="G196" s="70">
        <v>22407</v>
      </c>
      <c r="H196" s="71" t="s">
        <v>105</v>
      </c>
      <c r="I196" s="72">
        <v>5408342500</v>
      </c>
      <c r="J196" s="73" t="s">
        <v>288</v>
      </c>
      <c r="K196" s="74" t="s">
        <v>44</v>
      </c>
      <c r="L196" s="75"/>
      <c r="M196" s="76">
        <v>21418</v>
      </c>
      <c r="N196" s="77" t="s">
        <v>44</v>
      </c>
      <c r="O196" s="78">
        <v>6.540962289</v>
      </c>
      <c r="P196" s="74" t="s">
        <v>44</v>
      </c>
      <c r="Q196" s="79"/>
      <c r="R196" s="80"/>
      <c r="S196" s="81" t="s">
        <v>44</v>
      </c>
      <c r="T196" s="82">
        <v>531169.75</v>
      </c>
      <c r="U196" s="83">
        <v>36841.45</v>
      </c>
      <c r="V196" s="83">
        <v>83508</v>
      </c>
      <c r="W196" s="84">
        <v>47873</v>
      </c>
      <c r="X196" s="85" t="s">
        <v>44</v>
      </c>
      <c r="Y196" s="86" t="s">
        <v>46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9">
        <f t="shared" si="23"/>
        <v>0</v>
      </c>
      <c r="AD196" s="90" t="str">
        <f t="shared" si="24"/>
        <v>-</v>
      </c>
      <c r="AE196" s="87">
        <f t="shared" si="25"/>
        <v>0</v>
      </c>
      <c r="AF196" s="88">
        <f t="shared" si="26"/>
        <v>0</v>
      </c>
      <c r="AG196" s="89">
        <f t="shared" si="27"/>
        <v>0</v>
      </c>
      <c r="AH196" s="90" t="str">
        <f t="shared" si="28"/>
        <v>-</v>
      </c>
      <c r="AI196" s="87">
        <f t="shared" si="29"/>
        <v>0</v>
      </c>
    </row>
    <row r="197" spans="1:35" ht="12.75">
      <c r="A197" s="65">
        <v>5103660</v>
      </c>
      <c r="B197" s="66">
        <v>89</v>
      </c>
      <c r="C197" s="67" t="s">
        <v>559</v>
      </c>
      <c r="D197" s="68" t="s">
        <v>560</v>
      </c>
      <c r="E197" s="68" t="s">
        <v>561</v>
      </c>
      <c r="F197" s="69" t="s">
        <v>42</v>
      </c>
      <c r="G197" s="70">
        <v>22554</v>
      </c>
      <c r="H197" s="71">
        <v>7213</v>
      </c>
      <c r="I197" s="72">
        <v>5406586000</v>
      </c>
      <c r="J197" s="73" t="s">
        <v>205</v>
      </c>
      <c r="K197" s="74" t="s">
        <v>44</v>
      </c>
      <c r="L197" s="75"/>
      <c r="M197" s="76">
        <v>24202</v>
      </c>
      <c r="N197" s="77" t="s">
        <v>44</v>
      </c>
      <c r="O197" s="78">
        <v>4.817682217</v>
      </c>
      <c r="P197" s="74" t="s">
        <v>44</v>
      </c>
      <c r="Q197" s="79"/>
      <c r="R197" s="80"/>
      <c r="S197" s="81" t="s">
        <v>44</v>
      </c>
      <c r="T197" s="82">
        <v>497907.39</v>
      </c>
      <c r="U197" s="83">
        <v>27360.2</v>
      </c>
      <c r="V197" s="83">
        <v>78156</v>
      </c>
      <c r="W197" s="84">
        <v>53762</v>
      </c>
      <c r="X197" s="85" t="s">
        <v>44</v>
      </c>
      <c r="Y197" s="86" t="s">
        <v>46</v>
      </c>
      <c r="Z197" s="87">
        <f aca="true" t="shared" si="30" ref="Z197:Z225">IF(OR(K197="YES",L197="YES"),1,0)</f>
        <v>0</v>
      </c>
      <c r="AA197" s="88">
        <f aca="true" t="shared" si="31" ref="AA197:AA225">IF(OR(AND(ISNUMBER(M197),AND(M197&gt;0,M197&lt;600)),AND(ISNUMBER(M197),AND(M197&gt;0,N197="YES"))),1,0)</f>
        <v>0</v>
      </c>
      <c r="AB197" s="88">
        <f aca="true" t="shared" si="32" ref="AB197:AB225">IF(AND(OR(K197="YES",L197="YES"),(Z197=0)),"Trouble",0)</f>
        <v>0</v>
      </c>
      <c r="AC197" s="89">
        <f aca="true" t="shared" si="33" ref="AC197:AC225">IF(AND(OR(AND(ISNUMBER(M197),AND(M197&gt;0,M197&lt;600)),AND(ISNUMBER(M197),AND(M197&gt;0,N197="YES"))),(AA197=0)),"Trouble",0)</f>
        <v>0</v>
      </c>
      <c r="AD197" s="90" t="str">
        <f aca="true" t="shared" si="34" ref="AD197:AD225">IF(AND(Z197=1,AA197=1),"SRSA","-")</f>
        <v>-</v>
      </c>
      <c r="AE197" s="87">
        <f aca="true" t="shared" si="35" ref="AE197:AE225">IF(S197="YES",1,0)</f>
        <v>0</v>
      </c>
      <c r="AF197" s="88">
        <f aca="true" t="shared" si="36" ref="AF197:AF225">IF(OR(AND(ISNUMBER(Q197),Q197&gt;=20),(AND(ISNUMBER(Q197)=FALSE,AND(ISNUMBER(O197),O197&gt;=20)))),1,0)</f>
        <v>0</v>
      </c>
      <c r="AG197" s="89">
        <f aca="true" t="shared" si="37" ref="AG197:AG225">IF(AND(AE197=1,AF197=1),"Initial",0)</f>
        <v>0</v>
      </c>
      <c r="AH197" s="90" t="str">
        <f aca="true" t="shared" si="38" ref="AH197:AH225">IF(AND(AND(AG197="Initial",AI197=0),AND(ISNUMBER(M197),M197&gt;0)),"RLIS","-")</f>
        <v>-</v>
      </c>
      <c r="AI197" s="87">
        <f aca="true" t="shared" si="39" ref="AI197:AI225">IF(AND(AD197="SRSA",AG197="Initial"),"SRSA",0)</f>
        <v>0</v>
      </c>
    </row>
    <row r="198" spans="1:35" ht="12.75">
      <c r="A198" s="65">
        <v>5103690</v>
      </c>
      <c r="B198" s="66">
        <v>126</v>
      </c>
      <c r="C198" s="67" t="s">
        <v>562</v>
      </c>
      <c r="D198" s="68" t="s">
        <v>563</v>
      </c>
      <c r="E198" s="68" t="s">
        <v>217</v>
      </c>
      <c r="F198" s="69" t="s">
        <v>42</v>
      </c>
      <c r="G198" s="70">
        <v>24402</v>
      </c>
      <c r="H198" s="71">
        <v>900</v>
      </c>
      <c r="I198" s="72">
        <v>5403323920</v>
      </c>
      <c r="J198" s="73">
        <v>6</v>
      </c>
      <c r="K198" s="74" t="s">
        <v>44</v>
      </c>
      <c r="L198" s="75"/>
      <c r="M198" s="76">
        <v>2508</v>
      </c>
      <c r="N198" s="77" t="s">
        <v>44</v>
      </c>
      <c r="O198" s="78">
        <v>16.59285503</v>
      </c>
      <c r="P198" s="74" t="s">
        <v>44</v>
      </c>
      <c r="Q198" s="79"/>
      <c r="R198" s="80"/>
      <c r="S198" s="81" t="s">
        <v>45</v>
      </c>
      <c r="T198" s="82">
        <v>176217.25</v>
      </c>
      <c r="U198" s="83">
        <v>14899.12</v>
      </c>
      <c r="V198" s="83">
        <v>19726</v>
      </c>
      <c r="W198" s="84">
        <v>14994</v>
      </c>
      <c r="X198" s="85" t="s">
        <v>44</v>
      </c>
      <c r="Y198" s="86" t="s">
        <v>46</v>
      </c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9">
        <f t="shared" si="33"/>
        <v>0</v>
      </c>
      <c r="AD198" s="90" t="str">
        <f t="shared" si="34"/>
        <v>-</v>
      </c>
      <c r="AE198" s="87">
        <f t="shared" si="35"/>
        <v>1</v>
      </c>
      <c r="AF198" s="88">
        <f t="shared" si="36"/>
        <v>0</v>
      </c>
      <c r="AG198" s="89">
        <f t="shared" si="37"/>
        <v>0</v>
      </c>
      <c r="AH198" s="90" t="str">
        <f t="shared" si="38"/>
        <v>-</v>
      </c>
      <c r="AI198" s="87">
        <f t="shared" si="39"/>
        <v>0</v>
      </c>
    </row>
    <row r="199" spans="1:35" ht="12.75">
      <c r="A199" s="65">
        <v>5103710</v>
      </c>
      <c r="B199" s="66">
        <v>127</v>
      </c>
      <c r="C199" s="67" t="s">
        <v>564</v>
      </c>
      <c r="D199" s="68" t="s">
        <v>565</v>
      </c>
      <c r="E199" s="68" t="s">
        <v>439</v>
      </c>
      <c r="F199" s="69" t="s">
        <v>42</v>
      </c>
      <c r="G199" s="70">
        <v>23439</v>
      </c>
      <c r="H199" s="71">
        <v>1549</v>
      </c>
      <c r="I199" s="72">
        <v>7579256750</v>
      </c>
      <c r="J199" s="73" t="s">
        <v>288</v>
      </c>
      <c r="K199" s="74" t="s">
        <v>44</v>
      </c>
      <c r="L199" s="75"/>
      <c r="M199" s="76">
        <v>12771</v>
      </c>
      <c r="N199" s="77" t="s">
        <v>44</v>
      </c>
      <c r="O199" s="78">
        <v>14.22824192</v>
      </c>
      <c r="P199" s="74" t="s">
        <v>44</v>
      </c>
      <c r="Q199" s="79"/>
      <c r="R199" s="80"/>
      <c r="S199" s="81" t="s">
        <v>44</v>
      </c>
      <c r="T199" s="82">
        <v>664869.52</v>
      </c>
      <c r="U199" s="83">
        <v>51149.53</v>
      </c>
      <c r="V199" s="83">
        <v>77690</v>
      </c>
      <c r="W199" s="84">
        <v>68893</v>
      </c>
      <c r="X199" s="85" t="s">
        <v>44</v>
      </c>
      <c r="Y199" s="86" t="s">
        <v>46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9">
        <f t="shared" si="33"/>
        <v>0</v>
      </c>
      <c r="AD199" s="90" t="str">
        <f t="shared" si="34"/>
        <v>-</v>
      </c>
      <c r="AE199" s="87">
        <f t="shared" si="35"/>
        <v>0</v>
      </c>
      <c r="AF199" s="88">
        <f t="shared" si="36"/>
        <v>0</v>
      </c>
      <c r="AG199" s="89">
        <f t="shared" si="37"/>
        <v>0</v>
      </c>
      <c r="AH199" s="90" t="str">
        <f t="shared" si="38"/>
        <v>-</v>
      </c>
      <c r="AI199" s="87">
        <f t="shared" si="39"/>
        <v>0</v>
      </c>
    </row>
    <row r="200" spans="1:35" ht="12.75">
      <c r="A200" s="65">
        <v>5103750</v>
      </c>
      <c r="B200" s="66">
        <v>90</v>
      </c>
      <c r="C200" s="67" t="s">
        <v>566</v>
      </c>
      <c r="D200" s="68" t="s">
        <v>567</v>
      </c>
      <c r="E200" s="68" t="s">
        <v>568</v>
      </c>
      <c r="F200" s="69" t="s">
        <v>42</v>
      </c>
      <c r="G200" s="70">
        <v>23883</v>
      </c>
      <c r="H200" s="71">
        <v>317</v>
      </c>
      <c r="I200" s="72">
        <v>7572945229</v>
      </c>
      <c r="J200" s="73">
        <v>8</v>
      </c>
      <c r="K200" s="74" t="s">
        <v>45</v>
      </c>
      <c r="L200" s="75"/>
      <c r="M200" s="76">
        <v>997</v>
      </c>
      <c r="N200" s="77" t="s">
        <v>44</v>
      </c>
      <c r="O200" s="78">
        <v>14.08906883</v>
      </c>
      <c r="P200" s="74" t="s">
        <v>44</v>
      </c>
      <c r="Q200" s="79"/>
      <c r="R200" s="80"/>
      <c r="S200" s="81" t="s">
        <v>45</v>
      </c>
      <c r="T200" s="82">
        <v>64957.86</v>
      </c>
      <c r="U200" s="83">
        <v>4654.43</v>
      </c>
      <c r="V200" s="83">
        <v>7140</v>
      </c>
      <c r="W200" s="84">
        <v>5752</v>
      </c>
      <c r="X200" s="85" t="s">
        <v>44</v>
      </c>
      <c r="Y200" s="86" t="s">
        <v>46</v>
      </c>
      <c r="Z200" s="87">
        <f t="shared" si="30"/>
        <v>1</v>
      </c>
      <c r="AA200" s="88">
        <f t="shared" si="31"/>
        <v>0</v>
      </c>
      <c r="AB200" s="88">
        <f t="shared" si="32"/>
        <v>0</v>
      </c>
      <c r="AC200" s="89">
        <f t="shared" si="33"/>
        <v>0</v>
      </c>
      <c r="AD200" s="90" t="str">
        <f t="shared" si="34"/>
        <v>-</v>
      </c>
      <c r="AE200" s="87">
        <f t="shared" si="35"/>
        <v>1</v>
      </c>
      <c r="AF200" s="88">
        <f t="shared" si="36"/>
        <v>0</v>
      </c>
      <c r="AG200" s="89">
        <f t="shared" si="37"/>
        <v>0</v>
      </c>
      <c r="AH200" s="90" t="str">
        <f t="shared" si="38"/>
        <v>-</v>
      </c>
      <c r="AI200" s="87">
        <f t="shared" si="39"/>
        <v>0</v>
      </c>
    </row>
    <row r="201" spans="1:35" ht="12.75">
      <c r="A201" s="65">
        <v>5103780</v>
      </c>
      <c r="B201" s="66">
        <v>91</v>
      </c>
      <c r="C201" s="67" t="s">
        <v>569</v>
      </c>
      <c r="D201" s="68" t="s">
        <v>570</v>
      </c>
      <c r="E201" s="68" t="s">
        <v>571</v>
      </c>
      <c r="F201" s="69" t="s">
        <v>42</v>
      </c>
      <c r="G201" s="70">
        <v>23884</v>
      </c>
      <c r="H201" s="71">
        <v>368</v>
      </c>
      <c r="I201" s="72">
        <v>4342461099</v>
      </c>
      <c r="J201" s="73">
        <v>8</v>
      </c>
      <c r="K201" s="74" t="s">
        <v>45</v>
      </c>
      <c r="L201" s="75"/>
      <c r="M201" s="76">
        <v>1261</v>
      </c>
      <c r="N201" s="77" t="s">
        <v>44</v>
      </c>
      <c r="O201" s="78">
        <v>19.50780312</v>
      </c>
      <c r="P201" s="74" t="s">
        <v>44</v>
      </c>
      <c r="Q201" s="79"/>
      <c r="R201" s="80"/>
      <c r="S201" s="81" t="s">
        <v>45</v>
      </c>
      <c r="T201" s="82">
        <v>108740.51</v>
      </c>
      <c r="U201" s="83">
        <v>7782.02</v>
      </c>
      <c r="V201" s="83">
        <v>11470</v>
      </c>
      <c r="W201" s="84">
        <v>7188</v>
      </c>
      <c r="X201" s="85" t="s">
        <v>44</v>
      </c>
      <c r="Y201" s="86" t="s">
        <v>46</v>
      </c>
      <c r="Z201" s="87">
        <f t="shared" si="30"/>
        <v>1</v>
      </c>
      <c r="AA201" s="88">
        <f t="shared" si="31"/>
        <v>0</v>
      </c>
      <c r="AB201" s="88">
        <f t="shared" si="32"/>
        <v>0</v>
      </c>
      <c r="AC201" s="89">
        <f t="shared" si="33"/>
        <v>0</v>
      </c>
      <c r="AD201" s="90" t="str">
        <f t="shared" si="34"/>
        <v>-</v>
      </c>
      <c r="AE201" s="87">
        <f t="shared" si="35"/>
        <v>1</v>
      </c>
      <c r="AF201" s="88">
        <f t="shared" si="36"/>
        <v>0</v>
      </c>
      <c r="AG201" s="89">
        <f t="shared" si="37"/>
        <v>0</v>
      </c>
      <c r="AH201" s="90" t="str">
        <f t="shared" si="38"/>
        <v>-</v>
      </c>
      <c r="AI201" s="87">
        <f t="shared" si="39"/>
        <v>0</v>
      </c>
    </row>
    <row r="202" spans="1:35" ht="12.75">
      <c r="A202" s="65">
        <v>5100047</v>
      </c>
      <c r="B202" s="66">
        <v>922</v>
      </c>
      <c r="C202" s="67" t="s">
        <v>572</v>
      </c>
      <c r="D202" s="68" t="s">
        <v>573</v>
      </c>
      <c r="E202" s="68" t="s">
        <v>541</v>
      </c>
      <c r="F202" s="69" t="s">
        <v>42</v>
      </c>
      <c r="G202" s="70">
        <v>24354</v>
      </c>
      <c r="H202" s="71" t="s">
        <v>105</v>
      </c>
      <c r="I202" s="72">
        <v>2767831222</v>
      </c>
      <c r="J202" s="73">
        <v>6</v>
      </c>
      <c r="K202" s="74" t="s">
        <v>44</v>
      </c>
      <c r="L202" s="75"/>
      <c r="M202" s="76"/>
      <c r="N202" s="77"/>
      <c r="O202" s="91" t="s">
        <v>106</v>
      </c>
      <c r="P202" s="74" t="s">
        <v>106</v>
      </c>
      <c r="Q202" s="79"/>
      <c r="R202" s="80"/>
      <c r="S202" s="81" t="s">
        <v>45</v>
      </c>
      <c r="T202" s="82"/>
      <c r="U202" s="83"/>
      <c r="V202" s="83"/>
      <c r="W202" s="84"/>
      <c r="X202" s="85"/>
      <c r="Y202" s="86"/>
      <c r="Z202" s="87">
        <f t="shared" si="30"/>
        <v>0</v>
      </c>
      <c r="AA202" s="88">
        <f t="shared" si="31"/>
        <v>0</v>
      </c>
      <c r="AB202" s="88">
        <f t="shared" si="32"/>
        <v>0</v>
      </c>
      <c r="AC202" s="89">
        <f t="shared" si="33"/>
        <v>0</v>
      </c>
      <c r="AD202" s="90" t="str">
        <f t="shared" si="34"/>
        <v>-</v>
      </c>
      <c r="AE202" s="87">
        <f t="shared" si="35"/>
        <v>1</v>
      </c>
      <c r="AF202" s="88">
        <f t="shared" si="36"/>
        <v>0</v>
      </c>
      <c r="AG202" s="89">
        <f t="shared" si="37"/>
        <v>0</v>
      </c>
      <c r="AH202" s="90" t="str">
        <f t="shared" si="38"/>
        <v>-</v>
      </c>
      <c r="AI202" s="87">
        <f t="shared" si="39"/>
        <v>0</v>
      </c>
    </row>
    <row r="203" spans="1:35" ht="12.75">
      <c r="A203" s="65">
        <v>5103810</v>
      </c>
      <c r="B203" s="66">
        <v>92</v>
      </c>
      <c r="C203" s="67" t="s">
        <v>574</v>
      </c>
      <c r="D203" s="68" t="s">
        <v>575</v>
      </c>
      <c r="E203" s="68" t="s">
        <v>576</v>
      </c>
      <c r="F203" s="69" t="s">
        <v>42</v>
      </c>
      <c r="G203" s="70">
        <v>24651</v>
      </c>
      <c r="H203" s="71">
        <v>927</v>
      </c>
      <c r="I203" s="72">
        <v>2769885511</v>
      </c>
      <c r="J203" s="73" t="s">
        <v>81</v>
      </c>
      <c r="K203" s="74" t="s">
        <v>44</v>
      </c>
      <c r="L203" s="75"/>
      <c r="M203" s="76">
        <v>6353</v>
      </c>
      <c r="N203" s="77" t="s">
        <v>44</v>
      </c>
      <c r="O203" s="78">
        <v>19.42016317</v>
      </c>
      <c r="P203" s="74" t="s">
        <v>44</v>
      </c>
      <c r="Q203" s="79"/>
      <c r="R203" s="80"/>
      <c r="S203" s="81" t="s">
        <v>45</v>
      </c>
      <c r="T203" s="82">
        <v>496249.95</v>
      </c>
      <c r="U203" s="83">
        <v>36151.91</v>
      </c>
      <c r="V203" s="83">
        <v>47791</v>
      </c>
      <c r="W203" s="84">
        <v>36959</v>
      </c>
      <c r="X203" s="85" t="s">
        <v>44</v>
      </c>
      <c r="Y203" s="86" t="s">
        <v>46</v>
      </c>
      <c r="Z203" s="87">
        <f t="shared" si="30"/>
        <v>0</v>
      </c>
      <c r="AA203" s="88">
        <f t="shared" si="31"/>
        <v>0</v>
      </c>
      <c r="AB203" s="88">
        <f t="shared" si="32"/>
        <v>0</v>
      </c>
      <c r="AC203" s="89">
        <f t="shared" si="33"/>
        <v>0</v>
      </c>
      <c r="AD203" s="90" t="str">
        <f t="shared" si="34"/>
        <v>-</v>
      </c>
      <c r="AE203" s="87">
        <f t="shared" si="35"/>
        <v>1</v>
      </c>
      <c r="AF203" s="88">
        <f t="shared" si="36"/>
        <v>0</v>
      </c>
      <c r="AG203" s="89">
        <f t="shared" si="37"/>
        <v>0</v>
      </c>
      <c r="AH203" s="90" t="str">
        <f t="shared" si="38"/>
        <v>-</v>
      </c>
      <c r="AI203" s="87">
        <f t="shared" si="39"/>
        <v>0</v>
      </c>
    </row>
    <row r="204" spans="1:35" ht="12.75">
      <c r="A204" s="65">
        <v>5100082</v>
      </c>
      <c r="B204" s="66">
        <v>427</v>
      </c>
      <c r="C204" s="67" t="s">
        <v>577</v>
      </c>
      <c r="D204" s="68" t="s">
        <v>578</v>
      </c>
      <c r="E204" s="68" t="s">
        <v>579</v>
      </c>
      <c r="F204" s="69" t="s">
        <v>42</v>
      </c>
      <c r="G204" s="70">
        <v>22728</v>
      </c>
      <c r="H204" s="71" t="s">
        <v>105</v>
      </c>
      <c r="I204" s="72">
        <v>5407889011</v>
      </c>
      <c r="J204" s="73">
        <v>8</v>
      </c>
      <c r="K204" s="74" t="s">
        <v>45</v>
      </c>
      <c r="L204" s="75"/>
      <c r="M204" s="76"/>
      <c r="N204" s="77"/>
      <c r="O204" s="91" t="s">
        <v>106</v>
      </c>
      <c r="P204" s="74" t="s">
        <v>106</v>
      </c>
      <c r="Q204" s="79"/>
      <c r="R204" s="80"/>
      <c r="S204" s="81" t="s">
        <v>45</v>
      </c>
      <c r="T204" s="82"/>
      <c r="U204" s="83"/>
      <c r="V204" s="83"/>
      <c r="W204" s="84"/>
      <c r="X204" s="85"/>
      <c r="Y204" s="86"/>
      <c r="Z204" s="87">
        <f t="shared" si="30"/>
        <v>1</v>
      </c>
      <c r="AA204" s="88">
        <f t="shared" si="31"/>
        <v>0</v>
      </c>
      <c r="AB204" s="88">
        <f t="shared" si="32"/>
        <v>0</v>
      </c>
      <c r="AC204" s="89">
        <f t="shared" si="33"/>
        <v>0</v>
      </c>
      <c r="AD204" s="90" t="str">
        <f t="shared" si="34"/>
        <v>-</v>
      </c>
      <c r="AE204" s="87">
        <f t="shared" si="35"/>
        <v>1</v>
      </c>
      <c r="AF204" s="88">
        <f t="shared" si="36"/>
        <v>0</v>
      </c>
      <c r="AG204" s="89">
        <f t="shared" si="37"/>
        <v>0</v>
      </c>
      <c r="AH204" s="90" t="str">
        <f t="shared" si="38"/>
        <v>-</v>
      </c>
      <c r="AI204" s="87">
        <f t="shared" si="39"/>
        <v>0</v>
      </c>
    </row>
    <row r="205" spans="1:35" ht="12.75">
      <c r="A205" s="65">
        <v>5100095</v>
      </c>
      <c r="B205" s="66">
        <v>419</v>
      </c>
      <c r="C205" s="67" t="s">
        <v>580</v>
      </c>
      <c r="D205" s="68" t="s">
        <v>581</v>
      </c>
      <c r="E205" s="68" t="s">
        <v>582</v>
      </c>
      <c r="F205" s="69" t="s">
        <v>42</v>
      </c>
      <c r="G205" s="70">
        <v>23692</v>
      </c>
      <c r="H205" s="71" t="s">
        <v>105</v>
      </c>
      <c r="I205" s="72">
        <v>7578980516</v>
      </c>
      <c r="J205" s="73">
        <v>3</v>
      </c>
      <c r="K205" s="74" t="s">
        <v>44</v>
      </c>
      <c r="L205" s="75"/>
      <c r="M205" s="76"/>
      <c r="N205" s="77"/>
      <c r="O205" s="78">
        <v>7.676902537</v>
      </c>
      <c r="P205" s="74" t="s">
        <v>44</v>
      </c>
      <c r="Q205" s="79"/>
      <c r="R205" s="80"/>
      <c r="S205" s="81" t="s">
        <v>44</v>
      </c>
      <c r="T205" s="82"/>
      <c r="U205" s="83"/>
      <c r="V205" s="83"/>
      <c r="W205" s="84"/>
      <c r="X205" s="85"/>
      <c r="Y205" s="86"/>
      <c r="Z205" s="87">
        <f t="shared" si="30"/>
        <v>0</v>
      </c>
      <c r="AA205" s="88">
        <f t="shared" si="31"/>
        <v>0</v>
      </c>
      <c r="AB205" s="88">
        <f t="shared" si="32"/>
        <v>0</v>
      </c>
      <c r="AC205" s="89">
        <f t="shared" si="33"/>
        <v>0</v>
      </c>
      <c r="AD205" s="90" t="str">
        <f t="shared" si="34"/>
        <v>-</v>
      </c>
      <c r="AE205" s="87">
        <f t="shared" si="35"/>
        <v>0</v>
      </c>
      <c r="AF205" s="88">
        <f t="shared" si="36"/>
        <v>0</v>
      </c>
      <c r="AG205" s="89">
        <f t="shared" si="37"/>
        <v>0</v>
      </c>
      <c r="AH205" s="90" t="str">
        <f t="shared" si="38"/>
        <v>-</v>
      </c>
      <c r="AI205" s="87">
        <f t="shared" si="39"/>
        <v>0</v>
      </c>
    </row>
    <row r="206" spans="1:35" ht="12.75">
      <c r="A206" s="65">
        <v>5100074</v>
      </c>
      <c r="B206" s="66">
        <v>403</v>
      </c>
      <c r="C206" s="67" t="s">
        <v>583</v>
      </c>
      <c r="D206" s="68" t="s">
        <v>584</v>
      </c>
      <c r="E206" s="68" t="s">
        <v>297</v>
      </c>
      <c r="F206" s="69" t="s">
        <v>42</v>
      </c>
      <c r="G206" s="70">
        <v>23502</v>
      </c>
      <c r="H206" s="71" t="s">
        <v>105</v>
      </c>
      <c r="I206" s="72">
        <v>7578926100</v>
      </c>
      <c r="J206" s="73">
        <v>2</v>
      </c>
      <c r="K206" s="74" t="s">
        <v>44</v>
      </c>
      <c r="L206" s="75"/>
      <c r="M206" s="76"/>
      <c r="N206" s="77"/>
      <c r="O206" s="91" t="s">
        <v>106</v>
      </c>
      <c r="P206" s="74" t="s">
        <v>106</v>
      </c>
      <c r="Q206" s="79"/>
      <c r="R206" s="80"/>
      <c r="S206" s="81" t="s">
        <v>44</v>
      </c>
      <c r="T206" s="82"/>
      <c r="U206" s="83"/>
      <c r="V206" s="83"/>
      <c r="W206" s="84"/>
      <c r="X206" s="85"/>
      <c r="Y206" s="86"/>
      <c r="Z206" s="87">
        <f t="shared" si="30"/>
        <v>0</v>
      </c>
      <c r="AA206" s="88">
        <f t="shared" si="31"/>
        <v>0</v>
      </c>
      <c r="AB206" s="88">
        <f t="shared" si="32"/>
        <v>0</v>
      </c>
      <c r="AC206" s="89">
        <f t="shared" si="33"/>
        <v>0</v>
      </c>
      <c r="AD206" s="90" t="str">
        <f t="shared" si="34"/>
        <v>-</v>
      </c>
      <c r="AE206" s="87">
        <f t="shared" si="35"/>
        <v>0</v>
      </c>
      <c r="AF206" s="88">
        <f t="shared" si="36"/>
        <v>0</v>
      </c>
      <c r="AG206" s="89">
        <f t="shared" si="37"/>
        <v>0</v>
      </c>
      <c r="AH206" s="90" t="str">
        <f t="shared" si="38"/>
        <v>-</v>
      </c>
      <c r="AI206" s="87">
        <f t="shared" si="39"/>
        <v>0</v>
      </c>
    </row>
    <row r="207" spans="1:35" ht="12.75">
      <c r="A207" s="65">
        <v>5100076</v>
      </c>
      <c r="B207" s="66">
        <v>405</v>
      </c>
      <c r="C207" s="67" t="s">
        <v>585</v>
      </c>
      <c r="D207" s="68" t="s">
        <v>586</v>
      </c>
      <c r="E207" s="68" t="s">
        <v>263</v>
      </c>
      <c r="F207" s="69" t="s">
        <v>42</v>
      </c>
      <c r="G207" s="70">
        <v>22042</v>
      </c>
      <c r="H207" s="71" t="s">
        <v>105</v>
      </c>
      <c r="I207" s="72">
        <v>7032086406</v>
      </c>
      <c r="J207" s="73">
        <v>3</v>
      </c>
      <c r="K207" s="74" t="s">
        <v>44</v>
      </c>
      <c r="L207" s="75"/>
      <c r="M207" s="76"/>
      <c r="N207" s="77"/>
      <c r="O207" s="91" t="s">
        <v>106</v>
      </c>
      <c r="P207" s="74" t="s">
        <v>106</v>
      </c>
      <c r="Q207" s="79"/>
      <c r="R207" s="80"/>
      <c r="S207" s="81" t="s">
        <v>44</v>
      </c>
      <c r="T207" s="82"/>
      <c r="U207" s="83"/>
      <c r="V207" s="83"/>
      <c r="W207" s="84"/>
      <c r="X207" s="85"/>
      <c r="Y207" s="86"/>
      <c r="Z207" s="87">
        <f t="shared" si="30"/>
        <v>0</v>
      </c>
      <c r="AA207" s="88">
        <f t="shared" si="31"/>
        <v>0</v>
      </c>
      <c r="AB207" s="88">
        <f t="shared" si="32"/>
        <v>0</v>
      </c>
      <c r="AC207" s="89">
        <f t="shared" si="33"/>
        <v>0</v>
      </c>
      <c r="AD207" s="90" t="str">
        <f t="shared" si="34"/>
        <v>-</v>
      </c>
      <c r="AE207" s="87">
        <f t="shared" si="35"/>
        <v>0</v>
      </c>
      <c r="AF207" s="88">
        <f t="shared" si="36"/>
        <v>0</v>
      </c>
      <c r="AG207" s="89">
        <f t="shared" si="37"/>
        <v>0</v>
      </c>
      <c r="AH207" s="90" t="str">
        <f t="shared" si="38"/>
        <v>-</v>
      </c>
      <c r="AI207" s="87">
        <f t="shared" si="39"/>
        <v>0</v>
      </c>
    </row>
    <row r="208" spans="1:35" ht="12.75">
      <c r="A208" s="65">
        <v>5100053</v>
      </c>
      <c r="B208" s="66">
        <v>944</v>
      </c>
      <c r="C208" s="67" t="s">
        <v>587</v>
      </c>
      <c r="D208" s="68" t="s">
        <v>588</v>
      </c>
      <c r="E208" s="68" t="s">
        <v>589</v>
      </c>
      <c r="F208" s="69" t="s">
        <v>42</v>
      </c>
      <c r="G208" s="70">
        <v>23824</v>
      </c>
      <c r="H208" s="71" t="s">
        <v>105</v>
      </c>
      <c r="I208" s="72">
        <v>8042986420</v>
      </c>
      <c r="J208" s="73">
        <v>1</v>
      </c>
      <c r="K208" s="74" t="s">
        <v>44</v>
      </c>
      <c r="L208" s="75"/>
      <c r="M208" s="76"/>
      <c r="N208" s="77"/>
      <c r="O208" s="91" t="s">
        <v>106</v>
      </c>
      <c r="P208" s="74" t="s">
        <v>106</v>
      </c>
      <c r="Q208" s="79"/>
      <c r="R208" s="80"/>
      <c r="S208" s="81" t="s">
        <v>44</v>
      </c>
      <c r="T208" s="82"/>
      <c r="U208" s="83"/>
      <c r="V208" s="83"/>
      <c r="W208" s="84"/>
      <c r="X208" s="85"/>
      <c r="Y208" s="86"/>
      <c r="Z208" s="87">
        <f t="shared" si="30"/>
        <v>0</v>
      </c>
      <c r="AA208" s="88">
        <f t="shared" si="31"/>
        <v>0</v>
      </c>
      <c r="AB208" s="88">
        <f t="shared" si="32"/>
        <v>0</v>
      </c>
      <c r="AC208" s="89">
        <f t="shared" si="33"/>
        <v>0</v>
      </c>
      <c r="AD208" s="90" t="str">
        <f t="shared" si="34"/>
        <v>-</v>
      </c>
      <c r="AE208" s="87">
        <f t="shared" si="35"/>
        <v>0</v>
      </c>
      <c r="AF208" s="88">
        <f t="shared" si="36"/>
        <v>0</v>
      </c>
      <c r="AG208" s="89">
        <f t="shared" si="37"/>
        <v>0</v>
      </c>
      <c r="AH208" s="90" t="str">
        <f t="shared" si="38"/>
        <v>-</v>
      </c>
      <c r="AI208" s="87">
        <f t="shared" si="39"/>
        <v>0</v>
      </c>
    </row>
    <row r="209" spans="1:35" ht="12.75">
      <c r="A209" s="65">
        <v>5100008</v>
      </c>
      <c r="B209" s="66">
        <v>306</v>
      </c>
      <c r="C209" s="67" t="s">
        <v>590</v>
      </c>
      <c r="D209" s="68" t="s">
        <v>591</v>
      </c>
      <c r="E209" s="68" t="s">
        <v>141</v>
      </c>
      <c r="F209" s="69" t="s">
        <v>42</v>
      </c>
      <c r="G209" s="70">
        <v>22939</v>
      </c>
      <c r="H209" s="71">
        <v>9801</v>
      </c>
      <c r="I209" s="72">
        <v>5402455002</v>
      </c>
      <c r="J209" s="73">
        <v>6</v>
      </c>
      <c r="K209" s="74" t="s">
        <v>44</v>
      </c>
      <c r="L209" s="75"/>
      <c r="M209" s="76"/>
      <c r="N209" s="77"/>
      <c r="O209" s="91" t="s">
        <v>106</v>
      </c>
      <c r="P209" s="74" t="s">
        <v>106</v>
      </c>
      <c r="Q209" s="79"/>
      <c r="R209" s="80"/>
      <c r="S209" s="81" t="s">
        <v>45</v>
      </c>
      <c r="T209" s="82"/>
      <c r="U209" s="83"/>
      <c r="V209" s="83"/>
      <c r="W209" s="84"/>
      <c r="X209" s="85"/>
      <c r="Y209" s="86"/>
      <c r="Z209" s="87">
        <f t="shared" si="30"/>
        <v>0</v>
      </c>
      <c r="AA209" s="88">
        <f t="shared" si="31"/>
        <v>0</v>
      </c>
      <c r="AB209" s="88">
        <f t="shared" si="32"/>
        <v>0</v>
      </c>
      <c r="AC209" s="89">
        <f t="shared" si="33"/>
        <v>0</v>
      </c>
      <c r="AD209" s="90" t="str">
        <f t="shared" si="34"/>
        <v>-</v>
      </c>
      <c r="AE209" s="87">
        <f t="shared" si="35"/>
        <v>1</v>
      </c>
      <c r="AF209" s="88">
        <f t="shared" si="36"/>
        <v>0</v>
      </c>
      <c r="AG209" s="89">
        <f t="shared" si="37"/>
        <v>0</v>
      </c>
      <c r="AH209" s="90" t="str">
        <f t="shared" si="38"/>
        <v>-</v>
      </c>
      <c r="AI209" s="87">
        <f t="shared" si="39"/>
        <v>0</v>
      </c>
    </row>
    <row r="210" spans="1:35" ht="12.75">
      <c r="A210" s="65">
        <v>5103840</v>
      </c>
      <c r="B210" s="66">
        <v>128</v>
      </c>
      <c r="C210" s="67" t="s">
        <v>592</v>
      </c>
      <c r="D210" s="68" t="s">
        <v>593</v>
      </c>
      <c r="E210" s="68" t="s">
        <v>594</v>
      </c>
      <c r="F210" s="69" t="s">
        <v>42</v>
      </c>
      <c r="G210" s="70">
        <v>23456</v>
      </c>
      <c r="H210" s="71">
        <v>6038</v>
      </c>
      <c r="I210" s="72">
        <v>7572631000</v>
      </c>
      <c r="J210" s="73" t="s">
        <v>595</v>
      </c>
      <c r="K210" s="74" t="s">
        <v>44</v>
      </c>
      <c r="L210" s="75"/>
      <c r="M210" s="76">
        <v>70780</v>
      </c>
      <c r="N210" s="77" t="s">
        <v>44</v>
      </c>
      <c r="O210" s="78">
        <v>8.586560972</v>
      </c>
      <c r="P210" s="74" t="s">
        <v>44</v>
      </c>
      <c r="Q210" s="79"/>
      <c r="R210" s="80"/>
      <c r="S210" s="81" t="s">
        <v>44</v>
      </c>
      <c r="T210" s="82">
        <v>2774807.86</v>
      </c>
      <c r="U210" s="83">
        <v>191693.77</v>
      </c>
      <c r="V210" s="83">
        <v>353895</v>
      </c>
      <c r="W210" s="84">
        <v>161391</v>
      </c>
      <c r="X210" s="85" t="s">
        <v>45</v>
      </c>
      <c r="Y210" s="86" t="s">
        <v>46</v>
      </c>
      <c r="Z210" s="87">
        <f t="shared" si="30"/>
        <v>0</v>
      </c>
      <c r="AA210" s="88">
        <f t="shared" si="31"/>
        <v>0</v>
      </c>
      <c r="AB210" s="88">
        <f t="shared" si="32"/>
        <v>0</v>
      </c>
      <c r="AC210" s="89">
        <f t="shared" si="33"/>
        <v>0</v>
      </c>
      <c r="AD210" s="90" t="str">
        <f t="shared" si="34"/>
        <v>-</v>
      </c>
      <c r="AE210" s="87">
        <f t="shared" si="35"/>
        <v>0</v>
      </c>
      <c r="AF210" s="88">
        <f t="shared" si="36"/>
        <v>0</v>
      </c>
      <c r="AG210" s="89">
        <f t="shared" si="37"/>
        <v>0</v>
      </c>
      <c r="AH210" s="90" t="str">
        <f t="shared" si="38"/>
        <v>-</v>
      </c>
      <c r="AI210" s="87">
        <f t="shared" si="39"/>
        <v>0</v>
      </c>
    </row>
    <row r="211" spans="1:35" ht="12.75">
      <c r="A211" s="65">
        <v>5100041</v>
      </c>
      <c r="B211" s="66">
        <v>879</v>
      </c>
      <c r="C211" s="67" t="s">
        <v>596</v>
      </c>
      <c r="D211" s="68" t="s">
        <v>597</v>
      </c>
      <c r="E211" s="68" t="s">
        <v>109</v>
      </c>
      <c r="F211" s="69" t="s">
        <v>42</v>
      </c>
      <c r="G211" s="70">
        <v>22908</v>
      </c>
      <c r="H211" s="71">
        <v>399</v>
      </c>
      <c r="I211" s="72">
        <v>8049242658</v>
      </c>
      <c r="J211" s="73">
        <v>2</v>
      </c>
      <c r="K211" s="74" t="s">
        <v>44</v>
      </c>
      <c r="L211" s="75"/>
      <c r="M211" s="76"/>
      <c r="N211" s="77"/>
      <c r="O211" s="91" t="s">
        <v>106</v>
      </c>
      <c r="P211" s="74" t="s">
        <v>106</v>
      </c>
      <c r="Q211" s="79"/>
      <c r="R211" s="80"/>
      <c r="S211" s="81" t="s">
        <v>44</v>
      </c>
      <c r="T211" s="82"/>
      <c r="U211" s="83"/>
      <c r="V211" s="83"/>
      <c r="W211" s="84"/>
      <c r="X211" s="85"/>
      <c r="Y211" s="86"/>
      <c r="Z211" s="87">
        <f t="shared" si="30"/>
        <v>0</v>
      </c>
      <c r="AA211" s="88">
        <f t="shared" si="31"/>
        <v>0</v>
      </c>
      <c r="AB211" s="88">
        <f t="shared" si="32"/>
        <v>0</v>
      </c>
      <c r="AC211" s="89">
        <f t="shared" si="33"/>
        <v>0</v>
      </c>
      <c r="AD211" s="90" t="str">
        <f t="shared" si="34"/>
        <v>-</v>
      </c>
      <c r="AE211" s="87">
        <f t="shared" si="35"/>
        <v>0</v>
      </c>
      <c r="AF211" s="88">
        <f t="shared" si="36"/>
        <v>0</v>
      </c>
      <c r="AG211" s="89">
        <f t="shared" si="37"/>
        <v>0</v>
      </c>
      <c r="AH211" s="90" t="str">
        <f t="shared" si="38"/>
        <v>-</v>
      </c>
      <c r="AI211" s="87">
        <f t="shared" si="39"/>
        <v>0</v>
      </c>
    </row>
    <row r="212" spans="1:35" ht="12.75">
      <c r="A212" s="65">
        <v>5100058</v>
      </c>
      <c r="B212" s="66">
        <v>218</v>
      </c>
      <c r="C212" s="67" t="s">
        <v>598</v>
      </c>
      <c r="D212" s="68" t="s">
        <v>599</v>
      </c>
      <c r="E212" s="68" t="s">
        <v>217</v>
      </c>
      <c r="F212" s="69" t="s">
        <v>42</v>
      </c>
      <c r="G212" s="70">
        <v>24402</v>
      </c>
      <c r="H212" s="71" t="s">
        <v>105</v>
      </c>
      <c r="I212" s="72">
        <v>5403329000</v>
      </c>
      <c r="J212" s="73">
        <v>6</v>
      </c>
      <c r="K212" s="74" t="s">
        <v>44</v>
      </c>
      <c r="L212" s="75"/>
      <c r="M212" s="76"/>
      <c r="N212" s="77"/>
      <c r="O212" s="91" t="s">
        <v>106</v>
      </c>
      <c r="P212" s="74" t="s">
        <v>106</v>
      </c>
      <c r="Q212" s="79"/>
      <c r="R212" s="80"/>
      <c r="S212" s="81" t="s">
        <v>45</v>
      </c>
      <c r="T212" s="82">
        <v>26260.24</v>
      </c>
      <c r="U212" s="83"/>
      <c r="V212" s="83">
        <v>3108</v>
      </c>
      <c r="W212" s="84">
        <v>595</v>
      </c>
      <c r="X212" s="85"/>
      <c r="Y212" s="86"/>
      <c r="Z212" s="87">
        <f t="shared" si="30"/>
        <v>0</v>
      </c>
      <c r="AA212" s="88">
        <f t="shared" si="31"/>
        <v>0</v>
      </c>
      <c r="AB212" s="88">
        <f t="shared" si="32"/>
        <v>0</v>
      </c>
      <c r="AC212" s="89">
        <f t="shared" si="33"/>
        <v>0</v>
      </c>
      <c r="AD212" s="90" t="str">
        <f t="shared" si="34"/>
        <v>-</v>
      </c>
      <c r="AE212" s="87">
        <f t="shared" si="35"/>
        <v>1</v>
      </c>
      <c r="AF212" s="88">
        <f t="shared" si="36"/>
        <v>0</v>
      </c>
      <c r="AG212" s="89">
        <f t="shared" si="37"/>
        <v>0</v>
      </c>
      <c r="AH212" s="90" t="str">
        <f t="shared" si="38"/>
        <v>-</v>
      </c>
      <c r="AI212" s="87">
        <f t="shared" si="39"/>
        <v>0</v>
      </c>
    </row>
    <row r="213" spans="1:35" ht="12.75">
      <c r="A213" s="65">
        <v>5100059</v>
      </c>
      <c r="B213" s="66">
        <v>219</v>
      </c>
      <c r="C213" s="67" t="s">
        <v>600</v>
      </c>
      <c r="D213" s="68" t="s">
        <v>601</v>
      </c>
      <c r="E213" s="68" t="s">
        <v>310</v>
      </c>
      <c r="F213" s="69" t="s">
        <v>42</v>
      </c>
      <c r="G213" s="70">
        <v>23661</v>
      </c>
      <c r="H213" s="71" t="s">
        <v>105</v>
      </c>
      <c r="I213" s="72">
        <v>7572472050</v>
      </c>
      <c r="J213" s="73">
        <v>2</v>
      </c>
      <c r="K213" s="74" t="s">
        <v>44</v>
      </c>
      <c r="L213" s="75"/>
      <c r="M213" s="76"/>
      <c r="N213" s="77"/>
      <c r="O213" s="91" t="s">
        <v>106</v>
      </c>
      <c r="P213" s="74" t="s">
        <v>106</v>
      </c>
      <c r="Q213" s="79"/>
      <c r="R213" s="80"/>
      <c r="S213" s="81" t="s">
        <v>44</v>
      </c>
      <c r="T213" s="82">
        <v>14809.02</v>
      </c>
      <c r="U213" s="83"/>
      <c r="V213" s="83">
        <v>1693</v>
      </c>
      <c r="W213" s="84">
        <v>324</v>
      </c>
      <c r="X213" s="85"/>
      <c r="Y213" s="86"/>
      <c r="Z213" s="87">
        <f t="shared" si="30"/>
        <v>0</v>
      </c>
      <c r="AA213" s="88">
        <f t="shared" si="31"/>
        <v>0</v>
      </c>
      <c r="AB213" s="88">
        <f t="shared" si="32"/>
        <v>0</v>
      </c>
      <c r="AC213" s="89">
        <f t="shared" si="33"/>
        <v>0</v>
      </c>
      <c r="AD213" s="90" t="str">
        <f t="shared" si="34"/>
        <v>-</v>
      </c>
      <c r="AE213" s="87">
        <f t="shared" si="35"/>
        <v>0</v>
      </c>
      <c r="AF213" s="88">
        <f t="shared" si="36"/>
        <v>0</v>
      </c>
      <c r="AG213" s="89">
        <f t="shared" si="37"/>
        <v>0</v>
      </c>
      <c r="AH213" s="90" t="str">
        <f t="shared" si="38"/>
        <v>-</v>
      </c>
      <c r="AI213" s="87">
        <f t="shared" si="39"/>
        <v>0</v>
      </c>
    </row>
    <row r="214" spans="1:35" ht="12.75">
      <c r="A214" s="65">
        <v>5103870</v>
      </c>
      <c r="B214" s="66">
        <v>93</v>
      </c>
      <c r="C214" s="67" t="s">
        <v>602</v>
      </c>
      <c r="D214" s="68" t="s">
        <v>603</v>
      </c>
      <c r="E214" s="68" t="s">
        <v>604</v>
      </c>
      <c r="F214" s="69" t="s">
        <v>42</v>
      </c>
      <c r="G214" s="70">
        <v>22630</v>
      </c>
      <c r="H214" s="71">
        <v>4419</v>
      </c>
      <c r="I214" s="72">
        <v>5406352171</v>
      </c>
      <c r="J214" s="73">
        <v>3</v>
      </c>
      <c r="K214" s="74" t="s">
        <v>44</v>
      </c>
      <c r="L214" s="75"/>
      <c r="M214" s="76">
        <v>4757</v>
      </c>
      <c r="N214" s="77" t="s">
        <v>44</v>
      </c>
      <c r="O214" s="78">
        <v>10.90851435</v>
      </c>
      <c r="P214" s="74" t="s">
        <v>44</v>
      </c>
      <c r="Q214" s="79"/>
      <c r="R214" s="80"/>
      <c r="S214" s="81" t="s">
        <v>44</v>
      </c>
      <c r="T214" s="82">
        <v>214346.28</v>
      </c>
      <c r="U214" s="83">
        <v>17263.27</v>
      </c>
      <c r="V214" s="83">
        <v>27650</v>
      </c>
      <c r="W214" s="84">
        <v>12229</v>
      </c>
      <c r="X214" s="85" t="s">
        <v>44</v>
      </c>
      <c r="Y214" s="86" t="s">
        <v>46</v>
      </c>
      <c r="Z214" s="87">
        <f t="shared" si="30"/>
        <v>0</v>
      </c>
      <c r="AA214" s="88">
        <f t="shared" si="31"/>
        <v>0</v>
      </c>
      <c r="AB214" s="88">
        <f t="shared" si="32"/>
        <v>0</v>
      </c>
      <c r="AC214" s="89">
        <f t="shared" si="33"/>
        <v>0</v>
      </c>
      <c r="AD214" s="90" t="str">
        <f t="shared" si="34"/>
        <v>-</v>
      </c>
      <c r="AE214" s="87">
        <f t="shared" si="35"/>
        <v>0</v>
      </c>
      <c r="AF214" s="88">
        <f t="shared" si="36"/>
        <v>0</v>
      </c>
      <c r="AG214" s="89">
        <f t="shared" si="37"/>
        <v>0</v>
      </c>
      <c r="AH214" s="90" t="str">
        <f t="shared" si="38"/>
        <v>-</v>
      </c>
      <c r="AI214" s="87">
        <f t="shared" si="39"/>
        <v>0</v>
      </c>
    </row>
    <row r="215" spans="1:35" ht="12.75">
      <c r="A215" s="65">
        <v>5103900</v>
      </c>
      <c r="B215" s="66">
        <v>94</v>
      </c>
      <c r="C215" s="67" t="s">
        <v>605</v>
      </c>
      <c r="D215" s="68" t="s">
        <v>606</v>
      </c>
      <c r="E215" s="68" t="s">
        <v>104</v>
      </c>
      <c r="F215" s="69" t="s">
        <v>42</v>
      </c>
      <c r="G215" s="70">
        <v>24210</v>
      </c>
      <c r="H215" s="71">
        <v>2354</v>
      </c>
      <c r="I215" s="72">
        <v>2767393003</v>
      </c>
      <c r="J215" s="73" t="s">
        <v>129</v>
      </c>
      <c r="K215" s="74" t="s">
        <v>44</v>
      </c>
      <c r="L215" s="75"/>
      <c r="M215" s="76">
        <v>6829</v>
      </c>
      <c r="N215" s="77" t="s">
        <v>44</v>
      </c>
      <c r="O215" s="78">
        <v>14.94163424</v>
      </c>
      <c r="P215" s="74" t="s">
        <v>44</v>
      </c>
      <c r="Q215" s="79"/>
      <c r="R215" s="80"/>
      <c r="S215" s="81" t="s">
        <v>44</v>
      </c>
      <c r="T215" s="82">
        <v>377177.9</v>
      </c>
      <c r="U215" s="83">
        <v>28862.42</v>
      </c>
      <c r="V215" s="83">
        <v>42389</v>
      </c>
      <c r="W215" s="84">
        <v>38092</v>
      </c>
      <c r="X215" s="85" t="s">
        <v>45</v>
      </c>
      <c r="Y215" s="86" t="s">
        <v>46</v>
      </c>
      <c r="Z215" s="87">
        <f t="shared" si="30"/>
        <v>0</v>
      </c>
      <c r="AA215" s="88">
        <f t="shared" si="31"/>
        <v>0</v>
      </c>
      <c r="AB215" s="88">
        <f t="shared" si="32"/>
        <v>0</v>
      </c>
      <c r="AC215" s="89">
        <f t="shared" si="33"/>
        <v>0</v>
      </c>
      <c r="AD215" s="90" t="str">
        <f t="shared" si="34"/>
        <v>-</v>
      </c>
      <c r="AE215" s="87">
        <f t="shared" si="35"/>
        <v>0</v>
      </c>
      <c r="AF215" s="88">
        <f t="shared" si="36"/>
        <v>0</v>
      </c>
      <c r="AG215" s="89">
        <f t="shared" si="37"/>
        <v>0</v>
      </c>
      <c r="AH215" s="90" t="str">
        <f t="shared" si="38"/>
        <v>-</v>
      </c>
      <c r="AI215" s="87">
        <f t="shared" si="39"/>
        <v>0</v>
      </c>
    </row>
    <row r="216" spans="1:35" ht="12.75">
      <c r="A216" s="65">
        <v>5103930</v>
      </c>
      <c r="B216" s="66">
        <v>130</v>
      </c>
      <c r="C216" s="67" t="s">
        <v>607</v>
      </c>
      <c r="D216" s="68" t="s">
        <v>608</v>
      </c>
      <c r="E216" s="68" t="s">
        <v>609</v>
      </c>
      <c r="F216" s="69" t="s">
        <v>42</v>
      </c>
      <c r="G216" s="70">
        <v>22980</v>
      </c>
      <c r="H216" s="71">
        <v>4761</v>
      </c>
      <c r="I216" s="72">
        <v>5409464600</v>
      </c>
      <c r="J216" s="73">
        <v>6</v>
      </c>
      <c r="K216" s="74" t="s">
        <v>44</v>
      </c>
      <c r="L216" s="75"/>
      <c r="M216" s="76">
        <v>2789</v>
      </c>
      <c r="N216" s="77" t="s">
        <v>44</v>
      </c>
      <c r="O216" s="78">
        <v>18.61495845</v>
      </c>
      <c r="P216" s="74" t="s">
        <v>44</v>
      </c>
      <c r="Q216" s="79"/>
      <c r="R216" s="80"/>
      <c r="S216" s="81" t="s">
        <v>45</v>
      </c>
      <c r="T216" s="82">
        <v>190417.16</v>
      </c>
      <c r="U216" s="83">
        <v>17928.19</v>
      </c>
      <c r="V216" s="83">
        <v>21315</v>
      </c>
      <c r="W216" s="84">
        <v>16645</v>
      </c>
      <c r="X216" s="85" t="s">
        <v>45</v>
      </c>
      <c r="Y216" s="86" t="s">
        <v>46</v>
      </c>
      <c r="Z216" s="87">
        <f t="shared" si="30"/>
        <v>0</v>
      </c>
      <c r="AA216" s="88">
        <f t="shared" si="31"/>
        <v>0</v>
      </c>
      <c r="AB216" s="88">
        <f t="shared" si="32"/>
        <v>0</v>
      </c>
      <c r="AC216" s="89">
        <f t="shared" si="33"/>
        <v>0</v>
      </c>
      <c r="AD216" s="90" t="str">
        <f t="shared" si="34"/>
        <v>-</v>
      </c>
      <c r="AE216" s="87">
        <f t="shared" si="35"/>
        <v>1</v>
      </c>
      <c r="AF216" s="88">
        <f t="shared" si="36"/>
        <v>0</v>
      </c>
      <c r="AG216" s="89">
        <f t="shared" si="37"/>
        <v>0</v>
      </c>
      <c r="AH216" s="90" t="str">
        <f t="shared" si="38"/>
        <v>-</v>
      </c>
      <c r="AI216" s="87">
        <f t="shared" si="39"/>
        <v>0</v>
      </c>
    </row>
    <row r="217" spans="1:35" ht="12.75">
      <c r="A217" s="65">
        <v>5103950</v>
      </c>
      <c r="B217" s="66">
        <v>207</v>
      </c>
      <c r="C217" s="67" t="s">
        <v>610</v>
      </c>
      <c r="D217" s="68" t="s">
        <v>611</v>
      </c>
      <c r="E217" s="68" t="s">
        <v>612</v>
      </c>
      <c r="F217" s="69" t="s">
        <v>42</v>
      </c>
      <c r="G217" s="70">
        <v>23181</v>
      </c>
      <c r="H217" s="71" t="s">
        <v>105</v>
      </c>
      <c r="I217" s="72">
        <v>8048434368</v>
      </c>
      <c r="J217" s="73">
        <v>4</v>
      </c>
      <c r="K217" s="74" t="s">
        <v>44</v>
      </c>
      <c r="L217" s="75"/>
      <c r="M217" s="76">
        <v>760</v>
      </c>
      <c r="N217" s="77" t="s">
        <v>44</v>
      </c>
      <c r="O217" s="78">
        <v>5.351170569</v>
      </c>
      <c r="P217" s="74" t="s">
        <v>44</v>
      </c>
      <c r="Q217" s="79"/>
      <c r="R217" s="80"/>
      <c r="S217" s="81" t="s">
        <v>44</v>
      </c>
      <c r="T217" s="82">
        <v>19474.14</v>
      </c>
      <c r="U217" s="83">
        <v>985.07</v>
      </c>
      <c r="V217" s="83">
        <v>2574</v>
      </c>
      <c r="W217" s="84">
        <v>1628</v>
      </c>
      <c r="X217" s="85" t="s">
        <v>45</v>
      </c>
      <c r="Y217" s="86" t="s">
        <v>46</v>
      </c>
      <c r="Z217" s="87">
        <f t="shared" si="30"/>
        <v>0</v>
      </c>
      <c r="AA217" s="88">
        <f t="shared" si="31"/>
        <v>0</v>
      </c>
      <c r="AB217" s="88">
        <f t="shared" si="32"/>
        <v>0</v>
      </c>
      <c r="AC217" s="89">
        <f t="shared" si="33"/>
        <v>0</v>
      </c>
      <c r="AD217" s="90" t="str">
        <f t="shared" si="34"/>
        <v>-</v>
      </c>
      <c r="AE217" s="87">
        <f t="shared" si="35"/>
        <v>0</v>
      </c>
      <c r="AF217" s="88">
        <f t="shared" si="36"/>
        <v>0</v>
      </c>
      <c r="AG217" s="89">
        <f t="shared" si="37"/>
        <v>0</v>
      </c>
      <c r="AH217" s="90" t="str">
        <f t="shared" si="38"/>
        <v>-</v>
      </c>
      <c r="AI217" s="87">
        <f t="shared" si="39"/>
        <v>0</v>
      </c>
    </row>
    <row r="218" spans="1:35" ht="12.75">
      <c r="A218" s="65">
        <v>5100048</v>
      </c>
      <c r="B218" s="66">
        <v>924</v>
      </c>
      <c r="C218" s="67" t="s">
        <v>613</v>
      </c>
      <c r="D218" s="68" t="s">
        <v>614</v>
      </c>
      <c r="E218" s="68" t="s">
        <v>217</v>
      </c>
      <c r="F218" s="69" t="s">
        <v>42</v>
      </c>
      <c r="G218" s="70">
        <v>24402</v>
      </c>
      <c r="H218" s="71">
        <v>2500</v>
      </c>
      <c r="I218" s="72">
        <v>5403328355</v>
      </c>
      <c r="J218" s="73">
        <v>6</v>
      </c>
      <c r="K218" s="74" t="s">
        <v>44</v>
      </c>
      <c r="L218" s="75"/>
      <c r="M218" s="76"/>
      <c r="N218" s="77"/>
      <c r="O218" s="91" t="s">
        <v>106</v>
      </c>
      <c r="P218" s="74" t="s">
        <v>106</v>
      </c>
      <c r="Q218" s="79"/>
      <c r="R218" s="80"/>
      <c r="S218" s="81" t="s">
        <v>45</v>
      </c>
      <c r="T218" s="82"/>
      <c r="U218" s="83"/>
      <c r="V218" s="83"/>
      <c r="W218" s="84"/>
      <c r="X218" s="85"/>
      <c r="Y218" s="86"/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9">
        <f t="shared" si="33"/>
        <v>0</v>
      </c>
      <c r="AD218" s="90" t="str">
        <f t="shared" si="34"/>
        <v>-</v>
      </c>
      <c r="AE218" s="87">
        <f t="shared" si="35"/>
        <v>1</v>
      </c>
      <c r="AF218" s="88">
        <f t="shared" si="36"/>
        <v>0</v>
      </c>
      <c r="AG218" s="89">
        <f t="shared" si="37"/>
        <v>0</v>
      </c>
      <c r="AH218" s="90" t="str">
        <f t="shared" si="38"/>
        <v>-</v>
      </c>
      <c r="AI218" s="87">
        <f t="shared" si="39"/>
        <v>0</v>
      </c>
    </row>
    <row r="219" spans="1:35" ht="12.75">
      <c r="A219" s="65">
        <v>5103980</v>
      </c>
      <c r="B219" s="66">
        <v>95</v>
      </c>
      <c r="C219" s="67" t="s">
        <v>615</v>
      </c>
      <c r="D219" s="68" t="s">
        <v>616</v>
      </c>
      <c r="E219" s="68" t="s">
        <v>617</v>
      </c>
      <c r="F219" s="69" t="s">
        <v>42</v>
      </c>
      <c r="G219" s="70">
        <v>22520</v>
      </c>
      <c r="H219" s="71">
        <v>1060</v>
      </c>
      <c r="I219" s="72">
        <v>8044938018</v>
      </c>
      <c r="J219" s="73">
        <v>7</v>
      </c>
      <c r="K219" s="74" t="s">
        <v>45</v>
      </c>
      <c r="L219" s="75"/>
      <c r="M219" s="76">
        <v>1724</v>
      </c>
      <c r="N219" s="77" t="s">
        <v>44</v>
      </c>
      <c r="O219" s="78">
        <v>14.92860234</v>
      </c>
      <c r="P219" s="74" t="s">
        <v>44</v>
      </c>
      <c r="Q219" s="79"/>
      <c r="R219" s="80"/>
      <c r="S219" s="81" t="s">
        <v>45</v>
      </c>
      <c r="T219" s="82">
        <v>116711.89</v>
      </c>
      <c r="U219" s="83">
        <v>7732.76</v>
      </c>
      <c r="V219" s="83">
        <v>11850</v>
      </c>
      <c r="W219" s="84">
        <v>10462</v>
      </c>
      <c r="X219" s="85" t="s">
        <v>44</v>
      </c>
      <c r="Y219" s="86" t="s">
        <v>46</v>
      </c>
      <c r="Z219" s="87">
        <f t="shared" si="30"/>
        <v>1</v>
      </c>
      <c r="AA219" s="88">
        <f t="shared" si="31"/>
        <v>0</v>
      </c>
      <c r="AB219" s="88">
        <f t="shared" si="32"/>
        <v>0</v>
      </c>
      <c r="AC219" s="89">
        <f t="shared" si="33"/>
        <v>0</v>
      </c>
      <c r="AD219" s="90" t="str">
        <f t="shared" si="34"/>
        <v>-</v>
      </c>
      <c r="AE219" s="87">
        <f t="shared" si="35"/>
        <v>1</v>
      </c>
      <c r="AF219" s="88">
        <f t="shared" si="36"/>
        <v>0</v>
      </c>
      <c r="AG219" s="89">
        <f t="shared" si="37"/>
        <v>0</v>
      </c>
      <c r="AH219" s="90" t="str">
        <f t="shared" si="38"/>
        <v>-</v>
      </c>
      <c r="AI219" s="87">
        <f t="shared" si="39"/>
        <v>0</v>
      </c>
    </row>
    <row r="220" spans="1:35" ht="12.75">
      <c r="A220" s="65">
        <v>5104020</v>
      </c>
      <c r="B220" s="66">
        <v>131</v>
      </c>
      <c r="C220" s="67" t="s">
        <v>618</v>
      </c>
      <c r="D220" s="68" t="s">
        <v>619</v>
      </c>
      <c r="E220" s="68" t="s">
        <v>252</v>
      </c>
      <c r="F220" s="69" t="s">
        <v>42</v>
      </c>
      <c r="G220" s="70">
        <v>23187</v>
      </c>
      <c r="H220" s="71">
        <v>8783</v>
      </c>
      <c r="I220" s="72">
        <v>7572536777</v>
      </c>
      <c r="J220" s="73" t="s">
        <v>205</v>
      </c>
      <c r="K220" s="74" t="s">
        <v>44</v>
      </c>
      <c r="L220" s="75"/>
      <c r="M220" s="76">
        <v>679</v>
      </c>
      <c r="N220" s="77" t="s">
        <v>44</v>
      </c>
      <c r="O220" s="91" t="s">
        <v>106</v>
      </c>
      <c r="P220" s="74" t="s">
        <v>106</v>
      </c>
      <c r="Q220" s="79"/>
      <c r="R220" s="80"/>
      <c r="S220" s="81" t="s">
        <v>44</v>
      </c>
      <c r="T220" s="82">
        <v>299875.99</v>
      </c>
      <c r="U220" s="83">
        <v>20981.9</v>
      </c>
      <c r="V220" s="83">
        <v>38412</v>
      </c>
      <c r="W220" s="84">
        <v>21266</v>
      </c>
      <c r="X220" s="85" t="s">
        <v>44</v>
      </c>
      <c r="Y220" s="86" t="s">
        <v>46</v>
      </c>
      <c r="Z220" s="87">
        <f t="shared" si="30"/>
        <v>0</v>
      </c>
      <c r="AA220" s="88">
        <f t="shared" si="31"/>
        <v>0</v>
      </c>
      <c r="AB220" s="88">
        <f t="shared" si="32"/>
        <v>0</v>
      </c>
      <c r="AC220" s="89">
        <f t="shared" si="33"/>
        <v>0</v>
      </c>
      <c r="AD220" s="90" t="str">
        <f t="shared" si="34"/>
        <v>-</v>
      </c>
      <c r="AE220" s="87">
        <f t="shared" si="35"/>
        <v>0</v>
      </c>
      <c r="AF220" s="88">
        <f t="shared" si="36"/>
        <v>0</v>
      </c>
      <c r="AG220" s="89">
        <f t="shared" si="37"/>
        <v>0</v>
      </c>
      <c r="AH220" s="90" t="str">
        <f t="shared" si="38"/>
        <v>-</v>
      </c>
      <c r="AI220" s="87">
        <f t="shared" si="39"/>
        <v>0</v>
      </c>
    </row>
    <row r="221" spans="1:35" ht="12.75">
      <c r="A221" s="65">
        <v>5104050</v>
      </c>
      <c r="B221" s="66">
        <v>132</v>
      </c>
      <c r="C221" s="67" t="s">
        <v>620</v>
      </c>
      <c r="D221" s="68" t="s">
        <v>621</v>
      </c>
      <c r="E221" s="68" t="s">
        <v>276</v>
      </c>
      <c r="F221" s="69" t="s">
        <v>42</v>
      </c>
      <c r="G221" s="70">
        <v>22604</v>
      </c>
      <c r="H221" s="71">
        <v>551</v>
      </c>
      <c r="I221" s="72">
        <v>5406674253</v>
      </c>
      <c r="J221" s="73">
        <v>2</v>
      </c>
      <c r="K221" s="74" t="s">
        <v>44</v>
      </c>
      <c r="L221" s="75"/>
      <c r="M221" s="76">
        <v>3430</v>
      </c>
      <c r="N221" s="77" t="s">
        <v>44</v>
      </c>
      <c r="O221" s="78">
        <v>14.74763407</v>
      </c>
      <c r="P221" s="74" t="s">
        <v>44</v>
      </c>
      <c r="Q221" s="79"/>
      <c r="R221" s="80"/>
      <c r="S221" s="81" t="s">
        <v>44</v>
      </c>
      <c r="T221" s="82">
        <v>188619.59</v>
      </c>
      <c r="U221" s="83">
        <v>16007.32</v>
      </c>
      <c r="V221" s="83">
        <v>22037</v>
      </c>
      <c r="W221" s="84">
        <v>20003</v>
      </c>
      <c r="X221" s="85" t="s">
        <v>44</v>
      </c>
      <c r="Y221" s="86" t="s">
        <v>46</v>
      </c>
      <c r="Z221" s="87">
        <f t="shared" si="30"/>
        <v>0</v>
      </c>
      <c r="AA221" s="88">
        <f t="shared" si="31"/>
        <v>0</v>
      </c>
      <c r="AB221" s="88">
        <f t="shared" si="32"/>
        <v>0</v>
      </c>
      <c r="AC221" s="89">
        <f t="shared" si="33"/>
        <v>0</v>
      </c>
      <c r="AD221" s="90" t="str">
        <f t="shared" si="34"/>
        <v>-</v>
      </c>
      <c r="AE221" s="87">
        <f t="shared" si="35"/>
        <v>0</v>
      </c>
      <c r="AF221" s="88">
        <f t="shared" si="36"/>
        <v>0</v>
      </c>
      <c r="AG221" s="89">
        <f t="shared" si="37"/>
        <v>0</v>
      </c>
      <c r="AH221" s="90" t="str">
        <f t="shared" si="38"/>
        <v>-</v>
      </c>
      <c r="AI221" s="87">
        <f t="shared" si="39"/>
        <v>0</v>
      </c>
    </row>
    <row r="222" spans="1:35" ht="12.75">
      <c r="A222" s="65">
        <v>5104080</v>
      </c>
      <c r="B222" s="66">
        <v>96</v>
      </c>
      <c r="C222" s="67" t="s">
        <v>98</v>
      </c>
      <c r="D222" s="68" t="s">
        <v>99</v>
      </c>
      <c r="E222" s="68" t="s">
        <v>100</v>
      </c>
      <c r="F222" s="69" t="s">
        <v>42</v>
      </c>
      <c r="G222" s="70">
        <v>24293</v>
      </c>
      <c r="H222" s="71">
        <v>1217</v>
      </c>
      <c r="I222" s="72">
        <v>2763288017</v>
      </c>
      <c r="J222" s="73" t="s">
        <v>81</v>
      </c>
      <c r="K222" s="74" t="s">
        <v>44</v>
      </c>
      <c r="L222" s="75"/>
      <c r="M222" s="76">
        <v>6241</v>
      </c>
      <c r="N222" s="77" t="s">
        <v>44</v>
      </c>
      <c r="O222" s="78">
        <v>24.16923077</v>
      </c>
      <c r="P222" s="74" t="s">
        <v>45</v>
      </c>
      <c r="Q222" s="79"/>
      <c r="R222" s="80"/>
      <c r="S222" s="81" t="s">
        <v>45</v>
      </c>
      <c r="T222" s="82">
        <v>509984.21</v>
      </c>
      <c r="U222" s="83">
        <v>40436.94</v>
      </c>
      <c r="V222" s="83">
        <v>51433</v>
      </c>
      <c r="W222" s="84">
        <v>35258</v>
      </c>
      <c r="X222" s="85" t="s">
        <v>45</v>
      </c>
      <c r="Y222" s="86" t="s">
        <v>46</v>
      </c>
      <c r="Z222" s="87">
        <f t="shared" si="30"/>
        <v>0</v>
      </c>
      <c r="AA222" s="88">
        <f t="shared" si="31"/>
        <v>0</v>
      </c>
      <c r="AB222" s="88">
        <f t="shared" si="32"/>
        <v>0</v>
      </c>
      <c r="AC222" s="89">
        <f t="shared" si="33"/>
        <v>0</v>
      </c>
      <c r="AD222" s="90" t="str">
        <f t="shared" si="34"/>
        <v>-</v>
      </c>
      <c r="AE222" s="87">
        <f t="shared" si="35"/>
        <v>1</v>
      </c>
      <c r="AF222" s="88">
        <f t="shared" si="36"/>
        <v>1</v>
      </c>
      <c r="AG222" s="89" t="str">
        <f t="shared" si="37"/>
        <v>Initial</v>
      </c>
      <c r="AH222" s="90" t="str">
        <f t="shared" si="38"/>
        <v>RLIS</v>
      </c>
      <c r="AI222" s="87">
        <f t="shared" si="39"/>
        <v>0</v>
      </c>
    </row>
    <row r="223" spans="1:35" ht="12.75">
      <c r="A223" s="65">
        <v>5100054</v>
      </c>
      <c r="B223" s="66">
        <v>947</v>
      </c>
      <c r="C223" s="67" t="s">
        <v>622</v>
      </c>
      <c r="D223" s="68" t="s">
        <v>623</v>
      </c>
      <c r="E223" s="68" t="s">
        <v>141</v>
      </c>
      <c r="F223" s="69" t="s">
        <v>42</v>
      </c>
      <c r="G223" s="70">
        <v>22939</v>
      </c>
      <c r="H223" s="71" t="s">
        <v>105</v>
      </c>
      <c r="I223" s="72">
        <v>5403327230</v>
      </c>
      <c r="J223" s="73">
        <v>7</v>
      </c>
      <c r="K223" s="74" t="s">
        <v>45</v>
      </c>
      <c r="L223" s="75"/>
      <c r="M223" s="76"/>
      <c r="N223" s="77"/>
      <c r="O223" s="91" t="s">
        <v>106</v>
      </c>
      <c r="P223" s="74" t="s">
        <v>106</v>
      </c>
      <c r="Q223" s="79"/>
      <c r="R223" s="80"/>
      <c r="S223" s="81" t="s">
        <v>45</v>
      </c>
      <c r="T223" s="82"/>
      <c r="U223" s="83"/>
      <c r="V223" s="83"/>
      <c r="W223" s="84"/>
      <c r="X223" s="85"/>
      <c r="Y223" s="86"/>
      <c r="Z223" s="87">
        <f t="shared" si="30"/>
        <v>1</v>
      </c>
      <c r="AA223" s="88">
        <f t="shared" si="31"/>
        <v>0</v>
      </c>
      <c r="AB223" s="88">
        <f t="shared" si="32"/>
        <v>0</v>
      </c>
      <c r="AC223" s="89">
        <f t="shared" si="33"/>
        <v>0</v>
      </c>
      <c r="AD223" s="90" t="str">
        <f t="shared" si="34"/>
        <v>-</v>
      </c>
      <c r="AE223" s="87">
        <f t="shared" si="35"/>
        <v>1</v>
      </c>
      <c r="AF223" s="88">
        <f t="shared" si="36"/>
        <v>0</v>
      </c>
      <c r="AG223" s="89">
        <f t="shared" si="37"/>
        <v>0</v>
      </c>
      <c r="AH223" s="90" t="str">
        <f t="shared" si="38"/>
        <v>-</v>
      </c>
      <c r="AI223" s="87">
        <f t="shared" si="39"/>
        <v>0</v>
      </c>
    </row>
    <row r="224" spans="1:35" ht="12.75">
      <c r="A224" s="65">
        <v>5104110</v>
      </c>
      <c r="B224" s="66">
        <v>97</v>
      </c>
      <c r="C224" s="67" t="s">
        <v>624</v>
      </c>
      <c r="D224" s="68" t="s">
        <v>625</v>
      </c>
      <c r="E224" s="68" t="s">
        <v>502</v>
      </c>
      <c r="F224" s="69" t="s">
        <v>42</v>
      </c>
      <c r="G224" s="70">
        <v>24382</v>
      </c>
      <c r="H224" s="71">
        <v>1500</v>
      </c>
      <c r="I224" s="72">
        <v>2762285411</v>
      </c>
      <c r="J224" s="73" t="s">
        <v>81</v>
      </c>
      <c r="K224" s="74" t="s">
        <v>44</v>
      </c>
      <c r="L224" s="75"/>
      <c r="M224" s="76">
        <v>3947</v>
      </c>
      <c r="N224" s="77" t="s">
        <v>44</v>
      </c>
      <c r="O224" s="78">
        <v>16.90731253</v>
      </c>
      <c r="P224" s="74" t="s">
        <v>44</v>
      </c>
      <c r="Q224" s="79"/>
      <c r="R224" s="80"/>
      <c r="S224" s="81" t="s">
        <v>45</v>
      </c>
      <c r="T224" s="82">
        <v>253446.18</v>
      </c>
      <c r="U224" s="83">
        <v>21277.42</v>
      </c>
      <c r="V224" s="83">
        <v>25351</v>
      </c>
      <c r="W224" s="84">
        <v>22613</v>
      </c>
      <c r="X224" s="85" t="s">
        <v>44</v>
      </c>
      <c r="Y224" s="86" t="s">
        <v>46</v>
      </c>
      <c r="Z224" s="87">
        <f t="shared" si="30"/>
        <v>0</v>
      </c>
      <c r="AA224" s="88">
        <f t="shared" si="31"/>
        <v>0</v>
      </c>
      <c r="AB224" s="88">
        <f t="shared" si="32"/>
        <v>0</v>
      </c>
      <c r="AC224" s="89">
        <f t="shared" si="33"/>
        <v>0</v>
      </c>
      <c r="AD224" s="90" t="str">
        <f t="shared" si="34"/>
        <v>-</v>
      </c>
      <c r="AE224" s="87">
        <f t="shared" si="35"/>
        <v>1</v>
      </c>
      <c r="AF224" s="88">
        <f t="shared" si="36"/>
        <v>0</v>
      </c>
      <c r="AG224" s="89">
        <f t="shared" si="37"/>
        <v>0</v>
      </c>
      <c r="AH224" s="90" t="str">
        <f t="shared" si="38"/>
        <v>-</v>
      </c>
      <c r="AI224" s="87">
        <f t="shared" si="39"/>
        <v>0</v>
      </c>
    </row>
    <row r="225" spans="1:35" ht="12.75">
      <c r="A225" s="65">
        <v>5104150</v>
      </c>
      <c r="B225" s="66">
        <v>98</v>
      </c>
      <c r="C225" s="67" t="s">
        <v>626</v>
      </c>
      <c r="D225" s="68" t="s">
        <v>627</v>
      </c>
      <c r="E225" s="68" t="s">
        <v>582</v>
      </c>
      <c r="F225" s="69" t="s">
        <v>42</v>
      </c>
      <c r="G225" s="70">
        <v>23692</v>
      </c>
      <c r="H225" s="71">
        <v>2795</v>
      </c>
      <c r="I225" s="72">
        <v>7578980300</v>
      </c>
      <c r="J225" s="73" t="s">
        <v>205</v>
      </c>
      <c r="K225" s="74" t="s">
        <v>44</v>
      </c>
      <c r="L225" s="75"/>
      <c r="M225" s="76">
        <v>12148</v>
      </c>
      <c r="N225" s="77" t="s">
        <v>44</v>
      </c>
      <c r="O225" s="78">
        <v>4.659757371</v>
      </c>
      <c r="P225" s="74" t="s">
        <v>44</v>
      </c>
      <c r="Q225" s="79"/>
      <c r="R225" s="80"/>
      <c r="S225" s="81" t="s">
        <v>44</v>
      </c>
      <c r="T225" s="82">
        <v>301652.64</v>
      </c>
      <c r="U225" s="83">
        <v>15170.01</v>
      </c>
      <c r="V225" s="83">
        <v>40286</v>
      </c>
      <c r="W225" s="84">
        <v>26068</v>
      </c>
      <c r="X225" s="85" t="s">
        <v>45</v>
      </c>
      <c r="Y225" s="86" t="s">
        <v>46</v>
      </c>
      <c r="Z225" s="87">
        <f t="shared" si="30"/>
        <v>0</v>
      </c>
      <c r="AA225" s="88">
        <f t="shared" si="31"/>
        <v>0</v>
      </c>
      <c r="AB225" s="88">
        <f t="shared" si="32"/>
        <v>0</v>
      </c>
      <c r="AC225" s="89">
        <f t="shared" si="33"/>
        <v>0</v>
      </c>
      <c r="AD225" s="90" t="str">
        <f t="shared" si="34"/>
        <v>-</v>
      </c>
      <c r="AE225" s="87">
        <f t="shared" si="35"/>
        <v>0</v>
      </c>
      <c r="AF225" s="88">
        <f t="shared" si="36"/>
        <v>0</v>
      </c>
      <c r="AG225" s="89">
        <f t="shared" si="37"/>
        <v>0</v>
      </c>
      <c r="AH225" s="90" t="str">
        <f t="shared" si="38"/>
        <v>-</v>
      </c>
      <c r="AI225" s="87">
        <f t="shared" si="39"/>
        <v>0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Virginia FY 2006 Rural Low Income Schools Eligibility Spreadsheet (MS Excel)</dc:title>
  <dc:subject/>
  <dc:creator>robert.hitchcock</dc:creator>
  <cp:keywords/>
  <dc:description/>
  <cp:lastModifiedBy>alan.smigielski</cp:lastModifiedBy>
  <dcterms:created xsi:type="dcterms:W3CDTF">2006-06-28T19:02:55Z</dcterms:created>
  <dcterms:modified xsi:type="dcterms:W3CDTF">2006-06-30T16:04:02Z</dcterms:modified>
  <cp:category/>
  <cp:version/>
  <cp:contentType/>
  <cp:contentStatus/>
</cp:coreProperties>
</file>