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<sst xmlns="http://schemas.openxmlformats.org/spreadsheetml/2006/main" count="1358" uniqueCount="321">
  <si>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</si>
  <si>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</si>
  <si>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</si>
  <si>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</si>
  <si>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</si>
  <si>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</si>
  <si>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</si>
  <si>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</si>
  <si>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</si>
  <si>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</si>
  <si>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</si>
  <si>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</si>
  <si>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</si>
  <si>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</si>
  <si>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</si>
  <si>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</si>
  <si>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</si>
  <si>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</si>
  <si>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</si>
  <si>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</si>
  <si>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</si>
  <si>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</si>
  <si>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</si>
  <si>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</si>
  <si>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</si>
  <si>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</si>
  <si>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</si>
  <si>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</si>
  <si>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</si>
  <si>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</si>
  <si>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</si>
  <si>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</si>
  <si>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</si>
  <si>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</si>
  <si>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</si>
  <si>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</si>
  <si>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</si>
  <si>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</si>
  <si>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</si>
  <si>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ARTESIA PUBLIC SCHOOLS</t>
  </si>
  <si>
    <t>1106 W QUAY AVE</t>
  </si>
  <si>
    <t>ARTESIA</t>
  </si>
  <si>
    <t>NM</t>
  </si>
  <si>
    <t>6,7</t>
  </si>
  <si>
    <t>NO</t>
  </si>
  <si>
    <t>na</t>
  </si>
  <si>
    <t>YES</t>
  </si>
  <si>
    <t>N/A</t>
  </si>
  <si>
    <t>COBRE CONSOLIDATED SCHOOLS</t>
  </si>
  <si>
    <t>PO BOX 1000</t>
  </si>
  <si>
    <t>BAYARD</t>
  </si>
  <si>
    <t>DEMING PUBLIC SCHOOLS</t>
  </si>
  <si>
    <t>501 W. FLORIDA ST.</t>
  </si>
  <si>
    <t>DEMING</t>
  </si>
  <si>
    <t>ESPANOLA MUNICIPAL SCHOOLS</t>
  </si>
  <si>
    <t>714 CALLE DON DIEGO</t>
  </si>
  <si>
    <t>ESPANOLA</t>
  </si>
  <si>
    <t>GALLUP-MCKINLEY COUNTY SCHOOLS</t>
  </si>
  <si>
    <t>PO BOX 1318</t>
  </si>
  <si>
    <t>GALLUP</t>
  </si>
  <si>
    <t>6,7,N</t>
  </si>
  <si>
    <t>GRANTS-CIBOLA COUNTY SCHOOLS</t>
  </si>
  <si>
    <t>PO BOX 8</t>
  </si>
  <si>
    <t>GRANTS</t>
  </si>
  <si>
    <t>HATCH VALLEY MUNICIPAL SCHOOLS</t>
  </si>
  <si>
    <t>PO BOX 790</t>
  </si>
  <si>
    <t>HATCH</t>
  </si>
  <si>
    <t>LAS VEGAS CITY PUBLIC SCHOOLS</t>
  </si>
  <si>
    <t>901 DOUGLAS AVENUE</t>
  </si>
  <si>
    <t>LAS VEGAS</t>
  </si>
  <si>
    <t>LORDSBURG MUNICIPAL SCHOOLS</t>
  </si>
  <si>
    <t>PO BOX 430</t>
  </si>
  <si>
    <t>LORDSBURG</t>
  </si>
  <si>
    <t>LOVINGTON PUBLIC SCHOOLS</t>
  </si>
  <si>
    <t>PO BOX 1537</t>
  </si>
  <si>
    <t>LOVINGTON</t>
  </si>
  <si>
    <t>PORTALES MUNICIPAL SCHOOLS</t>
  </si>
  <si>
    <t>501 S. ABILENE AVE.</t>
  </si>
  <si>
    <t>PORTALES</t>
  </si>
  <si>
    <t>RATON PUBLIC SCHOOLS</t>
  </si>
  <si>
    <t>PO BOX 940</t>
  </si>
  <si>
    <t>RATON</t>
  </si>
  <si>
    <t>RUIDOSO MUNICIPAL SCHOOLS</t>
  </si>
  <si>
    <t>200 HORTON CIRCLE</t>
  </si>
  <si>
    <t>RUIDOSO</t>
  </si>
  <si>
    <t>SANTA ROSA CONSOLIDATED SCHOOL</t>
  </si>
  <si>
    <t>344 S 4TH ST</t>
  </si>
  <si>
    <t>SANTA ROSA</t>
  </si>
  <si>
    <t>SILVER CONSOLIDATED SCHOOLS</t>
  </si>
  <si>
    <t>2810 N. SWAN ST.</t>
  </si>
  <si>
    <t>SILVER CITY</t>
  </si>
  <si>
    <t>SOCORRO CONSOLIDATED SCHOOLS</t>
  </si>
  <si>
    <t>PO BOX 1157</t>
  </si>
  <si>
    <t>SOCORRO</t>
  </si>
  <si>
    <t>TAOS MUNICIPAL SCHOOLS</t>
  </si>
  <si>
    <t>213 PASEO DEL CANON</t>
  </si>
  <si>
    <t>TAOS</t>
  </si>
  <si>
    <t>TRUTH OR CONSEQUENCES SCHOOLS</t>
  </si>
  <si>
    <t>180 NORTH DATE STREE</t>
  </si>
  <si>
    <t>TRUTH OR CONSEQ</t>
  </si>
  <si>
    <t>TUCUMCARI PUBLIC SCHOOLS</t>
  </si>
  <si>
    <t>PO BOX 1046</t>
  </si>
  <si>
    <t>TUCUMCARI</t>
  </si>
  <si>
    <t>TULAROSA MUNICIPAL SCHOOLS</t>
  </si>
  <si>
    <t>504 1ST ST</t>
  </si>
  <si>
    <t>TULAROSA</t>
  </si>
  <si>
    <t>WEST LAS VEGAS PUBLIC SCHOOLS</t>
  </si>
  <si>
    <t>179 BRIDGE ST.</t>
  </si>
  <si>
    <t>ZUNI PUBLIC SCHOOLS</t>
  </si>
  <si>
    <t>PO BOX A</t>
  </si>
  <si>
    <t>ZUNI</t>
  </si>
  <si>
    <t>ALAMOGORDO PUBLIC SCHOOLS</t>
  </si>
  <si>
    <t>PO BOX 650</t>
  </si>
  <si>
    <t>ALAMOGORDO</t>
  </si>
  <si>
    <t>5,7</t>
  </si>
  <si>
    <t>ALBUQUERQUE PUBLIC SCHOOLS</t>
  </si>
  <si>
    <t>PO BOX 25704</t>
  </si>
  <si>
    <t>ALBUQUERQUE</t>
  </si>
  <si>
    <t>1,3,8</t>
  </si>
  <si>
    <t>ANIMAS PUBLIC SCHOOLS</t>
  </si>
  <si>
    <t>PO BOX 85</t>
  </si>
  <si>
    <t>ANIMAS</t>
  </si>
  <si>
    <t>AZTEC MUNICIPAL SCHOOLS</t>
  </si>
  <si>
    <t>1118 W. AZTEC BLVD.</t>
  </si>
  <si>
    <t>AZTEC</t>
  </si>
  <si>
    <t>4,N</t>
  </si>
  <si>
    <t>BELEN CONSOLIDATED SCHOOLS</t>
  </si>
  <si>
    <t>520 N. MAIN STREET</t>
  </si>
  <si>
    <t>BELEN</t>
  </si>
  <si>
    <t>3,7,8</t>
  </si>
  <si>
    <t>BERNALILLO PUBLIC SCHOOLS</t>
  </si>
  <si>
    <t>224 N. CAMINO DEL PU</t>
  </si>
  <si>
    <t>BERNALILLO</t>
  </si>
  <si>
    <t>3,8</t>
  </si>
  <si>
    <t>BLOOMFIELD MUNICIPAL SCHOOLS</t>
  </si>
  <si>
    <t>325 N. BERGIN LANE</t>
  </si>
  <si>
    <t>BLOOMFIELD</t>
  </si>
  <si>
    <t>4,8,N</t>
  </si>
  <si>
    <t>CAPITAN MUNICIPAL SCHOOLS</t>
  </si>
  <si>
    <t>PO BOX 278</t>
  </si>
  <si>
    <t>CAPITAN</t>
  </si>
  <si>
    <t>CARLSBAD MUNICIPAL SCHOOLS</t>
  </si>
  <si>
    <t>408 N. CANYON ST.</t>
  </si>
  <si>
    <t>CARLSBAD</t>
  </si>
  <si>
    <t>CARRIZOZO MUNICIPAL SCHOOLS</t>
  </si>
  <si>
    <t>PO BOX 99</t>
  </si>
  <si>
    <t>CARRIZOZO</t>
  </si>
  <si>
    <t>CENTRAL CONSOLIDATED SCHOOLS</t>
  </si>
  <si>
    <t>PO BOX 1199</t>
  </si>
  <si>
    <t>SHIPROCK</t>
  </si>
  <si>
    <t>4,8</t>
  </si>
  <si>
    <t>CHAMA VALLEY INDEPENDENT SCHLS</t>
  </si>
  <si>
    <t>PO BOX 10</t>
  </si>
  <si>
    <t>TIERRA AMARILLA</t>
  </si>
  <si>
    <t>CIMARRON MUNICIPAL SCHOOLS</t>
  </si>
  <si>
    <t>PO BOX 605</t>
  </si>
  <si>
    <t>CIMARRON</t>
  </si>
  <si>
    <t xml:space="preserve"> </t>
  </si>
  <si>
    <t>CLAYTON PUBLIC SCHOOLS</t>
  </si>
  <si>
    <t>323 S 5TH ST</t>
  </si>
  <si>
    <t>CLAYTON</t>
  </si>
  <si>
    <t>CLOUDCROFT MUNICIPAL SCHOOLS</t>
  </si>
  <si>
    <t>PO BOX 198</t>
  </si>
  <si>
    <t>CLOUDCROFT</t>
  </si>
  <si>
    <t>CLOVIS MUNICIPAL SCHOOLS</t>
  </si>
  <si>
    <t>PO BOX 19000</t>
  </si>
  <si>
    <t>CLOVIS</t>
  </si>
  <si>
    <t>CORONA MUNICIPAL SCHOOLS</t>
  </si>
  <si>
    <t>PO BOX 258</t>
  </si>
  <si>
    <t>CORONA</t>
  </si>
  <si>
    <t>CUBA INDEPENDENT SCHOOLS</t>
  </si>
  <si>
    <t>PO BOX 70</t>
  </si>
  <si>
    <t>CUBA</t>
  </si>
  <si>
    <t>DES MOINES MUNICIPAL SCHOOLS</t>
  </si>
  <si>
    <t>PO BOX 38</t>
  </si>
  <si>
    <t>DES MOINES</t>
  </si>
  <si>
    <t>DEXTER CONSOLIDATED SCHOOLS</t>
  </si>
  <si>
    <t>PO BOX 159</t>
  </si>
  <si>
    <t>DEXTER</t>
  </si>
  <si>
    <t>DORA CONSOLIDATED SCHOOLS</t>
  </si>
  <si>
    <t>PO BOX 327</t>
  </si>
  <si>
    <t>DORA</t>
  </si>
  <si>
    <t>DULCE INDEPENDENT SCHOOLS</t>
  </si>
  <si>
    <t>PO BOX 547</t>
  </si>
  <si>
    <t>DULCE</t>
  </si>
  <si>
    <t>ELIDA MUNICIPAL SCHOOLS</t>
  </si>
  <si>
    <t>ELIDA</t>
  </si>
  <si>
    <t>ESTANCIA MUNICIPAL SCHOOLS</t>
  </si>
  <si>
    <t>PO BOX 68</t>
  </si>
  <si>
    <t>ESTANCIA</t>
  </si>
  <si>
    <t>EUNICE MUNICIPAL SCHOOLS</t>
  </si>
  <si>
    <t>PO BOX 129</t>
  </si>
  <si>
    <t>EUNICE</t>
  </si>
  <si>
    <t>FARMINGTON MUNICIPAL SCHOOLS</t>
  </si>
  <si>
    <t>PO BOX 5850</t>
  </si>
  <si>
    <t>FARMINGTON</t>
  </si>
  <si>
    <t>2,8,N</t>
  </si>
  <si>
    <t>FLOYD MUNICIPAL SCHOOLS</t>
  </si>
  <si>
    <t>PO BOX 65</t>
  </si>
  <si>
    <t>FLOYD</t>
  </si>
  <si>
    <t>FT SUMNER MUNICIPAL SCHOOLS</t>
  </si>
  <si>
    <t>PO BOX 387</t>
  </si>
  <si>
    <t>FORT SUMNER</t>
  </si>
  <si>
    <t>GADSDEN INDEPENDENT SCHOOLS</t>
  </si>
  <si>
    <t>ANTHONY</t>
  </si>
  <si>
    <t>GRADY MUNICIPAL SCHOOLS</t>
  </si>
  <si>
    <t>PO BOX 71</t>
  </si>
  <si>
    <t>GRADY</t>
  </si>
  <si>
    <t>HAGERMAN MUNICIPAL SCHOOLS</t>
  </si>
  <si>
    <t>PO BOX B</t>
  </si>
  <si>
    <t>HAGERMAN</t>
  </si>
  <si>
    <t>HOBBS MUNICIPAL SCHOOLS</t>
  </si>
  <si>
    <t>PO BOX 1030</t>
  </si>
  <si>
    <t>HOBBS</t>
  </si>
  <si>
    <t>HONDO VALLEY PUBLIC SCHOOLS</t>
  </si>
  <si>
    <t>PO BOX 55</t>
  </si>
  <si>
    <t>HONDO</t>
  </si>
  <si>
    <t>HOUSE MUNICIPAL SCHOOLS</t>
  </si>
  <si>
    <t>PO BOX 673</t>
  </si>
  <si>
    <t>HOUSE</t>
  </si>
  <si>
    <t>JAL PUBLIC SCHOOLS</t>
  </si>
  <si>
    <t>PO BOX 1386</t>
  </si>
  <si>
    <t>JAL</t>
  </si>
  <si>
    <t>JEMEZ MOUNTAIN PUBLIC SCHOOLS</t>
  </si>
  <si>
    <t>PO BOX 230</t>
  </si>
  <si>
    <t>GALLINA</t>
  </si>
  <si>
    <t>JEMEZ VALLEY PUBLIC SCHOOLS</t>
  </si>
  <si>
    <t>8501 HIGHWAY 4</t>
  </si>
  <si>
    <t>JEMEZ PUEBLO</t>
  </si>
  <si>
    <t>LAKE ARTHUR MUNICIPAL SCHOOLS</t>
  </si>
  <si>
    <t>PO BOX 98</t>
  </si>
  <si>
    <t>LAKE ARTHUR</t>
  </si>
  <si>
    <t>LAS CRUCES PUBLIC SCHOOLS</t>
  </si>
  <si>
    <t>505 S MAIN, SUITE 24</t>
  </si>
  <si>
    <t>LAS CRUCES</t>
  </si>
  <si>
    <t>2,4,8</t>
  </si>
  <si>
    <t>LOGAN MUNICIPAL SCHOOLS</t>
  </si>
  <si>
    <t>PO BOX 67</t>
  </si>
  <si>
    <t>LOGAN</t>
  </si>
  <si>
    <t>LOS ALAMOS PUBLIC SCHOOLS</t>
  </si>
  <si>
    <t>PO BOX 90</t>
  </si>
  <si>
    <t>LOS ALAMOS</t>
  </si>
  <si>
    <t>LOS LUNAS PUBLIC SCHOOLS</t>
  </si>
  <si>
    <t>PO BOX 1300</t>
  </si>
  <si>
    <t>LOS LUNAS</t>
  </si>
  <si>
    <t>LOVING MUNICIPAL SCHOOLS</t>
  </si>
  <si>
    <t>LOVING</t>
  </si>
  <si>
    <t>MAGDALENA MUNICIPAL SCHOOLS</t>
  </si>
  <si>
    <t>PO BOX 24</t>
  </si>
  <si>
    <t>MAGDALENA</t>
  </si>
  <si>
    <t>MAXWELL MUNICIPAL SCHOOLS</t>
  </si>
  <si>
    <t>PO BOX 275</t>
  </si>
  <si>
    <t>MAXWELL</t>
  </si>
  <si>
    <t>MELROSE PUBLIC SCHOOLS</t>
  </si>
  <si>
    <t>MELROSE</t>
  </si>
  <si>
    <t>MESA VISTA CONSOLIDATED SCHLS</t>
  </si>
  <si>
    <t>PO BOX 6</t>
  </si>
  <si>
    <t>EL RITO</t>
  </si>
  <si>
    <t>7,N</t>
  </si>
  <si>
    <t>MORA INDEPENDENT SCHOOLS</t>
  </si>
  <si>
    <t>PO BOX 179</t>
  </si>
  <si>
    <t>MORA</t>
  </si>
  <si>
    <t>MORIARTY MUNICIPAL SCHOOLS</t>
  </si>
  <si>
    <t>PO BOX 2000</t>
  </si>
  <si>
    <t>MORIARTY</t>
  </si>
  <si>
    <t>MOSQUERO MUNICIPAL SCHOOLS</t>
  </si>
  <si>
    <t>MOSQUERO</t>
  </si>
  <si>
    <t>MOUNTAINAIR PUBLIC SCHOOLS</t>
  </si>
  <si>
    <t>PO BOX 456</t>
  </si>
  <si>
    <t>MOUNTAINAIR</t>
  </si>
  <si>
    <t>PECOS INDEPENDENT SCHOOLS</t>
  </si>
  <si>
    <t>PO BOX 368</t>
  </si>
  <si>
    <t>PECOS</t>
  </si>
  <si>
    <t>PENASCO INDEPENDENT SCHOOLS</t>
  </si>
  <si>
    <t>PO BOX 520</t>
  </si>
  <si>
    <t>PENASCO</t>
  </si>
  <si>
    <t>POJOAQUE VALLEY PUBLIC SCHOOLS</t>
  </si>
  <si>
    <t>PO BOX 3468 POJOAQUE</t>
  </si>
  <si>
    <t>SANTA FE</t>
  </si>
  <si>
    <t>QUEMADO INDEPENDENT SCHOOLS</t>
  </si>
  <si>
    <t>PO BOX 128</t>
  </si>
  <si>
    <t>QUEMADO</t>
  </si>
  <si>
    <t>QUESTA INDEPENDENT SCHOOLS</t>
  </si>
  <si>
    <t>PO BOX 440</t>
  </si>
  <si>
    <t>QUESTA</t>
  </si>
  <si>
    <t>RESERVE INDEPENDENT SCHOOLS</t>
  </si>
  <si>
    <t>PO BOX 350</t>
  </si>
  <si>
    <t>RESERVE</t>
  </si>
  <si>
    <t>RIO RANCHO PUBLIC SCHOOLS</t>
  </si>
  <si>
    <t>500 LASER ROAD, NE</t>
  </si>
  <si>
    <t>RIO RANCHO</t>
  </si>
  <si>
    <t>ROSWELL INDEPENDENT SCHOOLS</t>
  </si>
  <si>
    <t>PO BOX 1437</t>
  </si>
  <si>
    <t>ROSWELL</t>
  </si>
  <si>
    <t>5,7,N</t>
  </si>
  <si>
    <t>ROY MUNICIPAL SCHOOLS</t>
  </si>
  <si>
    <t>PO DRAWER 430</t>
  </si>
  <si>
    <t>ROY</t>
  </si>
  <si>
    <t>SAN JON MUNICIPAL SCHOOLS</t>
  </si>
  <si>
    <t>PO BOX 5</t>
  </si>
  <si>
    <t>SAN JON</t>
  </si>
  <si>
    <t>SANTA FE PUBLIC SCHOOLS</t>
  </si>
  <si>
    <t>610 ALTA VISTA ST.</t>
  </si>
  <si>
    <t>SPRINGER MUNICIPAL SCHOOLS</t>
  </si>
  <si>
    <t>PO BOX 308</t>
  </si>
  <si>
    <t>SPRINGER</t>
  </si>
  <si>
    <t>TATUM MUNICIPAL SCHOOLS</t>
  </si>
  <si>
    <t>PO BOX 685</t>
  </si>
  <si>
    <t>TATUM</t>
  </si>
  <si>
    <t>TEXICO MUNICIPAL SCHOOLS</t>
  </si>
  <si>
    <t>PO BOX 237</t>
  </si>
  <si>
    <t>TEXICO</t>
  </si>
  <si>
    <t>VAUGHN MUNICIPAL SCHOOLS</t>
  </si>
  <si>
    <t>PO BOX 489</t>
  </si>
  <si>
    <t>VAUGHN</t>
  </si>
  <si>
    <t>WAGON MOUND PUBLIC SCHOOLS</t>
  </si>
  <si>
    <t>PO BOX 158</t>
  </si>
  <si>
    <t>WAGON MOUND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</si>
  <si>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</si>
  <si>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</si>
  <si>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Mexico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</si>
</sst>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7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37.57421875" style="0" bestFit="1" customWidth="1"/>
    <col min="4" max="4" width="23.710937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hidden="1" customWidth="1"/>
    <col min="21" max="22" width="8.57421875" style="0" hidden="1" customWidth="1"/>
    <col min="23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318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319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1" t="s">
        <v>320</v>
      </c>
      <c r="B3" s="98"/>
      <c r="G3" s="4"/>
      <c r="I3" s="6"/>
      <c r="M3" s="99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3500120</v>
      </c>
      <c r="B6" s="66">
        <v>22150000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88210</v>
      </c>
      <c r="H6" s="71">
        <v>1826</v>
      </c>
      <c r="I6" s="72">
        <v>5057463585</v>
      </c>
      <c r="J6" s="73" t="s">
        <v>43</v>
      </c>
      <c r="K6" s="74" t="s">
        <v>44</v>
      </c>
      <c r="L6" s="75" t="s">
        <v>45</v>
      </c>
      <c r="M6" s="76">
        <v>3341.9875</v>
      </c>
      <c r="N6" s="77" t="s">
        <v>44</v>
      </c>
      <c r="O6" s="78">
        <v>24.43052392</v>
      </c>
      <c r="P6" s="74" t="s">
        <v>46</v>
      </c>
      <c r="Q6" s="79"/>
      <c r="R6" s="80"/>
      <c r="S6" s="81" t="s">
        <v>46</v>
      </c>
      <c r="T6" s="82">
        <v>235333</v>
      </c>
      <c r="U6" s="83">
        <v>16663</v>
      </c>
      <c r="V6" s="83">
        <v>22934</v>
      </c>
      <c r="W6" s="84">
        <v>9083</v>
      </c>
      <c r="X6" s="85" t="s">
        <v>44</v>
      </c>
      <c r="Y6" s="86" t="s">
        <v>47</v>
      </c>
      <c r="Z6" s="87">
        <f aca="true" t="shared" si="0" ref="Z6:Z27">IF(OR(K6="YES",L6="YES"),1,0)</f>
        <v>0</v>
      </c>
      <c r="AA6" s="88">
        <f aca="true" t="shared" si="1" ref="AA6:AA27">IF(OR(AND(ISNUMBER(M6),AND(M6&gt;0,M6&lt;600)),AND(ISNUMBER(M6),AND(M6&gt;0,N6="YES"))),1,0)</f>
        <v>0</v>
      </c>
      <c r="AB6" s="88">
        <f aca="true" t="shared" si="2" ref="AB6:AB27">IF(AND(OR(K6="YES",L6="YES"),(Z6=0)),"Trouble",0)</f>
        <v>0</v>
      </c>
      <c r="AC6" s="89">
        <f aca="true" t="shared" si="3" ref="AC6:AC27">IF(AND(OR(AND(ISNUMBER(M6),AND(M6&gt;0,M6&lt;600)),AND(ISNUMBER(M6),AND(M6&gt;0,N6="YES"))),(AA6=0)),"Trouble",0)</f>
        <v>0</v>
      </c>
      <c r="AD6" s="90" t="str">
        <f aca="true" t="shared" si="4" ref="AD6:AD27">IF(AND(Z6=1,AA6=1),"SRSA","-")</f>
        <v>-</v>
      </c>
      <c r="AE6" s="87">
        <f aca="true" t="shared" si="5" ref="AE6:AE27">IF(S6="YES",1,0)</f>
        <v>1</v>
      </c>
      <c r="AF6" s="88">
        <f aca="true" t="shared" si="6" ref="AF6:AF27">IF(OR(AND(ISNUMBER(Q6),Q6&gt;=20),(AND(ISNUMBER(Q6)=FALSE,AND(ISNUMBER(O6),O6&gt;=20)))),1,0)</f>
        <v>1</v>
      </c>
      <c r="AG6" s="89" t="str">
        <f aca="true" t="shared" si="7" ref="AG6:AG27">IF(AND(AE6=1,AF6=1),"Initial",0)</f>
        <v>Initial</v>
      </c>
      <c r="AH6" s="90" t="str">
        <f aca="true" t="shared" si="8" ref="AH6:AH27">IF(AND(AND(AG6="Initial",AI6=0),AND(ISNUMBER(M6),M6&gt;0)),"RLIS","-")</f>
        <v>RLIS</v>
      </c>
      <c r="AI6" s="87">
        <f aca="true" t="shared" si="9" ref="AI6:AI27">IF(AND(AD6="SRSA",AG6="Initial"),"SRSA",0)</f>
        <v>0</v>
      </c>
    </row>
    <row r="7" spans="1:35" ht="12.75">
      <c r="A7" s="65">
        <v>3500600</v>
      </c>
      <c r="B7" s="66">
        <v>24170000</v>
      </c>
      <c r="C7" s="67" t="s">
        <v>48</v>
      </c>
      <c r="D7" s="68" t="s">
        <v>49</v>
      </c>
      <c r="E7" s="68" t="s">
        <v>50</v>
      </c>
      <c r="F7" s="69" t="s">
        <v>42</v>
      </c>
      <c r="G7" s="70">
        <v>88023</v>
      </c>
      <c r="H7" s="71">
        <v>1000</v>
      </c>
      <c r="I7" s="72">
        <v>5055374514</v>
      </c>
      <c r="J7" s="73" t="s">
        <v>43</v>
      </c>
      <c r="K7" s="74" t="s">
        <v>44</v>
      </c>
      <c r="L7" s="75" t="s">
        <v>45</v>
      </c>
      <c r="M7" s="76">
        <v>1323.5625</v>
      </c>
      <c r="N7" s="91" t="s">
        <v>46</v>
      </c>
      <c r="O7" s="78">
        <v>35.55417186</v>
      </c>
      <c r="P7" s="74" t="s">
        <v>46</v>
      </c>
      <c r="Q7" s="79"/>
      <c r="R7" s="80"/>
      <c r="S7" s="81" t="s">
        <v>46</v>
      </c>
      <c r="T7" s="82">
        <v>155602</v>
      </c>
      <c r="U7" s="83">
        <v>11743</v>
      </c>
      <c r="V7" s="83">
        <v>13393</v>
      </c>
      <c r="W7" s="84">
        <v>3940</v>
      </c>
      <c r="X7" s="85" t="s">
        <v>44</v>
      </c>
      <c r="Y7" s="86" t="s">
        <v>47</v>
      </c>
      <c r="Z7" s="87">
        <f t="shared" si="0"/>
        <v>0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3500690</v>
      </c>
      <c r="B8" s="66">
        <v>42290000</v>
      </c>
      <c r="C8" s="67" t="s">
        <v>51</v>
      </c>
      <c r="D8" s="68" t="s">
        <v>52</v>
      </c>
      <c r="E8" s="68" t="s">
        <v>53</v>
      </c>
      <c r="F8" s="69" t="s">
        <v>42</v>
      </c>
      <c r="G8" s="70">
        <v>88030</v>
      </c>
      <c r="H8" s="71">
        <v>6302</v>
      </c>
      <c r="I8" s="72">
        <v>5055468841</v>
      </c>
      <c r="J8" s="73" t="s">
        <v>43</v>
      </c>
      <c r="K8" s="74" t="s">
        <v>44</v>
      </c>
      <c r="L8" s="75" t="s">
        <v>45</v>
      </c>
      <c r="M8" s="76">
        <v>5120.35</v>
      </c>
      <c r="N8" s="91" t="s">
        <v>46</v>
      </c>
      <c r="O8" s="78">
        <v>38.28828829</v>
      </c>
      <c r="P8" s="74" t="s">
        <v>46</v>
      </c>
      <c r="Q8" s="79"/>
      <c r="R8" s="80"/>
      <c r="S8" s="81" t="s">
        <v>46</v>
      </c>
      <c r="T8" s="82">
        <v>452738</v>
      </c>
      <c r="U8" s="83">
        <v>58684</v>
      </c>
      <c r="V8" s="83">
        <v>60423</v>
      </c>
      <c r="W8" s="84">
        <v>13785</v>
      </c>
      <c r="X8" s="85" t="s">
        <v>44</v>
      </c>
      <c r="Y8" s="86" t="s">
        <v>47</v>
      </c>
      <c r="Z8" s="87">
        <f t="shared" si="0"/>
        <v>0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3500900</v>
      </c>
      <c r="B9" s="66">
        <v>55390000</v>
      </c>
      <c r="C9" s="67" t="s">
        <v>54</v>
      </c>
      <c r="D9" s="68" t="s">
        <v>55</v>
      </c>
      <c r="E9" s="68" t="s">
        <v>56</v>
      </c>
      <c r="F9" s="69" t="s">
        <v>42</v>
      </c>
      <c r="G9" s="70">
        <v>87532</v>
      </c>
      <c r="H9" s="71">
        <v>3414</v>
      </c>
      <c r="I9" s="72">
        <v>5057532254</v>
      </c>
      <c r="J9" s="73" t="s">
        <v>43</v>
      </c>
      <c r="K9" s="74" t="s">
        <v>44</v>
      </c>
      <c r="L9" s="75" t="s">
        <v>45</v>
      </c>
      <c r="M9" s="76">
        <v>4368.525</v>
      </c>
      <c r="N9" s="91" t="s">
        <v>46</v>
      </c>
      <c r="O9" s="78">
        <v>22.79948476</v>
      </c>
      <c r="P9" s="74" t="s">
        <v>46</v>
      </c>
      <c r="Q9" s="79"/>
      <c r="R9" s="80"/>
      <c r="S9" s="81" t="s">
        <v>46</v>
      </c>
      <c r="T9" s="82">
        <v>452855</v>
      </c>
      <c r="U9" s="83">
        <v>32338</v>
      </c>
      <c r="V9" s="83">
        <v>42562</v>
      </c>
      <c r="W9" s="84">
        <v>14599</v>
      </c>
      <c r="X9" s="85" t="s">
        <v>44</v>
      </c>
      <c r="Y9" s="86" t="s">
        <v>47</v>
      </c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3501110</v>
      </c>
      <c r="B10" s="66">
        <v>43310000</v>
      </c>
      <c r="C10" s="67" t="s">
        <v>57</v>
      </c>
      <c r="D10" s="68" t="s">
        <v>58</v>
      </c>
      <c r="E10" s="68" t="s">
        <v>59</v>
      </c>
      <c r="F10" s="69" t="s">
        <v>42</v>
      </c>
      <c r="G10" s="70">
        <v>87305</v>
      </c>
      <c r="H10" s="71">
        <v>1318</v>
      </c>
      <c r="I10" s="72">
        <v>5057227711</v>
      </c>
      <c r="J10" s="73" t="s">
        <v>60</v>
      </c>
      <c r="K10" s="74" t="s">
        <v>44</v>
      </c>
      <c r="L10" s="75" t="s">
        <v>45</v>
      </c>
      <c r="M10" s="76">
        <v>11695.975</v>
      </c>
      <c r="N10" s="77" t="s">
        <v>44</v>
      </c>
      <c r="O10" s="78">
        <v>37.13796968</v>
      </c>
      <c r="P10" s="74" t="s">
        <v>46</v>
      </c>
      <c r="Q10" s="79"/>
      <c r="R10" s="80"/>
      <c r="S10" s="81" t="s">
        <v>46</v>
      </c>
      <c r="T10" s="82">
        <v>1403730</v>
      </c>
      <c r="U10" s="83">
        <v>153287</v>
      </c>
      <c r="V10" s="83">
        <v>159127</v>
      </c>
      <c r="W10" s="84">
        <v>37476</v>
      </c>
      <c r="X10" s="85" t="s">
        <v>44</v>
      </c>
      <c r="Y10" s="86" t="s">
        <v>47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3501170</v>
      </c>
      <c r="B11" s="66">
        <v>88060000</v>
      </c>
      <c r="C11" s="67" t="s">
        <v>61</v>
      </c>
      <c r="D11" s="68" t="s">
        <v>62</v>
      </c>
      <c r="E11" s="68" t="s">
        <v>63</v>
      </c>
      <c r="F11" s="69" t="s">
        <v>42</v>
      </c>
      <c r="G11" s="70">
        <v>87020</v>
      </c>
      <c r="H11" s="71">
        <v>8</v>
      </c>
      <c r="I11" s="72">
        <v>5052852603</v>
      </c>
      <c r="J11" s="73" t="s">
        <v>43</v>
      </c>
      <c r="K11" s="74" t="s">
        <v>44</v>
      </c>
      <c r="L11" s="75" t="s">
        <v>45</v>
      </c>
      <c r="M11" s="76">
        <v>3334.225</v>
      </c>
      <c r="N11" s="91" t="s">
        <v>46</v>
      </c>
      <c r="O11" s="78">
        <v>28.02780827</v>
      </c>
      <c r="P11" s="74" t="s">
        <v>46</v>
      </c>
      <c r="Q11" s="79"/>
      <c r="R11" s="80"/>
      <c r="S11" s="81" t="s">
        <v>46</v>
      </c>
      <c r="T11" s="82">
        <v>417577</v>
      </c>
      <c r="U11" s="83">
        <v>33866</v>
      </c>
      <c r="V11" s="83">
        <v>38340</v>
      </c>
      <c r="W11" s="84">
        <v>9837</v>
      </c>
      <c r="X11" s="85" t="s">
        <v>44</v>
      </c>
      <c r="Y11" s="86" t="s">
        <v>47</v>
      </c>
      <c r="Z11" s="87">
        <f t="shared" si="0"/>
        <v>0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3501230</v>
      </c>
      <c r="B12" s="66">
        <v>18130000</v>
      </c>
      <c r="C12" s="67" t="s">
        <v>64</v>
      </c>
      <c r="D12" s="68" t="s">
        <v>65</v>
      </c>
      <c r="E12" s="68" t="s">
        <v>66</v>
      </c>
      <c r="F12" s="69" t="s">
        <v>42</v>
      </c>
      <c r="G12" s="70">
        <v>87937</v>
      </c>
      <c r="H12" s="71">
        <v>790</v>
      </c>
      <c r="I12" s="72">
        <v>5052678200</v>
      </c>
      <c r="J12" s="73">
        <v>8</v>
      </c>
      <c r="K12" s="74" t="s">
        <v>46</v>
      </c>
      <c r="L12" s="75" t="s">
        <v>45</v>
      </c>
      <c r="M12" s="76">
        <v>1441.525</v>
      </c>
      <c r="N12" s="77" t="s">
        <v>44</v>
      </c>
      <c r="O12" s="78">
        <v>45.33762058</v>
      </c>
      <c r="P12" s="74" t="s">
        <v>46</v>
      </c>
      <c r="Q12" s="79"/>
      <c r="R12" s="80"/>
      <c r="S12" s="81" t="s">
        <v>46</v>
      </c>
      <c r="T12" s="82">
        <v>147783</v>
      </c>
      <c r="U12" s="83">
        <v>17346</v>
      </c>
      <c r="V12" s="83">
        <v>17614</v>
      </c>
      <c r="W12" s="84">
        <v>3890</v>
      </c>
      <c r="X12" s="85" t="s">
        <v>44</v>
      </c>
      <c r="Y12" s="86" t="s">
        <v>47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3501530</v>
      </c>
      <c r="B13" s="66">
        <v>69470000</v>
      </c>
      <c r="C13" s="67" t="s">
        <v>67</v>
      </c>
      <c r="D13" s="68" t="s">
        <v>68</v>
      </c>
      <c r="E13" s="68" t="s">
        <v>69</v>
      </c>
      <c r="F13" s="69" t="s">
        <v>42</v>
      </c>
      <c r="G13" s="70">
        <v>87701</v>
      </c>
      <c r="H13" s="71">
        <v>3928</v>
      </c>
      <c r="I13" s="72">
        <v>5054545700</v>
      </c>
      <c r="J13" s="73">
        <v>6</v>
      </c>
      <c r="K13" s="74" t="s">
        <v>44</v>
      </c>
      <c r="L13" s="75" t="s">
        <v>45</v>
      </c>
      <c r="M13" s="76">
        <v>2023.9</v>
      </c>
      <c r="N13" s="91" t="s">
        <v>46</v>
      </c>
      <c r="O13" s="78">
        <v>28.24016563</v>
      </c>
      <c r="P13" s="74" t="s">
        <v>46</v>
      </c>
      <c r="Q13" s="79"/>
      <c r="R13" s="80"/>
      <c r="S13" s="81" t="s">
        <v>46</v>
      </c>
      <c r="T13" s="82">
        <v>165085</v>
      </c>
      <c r="U13" s="83">
        <v>14244</v>
      </c>
      <c r="V13" s="83">
        <v>18286</v>
      </c>
      <c r="W13" s="84">
        <v>5633</v>
      </c>
      <c r="X13" s="85" t="s">
        <v>44</v>
      </c>
      <c r="Y13" s="86" t="s">
        <v>47</v>
      </c>
      <c r="Z13" s="87">
        <f t="shared" si="0"/>
        <v>0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3501620</v>
      </c>
      <c r="B14" s="66">
        <v>29230000</v>
      </c>
      <c r="C14" s="67" t="s">
        <v>70</v>
      </c>
      <c r="D14" s="68" t="s">
        <v>71</v>
      </c>
      <c r="E14" s="68" t="s">
        <v>72</v>
      </c>
      <c r="F14" s="69" t="s">
        <v>42</v>
      </c>
      <c r="G14" s="70">
        <v>88045</v>
      </c>
      <c r="H14" s="71">
        <v>430</v>
      </c>
      <c r="I14" s="72">
        <v>5055429361</v>
      </c>
      <c r="J14" s="73" t="s">
        <v>43</v>
      </c>
      <c r="K14" s="74" t="s">
        <v>44</v>
      </c>
      <c r="L14" s="75" t="s">
        <v>45</v>
      </c>
      <c r="M14" s="76">
        <v>663.075</v>
      </c>
      <c r="N14" s="91" t="s">
        <v>46</v>
      </c>
      <c r="O14" s="78">
        <v>35.52795031</v>
      </c>
      <c r="P14" s="74" t="s">
        <v>46</v>
      </c>
      <c r="Q14" s="79"/>
      <c r="R14" s="80"/>
      <c r="S14" s="81" t="s">
        <v>46</v>
      </c>
      <c r="T14" s="82">
        <v>76687</v>
      </c>
      <c r="U14" s="83">
        <v>8418</v>
      </c>
      <c r="V14" s="83">
        <v>8535</v>
      </c>
      <c r="W14" s="84">
        <v>10480</v>
      </c>
      <c r="X14" s="85" t="s">
        <v>46</v>
      </c>
      <c r="Y14" s="86" t="s">
        <v>47</v>
      </c>
      <c r="Z14" s="87">
        <f t="shared" si="0"/>
        <v>0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3501740</v>
      </c>
      <c r="B15" s="66">
        <v>31250000</v>
      </c>
      <c r="C15" s="67" t="s">
        <v>73</v>
      </c>
      <c r="D15" s="68" t="s">
        <v>74</v>
      </c>
      <c r="E15" s="68" t="s">
        <v>75</v>
      </c>
      <c r="F15" s="69" t="s">
        <v>42</v>
      </c>
      <c r="G15" s="70">
        <v>88260</v>
      </c>
      <c r="H15" s="71">
        <v>1537</v>
      </c>
      <c r="I15" s="72">
        <v>5057392200</v>
      </c>
      <c r="J15" s="73">
        <v>6</v>
      </c>
      <c r="K15" s="74" t="s">
        <v>44</v>
      </c>
      <c r="L15" s="75" t="s">
        <v>45</v>
      </c>
      <c r="M15" s="76">
        <v>2711.5375</v>
      </c>
      <c r="N15" s="77" t="s">
        <v>44</v>
      </c>
      <c r="O15" s="78">
        <v>23.45166163</v>
      </c>
      <c r="P15" s="74" t="s">
        <v>46</v>
      </c>
      <c r="Q15" s="79"/>
      <c r="R15" s="80"/>
      <c r="S15" s="81" t="s">
        <v>46</v>
      </c>
      <c r="T15" s="82">
        <v>188800</v>
      </c>
      <c r="U15" s="83">
        <v>13484</v>
      </c>
      <c r="V15" s="83">
        <v>19141</v>
      </c>
      <c r="W15" s="84">
        <v>7245</v>
      </c>
      <c r="X15" s="85" t="s">
        <v>44</v>
      </c>
      <c r="Y15" s="86" t="s">
        <v>47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3502100</v>
      </c>
      <c r="B16" s="66">
        <v>57410000</v>
      </c>
      <c r="C16" s="67" t="s">
        <v>76</v>
      </c>
      <c r="D16" s="68" t="s">
        <v>77</v>
      </c>
      <c r="E16" s="68" t="s">
        <v>78</v>
      </c>
      <c r="F16" s="69" t="s">
        <v>42</v>
      </c>
      <c r="G16" s="70">
        <v>88130</v>
      </c>
      <c r="H16" s="71">
        <v>6380</v>
      </c>
      <c r="I16" s="72">
        <v>5053566641</v>
      </c>
      <c r="J16" s="73">
        <v>6</v>
      </c>
      <c r="K16" s="74" t="s">
        <v>44</v>
      </c>
      <c r="L16" s="75" t="s">
        <v>45</v>
      </c>
      <c r="M16" s="76">
        <v>2682.9875</v>
      </c>
      <c r="N16" s="91" t="s">
        <v>46</v>
      </c>
      <c r="O16" s="78">
        <v>29.29226737</v>
      </c>
      <c r="P16" s="74" t="s">
        <v>46</v>
      </c>
      <c r="Q16" s="79"/>
      <c r="R16" s="80"/>
      <c r="S16" s="81" t="s">
        <v>46</v>
      </c>
      <c r="T16" s="82">
        <v>241502</v>
      </c>
      <c r="U16" s="83">
        <v>19974</v>
      </c>
      <c r="V16" s="83">
        <v>23412</v>
      </c>
      <c r="W16" s="84">
        <v>7261</v>
      </c>
      <c r="X16" s="85" t="s">
        <v>44</v>
      </c>
      <c r="Y16" s="86" t="s">
        <v>47</v>
      </c>
      <c r="Z16" s="87">
        <f t="shared" si="0"/>
        <v>0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3502190</v>
      </c>
      <c r="B17" s="66">
        <v>9070000</v>
      </c>
      <c r="C17" s="67" t="s">
        <v>79</v>
      </c>
      <c r="D17" s="68" t="s">
        <v>80</v>
      </c>
      <c r="E17" s="68" t="s">
        <v>81</v>
      </c>
      <c r="F17" s="69" t="s">
        <v>42</v>
      </c>
      <c r="G17" s="70">
        <v>87740</v>
      </c>
      <c r="H17" s="71">
        <v>940</v>
      </c>
      <c r="I17" s="72">
        <v>5054459111</v>
      </c>
      <c r="J17" s="73" t="s">
        <v>43</v>
      </c>
      <c r="K17" s="74" t="s">
        <v>44</v>
      </c>
      <c r="L17" s="75" t="s">
        <v>45</v>
      </c>
      <c r="M17" s="76">
        <v>1352.5125</v>
      </c>
      <c r="N17" s="91" t="s">
        <v>46</v>
      </c>
      <c r="O17" s="78">
        <v>24.6223565</v>
      </c>
      <c r="P17" s="74" t="s">
        <v>46</v>
      </c>
      <c r="Q17" s="79"/>
      <c r="R17" s="80"/>
      <c r="S17" s="81" t="s">
        <v>46</v>
      </c>
      <c r="T17" s="82">
        <v>100039</v>
      </c>
      <c r="U17" s="83">
        <v>6962</v>
      </c>
      <c r="V17" s="83">
        <v>9939</v>
      </c>
      <c r="W17" s="84">
        <v>3749</v>
      </c>
      <c r="X17" s="85" t="s">
        <v>44</v>
      </c>
      <c r="Y17" s="86" t="s">
        <v>47</v>
      </c>
      <c r="Z17" s="87">
        <f t="shared" si="0"/>
        <v>0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3502310</v>
      </c>
      <c r="B18" s="66">
        <v>36270000</v>
      </c>
      <c r="C18" s="67" t="s">
        <v>82</v>
      </c>
      <c r="D18" s="68" t="s">
        <v>83</v>
      </c>
      <c r="E18" s="68" t="s">
        <v>84</v>
      </c>
      <c r="F18" s="69" t="s">
        <v>42</v>
      </c>
      <c r="G18" s="70">
        <v>88345</v>
      </c>
      <c r="H18" s="71">
        <v>6032</v>
      </c>
      <c r="I18" s="72">
        <v>5052574051</v>
      </c>
      <c r="J18" s="73" t="s">
        <v>43</v>
      </c>
      <c r="K18" s="74" t="s">
        <v>44</v>
      </c>
      <c r="L18" s="75" t="s">
        <v>45</v>
      </c>
      <c r="M18" s="76">
        <v>2214.875</v>
      </c>
      <c r="N18" s="91" t="s">
        <v>46</v>
      </c>
      <c r="O18" s="78">
        <v>23.89548694</v>
      </c>
      <c r="P18" s="74" t="s">
        <v>46</v>
      </c>
      <c r="Q18" s="79"/>
      <c r="R18" s="80"/>
      <c r="S18" s="81" t="s">
        <v>46</v>
      </c>
      <c r="T18" s="82">
        <v>126816</v>
      </c>
      <c r="U18" s="83">
        <v>11731</v>
      </c>
      <c r="V18" s="83">
        <v>16190</v>
      </c>
      <c r="W18" s="84">
        <v>6047</v>
      </c>
      <c r="X18" s="85" t="s">
        <v>44</v>
      </c>
      <c r="Y18" s="86" t="s">
        <v>47</v>
      </c>
      <c r="Z18" s="87">
        <f t="shared" si="0"/>
        <v>0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3502400</v>
      </c>
      <c r="B19" s="66">
        <v>25190000</v>
      </c>
      <c r="C19" s="67" t="s">
        <v>85</v>
      </c>
      <c r="D19" s="68" t="s">
        <v>86</v>
      </c>
      <c r="E19" s="68" t="s">
        <v>87</v>
      </c>
      <c r="F19" s="69" t="s">
        <v>42</v>
      </c>
      <c r="G19" s="70">
        <v>88435</v>
      </c>
      <c r="H19" s="71">
        <v>2399</v>
      </c>
      <c r="I19" s="72">
        <v>5054723171</v>
      </c>
      <c r="J19" s="73" t="s">
        <v>43</v>
      </c>
      <c r="K19" s="74" t="s">
        <v>44</v>
      </c>
      <c r="L19" s="75" t="s">
        <v>45</v>
      </c>
      <c r="M19" s="76">
        <v>638.4875</v>
      </c>
      <c r="N19" s="91" t="s">
        <v>46</v>
      </c>
      <c r="O19" s="78">
        <v>27.01492537</v>
      </c>
      <c r="P19" s="74" t="s">
        <v>46</v>
      </c>
      <c r="Q19" s="79"/>
      <c r="R19" s="80"/>
      <c r="S19" s="81" t="s">
        <v>46</v>
      </c>
      <c r="T19" s="82">
        <v>67311</v>
      </c>
      <c r="U19" s="83">
        <v>4708</v>
      </c>
      <c r="V19" s="83">
        <v>6001</v>
      </c>
      <c r="W19" s="84">
        <v>10221</v>
      </c>
      <c r="X19" s="85" t="s">
        <v>46</v>
      </c>
      <c r="Y19" s="86" t="s">
        <v>47</v>
      </c>
      <c r="Z19" s="87">
        <f t="shared" si="0"/>
        <v>0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3502430</v>
      </c>
      <c r="B20" s="66">
        <v>23170000</v>
      </c>
      <c r="C20" s="67" t="s">
        <v>88</v>
      </c>
      <c r="D20" s="68" t="s">
        <v>89</v>
      </c>
      <c r="E20" s="68" t="s">
        <v>90</v>
      </c>
      <c r="F20" s="69" t="s">
        <v>42</v>
      </c>
      <c r="G20" s="70">
        <v>88061</v>
      </c>
      <c r="H20" s="71">
        <v>5853</v>
      </c>
      <c r="I20" s="72">
        <v>5059562000</v>
      </c>
      <c r="J20" s="73" t="s">
        <v>43</v>
      </c>
      <c r="K20" s="74" t="s">
        <v>44</v>
      </c>
      <c r="L20" s="75" t="s">
        <v>45</v>
      </c>
      <c r="M20" s="76">
        <v>3194.9375</v>
      </c>
      <c r="N20" s="91" t="s">
        <v>46</v>
      </c>
      <c r="O20" s="78">
        <v>26.12507306</v>
      </c>
      <c r="P20" s="74" t="s">
        <v>46</v>
      </c>
      <c r="Q20" s="79"/>
      <c r="R20" s="80"/>
      <c r="S20" s="81" t="s">
        <v>46</v>
      </c>
      <c r="T20" s="82">
        <v>236136</v>
      </c>
      <c r="U20" s="83">
        <v>16734</v>
      </c>
      <c r="V20" s="83">
        <v>22558</v>
      </c>
      <c r="W20" s="84">
        <v>8702</v>
      </c>
      <c r="X20" s="85" t="s">
        <v>44</v>
      </c>
      <c r="Y20" s="86" t="s">
        <v>47</v>
      </c>
      <c r="Z20" s="87">
        <f t="shared" si="0"/>
        <v>0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3502460</v>
      </c>
      <c r="B21" s="66">
        <v>74530000</v>
      </c>
      <c r="C21" s="67" t="s">
        <v>91</v>
      </c>
      <c r="D21" s="68" t="s">
        <v>92</v>
      </c>
      <c r="E21" s="68" t="s">
        <v>93</v>
      </c>
      <c r="F21" s="69" t="s">
        <v>42</v>
      </c>
      <c r="G21" s="70">
        <v>87801</v>
      </c>
      <c r="H21" s="71">
        <v>1157</v>
      </c>
      <c r="I21" s="72">
        <v>5058350300</v>
      </c>
      <c r="J21" s="73" t="s">
        <v>43</v>
      </c>
      <c r="K21" s="74" t="s">
        <v>44</v>
      </c>
      <c r="L21" s="75" t="s">
        <v>45</v>
      </c>
      <c r="M21" s="76">
        <v>1892.475</v>
      </c>
      <c r="N21" s="91" t="s">
        <v>46</v>
      </c>
      <c r="O21" s="78">
        <v>31.74825175</v>
      </c>
      <c r="P21" s="74" t="s">
        <v>46</v>
      </c>
      <c r="Q21" s="79"/>
      <c r="R21" s="80"/>
      <c r="S21" s="81" t="s">
        <v>46</v>
      </c>
      <c r="T21" s="82">
        <v>185000</v>
      </c>
      <c r="U21" s="83">
        <v>16841</v>
      </c>
      <c r="V21" s="83">
        <v>18817</v>
      </c>
      <c r="W21" s="84">
        <v>5302</v>
      </c>
      <c r="X21" s="85" t="s">
        <v>44</v>
      </c>
      <c r="Y21" s="86" t="s">
        <v>47</v>
      </c>
      <c r="Z21" s="87">
        <f t="shared" si="0"/>
        <v>0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3502520</v>
      </c>
      <c r="B22" s="66">
        <v>76550000</v>
      </c>
      <c r="C22" s="67" t="s">
        <v>94</v>
      </c>
      <c r="D22" s="68" t="s">
        <v>95</v>
      </c>
      <c r="E22" s="68" t="s">
        <v>96</v>
      </c>
      <c r="F22" s="69" t="s">
        <v>42</v>
      </c>
      <c r="G22" s="70">
        <v>87571</v>
      </c>
      <c r="H22" s="71">
        <v>6239</v>
      </c>
      <c r="I22" s="72">
        <v>5057585202</v>
      </c>
      <c r="J22" s="73" t="s">
        <v>60</v>
      </c>
      <c r="K22" s="74" t="s">
        <v>44</v>
      </c>
      <c r="L22" s="75" t="s">
        <v>45</v>
      </c>
      <c r="M22" s="76">
        <v>2965.475</v>
      </c>
      <c r="N22" s="77" t="s">
        <v>44</v>
      </c>
      <c r="O22" s="78">
        <v>28.10634835</v>
      </c>
      <c r="P22" s="74" t="s">
        <v>46</v>
      </c>
      <c r="Q22" s="79"/>
      <c r="R22" s="80"/>
      <c r="S22" s="81" t="s">
        <v>46</v>
      </c>
      <c r="T22" s="82">
        <v>274754</v>
      </c>
      <c r="U22" s="83">
        <v>23726</v>
      </c>
      <c r="V22" s="83">
        <v>29246</v>
      </c>
      <c r="W22" s="84">
        <v>8552</v>
      </c>
      <c r="X22" s="85" t="s">
        <v>44</v>
      </c>
      <c r="Y22" s="86" t="s">
        <v>47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3502610</v>
      </c>
      <c r="B23" s="66">
        <v>73510000</v>
      </c>
      <c r="C23" s="67" t="s">
        <v>97</v>
      </c>
      <c r="D23" s="68" t="s">
        <v>98</v>
      </c>
      <c r="E23" s="68" t="s">
        <v>99</v>
      </c>
      <c r="F23" s="69" t="s">
        <v>42</v>
      </c>
      <c r="G23" s="70">
        <v>87901</v>
      </c>
      <c r="H23" s="71">
        <v>952</v>
      </c>
      <c r="I23" s="72">
        <v>5058948150</v>
      </c>
      <c r="J23" s="73" t="s">
        <v>43</v>
      </c>
      <c r="K23" s="74" t="s">
        <v>44</v>
      </c>
      <c r="L23" s="75" t="s">
        <v>45</v>
      </c>
      <c r="M23" s="76">
        <v>1411.8875</v>
      </c>
      <c r="N23" s="91" t="s">
        <v>46</v>
      </c>
      <c r="O23" s="78">
        <v>33.91589295</v>
      </c>
      <c r="P23" s="74" t="s">
        <v>46</v>
      </c>
      <c r="Q23" s="79"/>
      <c r="R23" s="80"/>
      <c r="S23" s="81" t="s">
        <v>46</v>
      </c>
      <c r="T23" s="82">
        <v>117323</v>
      </c>
      <c r="U23" s="83">
        <v>14600</v>
      </c>
      <c r="V23" s="83">
        <v>15816</v>
      </c>
      <c r="W23" s="84">
        <v>4154</v>
      </c>
      <c r="X23" s="85" t="s">
        <v>44</v>
      </c>
      <c r="Y23" s="86" t="s">
        <v>47</v>
      </c>
      <c r="Z23" s="87">
        <f t="shared" si="0"/>
        <v>0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3502640</v>
      </c>
      <c r="B24" s="66">
        <v>49370000</v>
      </c>
      <c r="C24" s="67" t="s">
        <v>100</v>
      </c>
      <c r="D24" s="68" t="s">
        <v>101</v>
      </c>
      <c r="E24" s="68" t="s">
        <v>102</v>
      </c>
      <c r="F24" s="69" t="s">
        <v>42</v>
      </c>
      <c r="G24" s="70">
        <v>88401</v>
      </c>
      <c r="H24" s="71">
        <v>1046</v>
      </c>
      <c r="I24" s="72">
        <v>5054613910</v>
      </c>
      <c r="J24" s="73">
        <v>6</v>
      </c>
      <c r="K24" s="74" t="s">
        <v>44</v>
      </c>
      <c r="L24" s="75" t="s">
        <v>45</v>
      </c>
      <c r="M24" s="76">
        <v>828.15</v>
      </c>
      <c r="N24" s="91" t="s">
        <v>46</v>
      </c>
      <c r="O24" s="78">
        <v>33.27922078</v>
      </c>
      <c r="P24" s="74" t="s">
        <v>46</v>
      </c>
      <c r="Q24" s="79"/>
      <c r="R24" s="80"/>
      <c r="S24" s="81" t="s">
        <v>46</v>
      </c>
      <c r="T24" s="82">
        <v>125791</v>
      </c>
      <c r="U24" s="83">
        <v>10325</v>
      </c>
      <c r="V24" s="83">
        <v>11219</v>
      </c>
      <c r="W24" s="84">
        <v>2891</v>
      </c>
      <c r="X24" s="85" t="s">
        <v>44</v>
      </c>
      <c r="Y24" s="86" t="s">
        <v>47</v>
      </c>
      <c r="Z24" s="87">
        <f t="shared" si="0"/>
        <v>0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3502670</v>
      </c>
      <c r="B25" s="66">
        <v>47350000</v>
      </c>
      <c r="C25" s="67" t="s">
        <v>103</v>
      </c>
      <c r="D25" s="68" t="s">
        <v>104</v>
      </c>
      <c r="E25" s="68" t="s">
        <v>105</v>
      </c>
      <c r="F25" s="69" t="s">
        <v>42</v>
      </c>
      <c r="G25" s="70">
        <v>88352</v>
      </c>
      <c r="H25" s="71">
        <v>2702</v>
      </c>
      <c r="I25" s="72">
        <v>5055858800</v>
      </c>
      <c r="J25" s="73">
        <v>6</v>
      </c>
      <c r="K25" s="74" t="s">
        <v>44</v>
      </c>
      <c r="L25" s="75" t="s">
        <v>45</v>
      </c>
      <c r="M25" s="76">
        <v>961.7625</v>
      </c>
      <c r="N25" s="91" t="s">
        <v>46</v>
      </c>
      <c r="O25" s="78">
        <v>29.82998454</v>
      </c>
      <c r="P25" s="74" t="s">
        <v>46</v>
      </c>
      <c r="Q25" s="79"/>
      <c r="R25" s="80"/>
      <c r="S25" s="81" t="s">
        <v>46</v>
      </c>
      <c r="T25" s="82">
        <v>170376</v>
      </c>
      <c r="U25" s="83">
        <v>14939</v>
      </c>
      <c r="V25" s="83">
        <v>14934</v>
      </c>
      <c r="W25" s="84">
        <v>2631</v>
      </c>
      <c r="X25" s="85" t="s">
        <v>44</v>
      </c>
      <c r="Y25" s="86" t="s">
        <v>47</v>
      </c>
      <c r="Z25" s="87">
        <f t="shared" si="0"/>
        <v>0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3501560</v>
      </c>
      <c r="B26" s="66">
        <v>68470000</v>
      </c>
      <c r="C26" s="67" t="s">
        <v>106</v>
      </c>
      <c r="D26" s="68" t="s">
        <v>107</v>
      </c>
      <c r="E26" s="68" t="s">
        <v>69</v>
      </c>
      <c r="F26" s="69" t="s">
        <v>42</v>
      </c>
      <c r="G26" s="70">
        <v>87701</v>
      </c>
      <c r="H26" s="71">
        <v>3426</v>
      </c>
      <c r="I26" s="72">
        <v>5054262333</v>
      </c>
      <c r="J26" s="73" t="s">
        <v>60</v>
      </c>
      <c r="K26" s="74" t="s">
        <v>44</v>
      </c>
      <c r="L26" s="75" t="s">
        <v>45</v>
      </c>
      <c r="M26" s="76">
        <v>1722.325</v>
      </c>
      <c r="N26" s="91" t="s">
        <v>46</v>
      </c>
      <c r="O26" s="78">
        <v>32.34852278</v>
      </c>
      <c r="P26" s="74" t="s">
        <v>46</v>
      </c>
      <c r="Q26" s="79"/>
      <c r="R26" s="80"/>
      <c r="S26" s="81" t="s">
        <v>46</v>
      </c>
      <c r="T26" s="82">
        <v>211265</v>
      </c>
      <c r="U26" s="83">
        <v>16811</v>
      </c>
      <c r="V26" s="83">
        <v>19792</v>
      </c>
      <c r="W26" s="84">
        <v>5173</v>
      </c>
      <c r="X26" s="85" t="s">
        <v>44</v>
      </c>
      <c r="Y26" s="86" t="s">
        <v>47</v>
      </c>
      <c r="Z26" s="87">
        <f t="shared" si="0"/>
        <v>0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3502800</v>
      </c>
      <c r="B27" s="66">
        <v>89310000</v>
      </c>
      <c r="C27" s="67" t="s">
        <v>108</v>
      </c>
      <c r="D27" s="68" t="s">
        <v>109</v>
      </c>
      <c r="E27" s="68" t="s">
        <v>110</v>
      </c>
      <c r="F27" s="69" t="s">
        <v>42</v>
      </c>
      <c r="G27" s="70">
        <v>87327</v>
      </c>
      <c r="H27" s="71">
        <v>166</v>
      </c>
      <c r="I27" s="72">
        <v>5057825511</v>
      </c>
      <c r="J27" s="73" t="s">
        <v>43</v>
      </c>
      <c r="K27" s="74" t="s">
        <v>44</v>
      </c>
      <c r="L27" s="75" t="s">
        <v>45</v>
      </c>
      <c r="M27" s="76">
        <v>1477.6875</v>
      </c>
      <c r="N27" s="77" t="s">
        <v>44</v>
      </c>
      <c r="O27" s="78">
        <v>48.21903243</v>
      </c>
      <c r="P27" s="74" t="s">
        <v>46</v>
      </c>
      <c r="Q27" s="79"/>
      <c r="R27" s="80"/>
      <c r="S27" s="81" t="s">
        <v>46</v>
      </c>
      <c r="T27" s="82">
        <v>210872</v>
      </c>
      <c r="U27" s="83">
        <v>24926</v>
      </c>
      <c r="V27" s="83">
        <v>24601</v>
      </c>
      <c r="W27" s="84">
        <v>4959</v>
      </c>
      <c r="X27" s="85" t="s">
        <v>44</v>
      </c>
      <c r="Y27" s="86" t="s">
        <v>47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9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7.57421875" style="0" bestFit="1" customWidth="1"/>
    <col min="4" max="4" width="24.14062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320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3500030</v>
      </c>
      <c r="B5" s="66">
        <v>46350000</v>
      </c>
      <c r="C5" s="67" t="s">
        <v>111</v>
      </c>
      <c r="D5" s="68" t="s">
        <v>112</v>
      </c>
      <c r="E5" s="68" t="s">
        <v>113</v>
      </c>
      <c r="F5" s="69" t="s">
        <v>42</v>
      </c>
      <c r="G5" s="70">
        <v>88311</v>
      </c>
      <c r="H5" s="71">
        <v>617</v>
      </c>
      <c r="I5" s="72">
        <v>5054393270</v>
      </c>
      <c r="J5" s="73" t="s">
        <v>114</v>
      </c>
      <c r="K5" s="74" t="s">
        <v>44</v>
      </c>
      <c r="L5" s="75" t="s">
        <v>45</v>
      </c>
      <c r="M5" s="76">
        <v>6097.1375</v>
      </c>
      <c r="N5" s="91" t="s">
        <v>46</v>
      </c>
      <c r="O5" s="78">
        <v>22.82778865</v>
      </c>
      <c r="P5" s="74" t="s">
        <v>46</v>
      </c>
      <c r="Q5" s="79"/>
      <c r="R5" s="80"/>
      <c r="S5" s="81" t="s">
        <v>44</v>
      </c>
      <c r="T5" s="82">
        <v>482057</v>
      </c>
      <c r="U5" s="83">
        <v>55148</v>
      </c>
      <c r="V5" s="83">
        <v>64957</v>
      </c>
      <c r="W5" s="84">
        <v>17927</v>
      </c>
      <c r="X5" s="85" t="s">
        <v>44</v>
      </c>
      <c r="Y5" s="86" t="s">
        <v>47</v>
      </c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1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3500060</v>
      </c>
      <c r="B6" s="66">
        <v>1010000</v>
      </c>
      <c r="C6" s="67" t="s">
        <v>115</v>
      </c>
      <c r="D6" s="68" t="s">
        <v>116</v>
      </c>
      <c r="E6" s="68" t="s">
        <v>117</v>
      </c>
      <c r="F6" s="69" t="s">
        <v>42</v>
      </c>
      <c r="G6" s="70">
        <v>87125</v>
      </c>
      <c r="H6" s="71">
        <v>704</v>
      </c>
      <c r="I6" s="72">
        <v>5058428211</v>
      </c>
      <c r="J6" s="73" t="s">
        <v>118</v>
      </c>
      <c r="K6" s="74" t="s">
        <v>44</v>
      </c>
      <c r="L6" s="75" t="s">
        <v>45</v>
      </c>
      <c r="M6" s="76">
        <v>86862.775</v>
      </c>
      <c r="N6" s="77" t="s">
        <v>44</v>
      </c>
      <c r="O6" s="78">
        <v>18.40949543</v>
      </c>
      <c r="P6" s="74" t="s">
        <v>44</v>
      </c>
      <c r="Q6" s="79"/>
      <c r="R6" s="80"/>
      <c r="S6" s="81" t="s">
        <v>44</v>
      </c>
      <c r="T6" s="82">
        <v>5065549</v>
      </c>
      <c r="U6" s="83">
        <v>424191</v>
      </c>
      <c r="V6" s="83">
        <v>622343</v>
      </c>
      <c r="W6" s="84">
        <v>252362</v>
      </c>
      <c r="X6" s="85" t="s">
        <v>44</v>
      </c>
      <c r="Y6" s="86" t="s">
        <v>47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3500090</v>
      </c>
      <c r="B7" s="66">
        <v>30230000</v>
      </c>
      <c r="C7" s="67" t="s">
        <v>119</v>
      </c>
      <c r="D7" s="68" t="s">
        <v>120</v>
      </c>
      <c r="E7" s="68" t="s">
        <v>121</v>
      </c>
      <c r="F7" s="69" t="s">
        <v>42</v>
      </c>
      <c r="G7" s="70">
        <v>88020</v>
      </c>
      <c r="H7" s="71">
        <v>85</v>
      </c>
      <c r="I7" s="72">
        <v>5055482299</v>
      </c>
      <c r="J7" s="73">
        <v>7</v>
      </c>
      <c r="K7" s="74" t="s">
        <v>46</v>
      </c>
      <c r="L7" s="75" t="s">
        <v>45</v>
      </c>
      <c r="M7" s="76">
        <v>221.55</v>
      </c>
      <c r="N7" s="91" t="s">
        <v>46</v>
      </c>
      <c r="O7" s="78">
        <v>25</v>
      </c>
      <c r="P7" s="74" t="s">
        <v>46</v>
      </c>
      <c r="Q7" s="79"/>
      <c r="R7" s="80"/>
      <c r="S7" s="81" t="s">
        <v>46</v>
      </c>
      <c r="T7" s="82">
        <v>15365</v>
      </c>
      <c r="U7" s="83">
        <v>1646</v>
      </c>
      <c r="V7" s="83">
        <v>2227</v>
      </c>
      <c r="W7" s="84">
        <v>4524</v>
      </c>
      <c r="X7" s="85" t="s">
        <v>44</v>
      </c>
      <c r="Y7" s="86" t="s">
        <v>47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9">
        <f t="shared" si="3"/>
        <v>0</v>
      </c>
      <c r="AD7" s="90" t="str">
        <f t="shared" si="4"/>
        <v>SRSA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-</v>
      </c>
      <c r="AI7" s="87" t="str">
        <f t="shared" si="9"/>
        <v>SRSA</v>
      </c>
    </row>
    <row r="8" spans="1:35" ht="12.75">
      <c r="A8" s="65">
        <v>3500120</v>
      </c>
      <c r="B8" s="66">
        <v>22150000</v>
      </c>
      <c r="C8" s="67" t="s">
        <v>39</v>
      </c>
      <c r="D8" s="68" t="s">
        <v>40</v>
      </c>
      <c r="E8" s="68" t="s">
        <v>41</v>
      </c>
      <c r="F8" s="69" t="s">
        <v>42</v>
      </c>
      <c r="G8" s="70">
        <v>88210</v>
      </c>
      <c r="H8" s="71">
        <v>1826</v>
      </c>
      <c r="I8" s="72">
        <v>5057463585</v>
      </c>
      <c r="J8" s="73" t="s">
        <v>43</v>
      </c>
      <c r="K8" s="74" t="s">
        <v>44</v>
      </c>
      <c r="L8" s="75" t="s">
        <v>45</v>
      </c>
      <c r="M8" s="76">
        <v>3341.9875</v>
      </c>
      <c r="N8" s="77" t="s">
        <v>44</v>
      </c>
      <c r="O8" s="78">
        <v>24.43052392</v>
      </c>
      <c r="P8" s="74" t="s">
        <v>46</v>
      </c>
      <c r="Q8" s="79"/>
      <c r="R8" s="80"/>
      <c r="S8" s="81" t="s">
        <v>46</v>
      </c>
      <c r="T8" s="82">
        <v>235333</v>
      </c>
      <c r="U8" s="83">
        <v>16663</v>
      </c>
      <c r="V8" s="83">
        <v>22934</v>
      </c>
      <c r="W8" s="84">
        <v>9083</v>
      </c>
      <c r="X8" s="85" t="s">
        <v>44</v>
      </c>
      <c r="Y8" s="86" t="s">
        <v>47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3500150</v>
      </c>
      <c r="B9" s="66">
        <v>64450000</v>
      </c>
      <c r="C9" s="67" t="s">
        <v>122</v>
      </c>
      <c r="D9" s="68" t="s">
        <v>123</v>
      </c>
      <c r="E9" s="68" t="s">
        <v>124</v>
      </c>
      <c r="F9" s="69" t="s">
        <v>42</v>
      </c>
      <c r="G9" s="70">
        <v>87410</v>
      </c>
      <c r="H9" s="71">
        <v>1818</v>
      </c>
      <c r="I9" s="72">
        <v>5053349474</v>
      </c>
      <c r="J9" s="73" t="s">
        <v>125</v>
      </c>
      <c r="K9" s="74" t="s">
        <v>44</v>
      </c>
      <c r="L9" s="75" t="s">
        <v>45</v>
      </c>
      <c r="M9" s="76">
        <v>3030.2875</v>
      </c>
      <c r="N9" s="77" t="s">
        <v>44</v>
      </c>
      <c r="O9" s="78">
        <v>16.8159204</v>
      </c>
      <c r="P9" s="74" t="s">
        <v>44</v>
      </c>
      <c r="Q9" s="79"/>
      <c r="R9" s="80"/>
      <c r="S9" s="81" t="s">
        <v>44</v>
      </c>
      <c r="T9" s="82">
        <v>148201</v>
      </c>
      <c r="U9" s="83">
        <v>10156</v>
      </c>
      <c r="V9" s="83">
        <v>17404</v>
      </c>
      <c r="W9" s="84">
        <v>8243</v>
      </c>
      <c r="X9" s="85" t="s">
        <v>44</v>
      </c>
      <c r="Y9" s="86" t="s">
        <v>47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3500180</v>
      </c>
      <c r="B10" s="66">
        <v>87610000</v>
      </c>
      <c r="C10" s="67" t="s">
        <v>126</v>
      </c>
      <c r="D10" s="68" t="s">
        <v>127</v>
      </c>
      <c r="E10" s="68" t="s">
        <v>128</v>
      </c>
      <c r="F10" s="69" t="s">
        <v>42</v>
      </c>
      <c r="G10" s="70">
        <v>87002</v>
      </c>
      <c r="H10" s="71">
        <v>3720</v>
      </c>
      <c r="I10" s="72">
        <v>5059661003</v>
      </c>
      <c r="J10" s="73" t="s">
        <v>129</v>
      </c>
      <c r="K10" s="74" t="s">
        <v>44</v>
      </c>
      <c r="L10" s="75" t="s">
        <v>45</v>
      </c>
      <c r="M10" s="76">
        <v>4478.775</v>
      </c>
      <c r="N10" s="77" t="s">
        <v>44</v>
      </c>
      <c r="O10" s="78">
        <v>21.95515695</v>
      </c>
      <c r="P10" s="74" t="s">
        <v>46</v>
      </c>
      <c r="Q10" s="79"/>
      <c r="R10" s="80"/>
      <c r="S10" s="81" t="s">
        <v>44</v>
      </c>
      <c r="T10" s="82">
        <v>393796</v>
      </c>
      <c r="U10" s="83">
        <v>24890</v>
      </c>
      <c r="V10" s="83">
        <v>35109</v>
      </c>
      <c r="W10" s="84">
        <v>12904</v>
      </c>
      <c r="X10" s="85" t="s">
        <v>44</v>
      </c>
      <c r="Y10" s="86" t="s">
        <v>47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1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3500210</v>
      </c>
      <c r="B11" s="66">
        <v>61430000</v>
      </c>
      <c r="C11" s="67" t="s">
        <v>130</v>
      </c>
      <c r="D11" s="68" t="s">
        <v>131</v>
      </c>
      <c r="E11" s="68" t="s">
        <v>132</v>
      </c>
      <c r="F11" s="69" t="s">
        <v>42</v>
      </c>
      <c r="G11" s="70">
        <v>87004</v>
      </c>
      <c r="H11" s="71">
        <v>640</v>
      </c>
      <c r="I11" s="72">
        <v>5058672317</v>
      </c>
      <c r="J11" s="73" t="s">
        <v>133</v>
      </c>
      <c r="K11" s="74" t="s">
        <v>44</v>
      </c>
      <c r="L11" s="75" t="s">
        <v>45</v>
      </c>
      <c r="M11" s="76">
        <v>3080.3375</v>
      </c>
      <c r="N11" s="77" t="s">
        <v>44</v>
      </c>
      <c r="O11" s="78">
        <v>30.48342833</v>
      </c>
      <c r="P11" s="74" t="s">
        <v>46</v>
      </c>
      <c r="Q11" s="79"/>
      <c r="R11" s="80"/>
      <c r="S11" s="81" t="s">
        <v>44</v>
      </c>
      <c r="T11" s="82">
        <v>305709</v>
      </c>
      <c r="U11" s="83">
        <v>24689</v>
      </c>
      <c r="V11" s="83">
        <v>30291</v>
      </c>
      <c r="W11" s="84">
        <v>8513</v>
      </c>
      <c r="X11" s="85" t="s">
        <v>44</v>
      </c>
      <c r="Y11" s="86" t="s">
        <v>47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1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3500240</v>
      </c>
      <c r="B12" s="66">
        <v>66450000</v>
      </c>
      <c r="C12" s="67" t="s">
        <v>134</v>
      </c>
      <c r="D12" s="68" t="s">
        <v>135</v>
      </c>
      <c r="E12" s="68" t="s">
        <v>136</v>
      </c>
      <c r="F12" s="69" t="s">
        <v>42</v>
      </c>
      <c r="G12" s="70">
        <v>87413</v>
      </c>
      <c r="H12" s="71">
        <v>6729</v>
      </c>
      <c r="I12" s="72">
        <v>5056324316</v>
      </c>
      <c r="J12" s="73" t="s">
        <v>137</v>
      </c>
      <c r="K12" s="74" t="s">
        <v>44</v>
      </c>
      <c r="L12" s="75" t="s">
        <v>45</v>
      </c>
      <c r="M12" s="76">
        <v>2946.6125</v>
      </c>
      <c r="N12" s="77" t="s">
        <v>44</v>
      </c>
      <c r="O12" s="78">
        <v>19.87493203</v>
      </c>
      <c r="P12" s="74" t="s">
        <v>44</v>
      </c>
      <c r="Q12" s="79"/>
      <c r="R12" s="80"/>
      <c r="S12" s="81" t="s">
        <v>44</v>
      </c>
      <c r="T12" s="82">
        <v>215508</v>
      </c>
      <c r="U12" s="83">
        <v>15018</v>
      </c>
      <c r="V12" s="83">
        <v>21054</v>
      </c>
      <c r="W12" s="84">
        <v>8045</v>
      </c>
      <c r="X12" s="85" t="s">
        <v>44</v>
      </c>
      <c r="Y12" s="86" t="s">
        <v>47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3500270</v>
      </c>
      <c r="B13" s="66">
        <v>40270000</v>
      </c>
      <c r="C13" s="67" t="s">
        <v>138</v>
      </c>
      <c r="D13" s="68" t="s">
        <v>139</v>
      </c>
      <c r="E13" s="68" t="s">
        <v>140</v>
      </c>
      <c r="F13" s="69" t="s">
        <v>42</v>
      </c>
      <c r="G13" s="70">
        <v>88316</v>
      </c>
      <c r="H13" s="71">
        <v>278</v>
      </c>
      <c r="I13" s="72">
        <v>5053542239</v>
      </c>
      <c r="J13" s="73">
        <v>7</v>
      </c>
      <c r="K13" s="74" t="s">
        <v>46</v>
      </c>
      <c r="L13" s="75" t="s">
        <v>45</v>
      </c>
      <c r="M13" s="76">
        <v>552.975</v>
      </c>
      <c r="N13" s="91" t="s">
        <v>46</v>
      </c>
      <c r="O13" s="78">
        <v>15.58028617</v>
      </c>
      <c r="P13" s="74" t="s">
        <v>44</v>
      </c>
      <c r="Q13" s="79"/>
      <c r="R13" s="80"/>
      <c r="S13" s="81" t="s">
        <v>46</v>
      </c>
      <c r="T13" s="82">
        <v>29575</v>
      </c>
      <c r="U13" s="83">
        <v>2064</v>
      </c>
      <c r="V13" s="83">
        <v>3398</v>
      </c>
      <c r="W13" s="84">
        <v>8712</v>
      </c>
      <c r="X13" s="85" t="s">
        <v>46</v>
      </c>
      <c r="Y13" s="86" t="s">
        <v>44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3500300</v>
      </c>
      <c r="B14" s="66">
        <v>20150000</v>
      </c>
      <c r="C14" s="67" t="s">
        <v>141</v>
      </c>
      <c r="D14" s="68" t="s">
        <v>142</v>
      </c>
      <c r="E14" s="68" t="s">
        <v>143</v>
      </c>
      <c r="F14" s="69" t="s">
        <v>42</v>
      </c>
      <c r="G14" s="70">
        <v>88220</v>
      </c>
      <c r="H14" s="71">
        <v>5812</v>
      </c>
      <c r="I14" s="72">
        <v>5052343300</v>
      </c>
      <c r="J14" s="73" t="s">
        <v>114</v>
      </c>
      <c r="K14" s="74" t="s">
        <v>44</v>
      </c>
      <c r="L14" s="75" t="s">
        <v>45</v>
      </c>
      <c r="M14" s="76">
        <v>5671.4625</v>
      </c>
      <c r="N14" s="77" t="s">
        <v>44</v>
      </c>
      <c r="O14" s="78">
        <v>23.1981982</v>
      </c>
      <c r="P14" s="74" t="s">
        <v>46</v>
      </c>
      <c r="Q14" s="79"/>
      <c r="R14" s="80"/>
      <c r="S14" s="81" t="s">
        <v>44</v>
      </c>
      <c r="T14" s="82">
        <v>408996</v>
      </c>
      <c r="U14" s="83">
        <v>30292</v>
      </c>
      <c r="V14" s="83">
        <v>41091</v>
      </c>
      <c r="W14" s="84">
        <v>16035</v>
      </c>
      <c r="X14" s="85" t="s">
        <v>44</v>
      </c>
      <c r="Y14" s="86" t="s">
        <v>47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1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3500330</v>
      </c>
      <c r="B15" s="66">
        <v>37270000</v>
      </c>
      <c r="C15" s="67" t="s">
        <v>144</v>
      </c>
      <c r="D15" s="68" t="s">
        <v>145</v>
      </c>
      <c r="E15" s="68" t="s">
        <v>146</v>
      </c>
      <c r="F15" s="69" t="s">
        <v>42</v>
      </c>
      <c r="G15" s="70">
        <v>88301</v>
      </c>
      <c r="H15" s="71">
        <v>99</v>
      </c>
      <c r="I15" s="72">
        <v>5056482348</v>
      </c>
      <c r="J15" s="73">
        <v>7</v>
      </c>
      <c r="K15" s="74" t="s">
        <v>46</v>
      </c>
      <c r="L15" s="75" t="s">
        <v>45</v>
      </c>
      <c r="M15" s="76">
        <v>168.275</v>
      </c>
      <c r="N15" s="91" t="s">
        <v>46</v>
      </c>
      <c r="O15" s="78">
        <v>29.62962963</v>
      </c>
      <c r="P15" s="74" t="s">
        <v>46</v>
      </c>
      <c r="Q15" s="79"/>
      <c r="R15" s="80"/>
      <c r="S15" s="81" t="s">
        <v>46</v>
      </c>
      <c r="T15" s="82">
        <v>17589</v>
      </c>
      <c r="U15" s="83">
        <v>1930</v>
      </c>
      <c r="V15" s="83">
        <v>2099</v>
      </c>
      <c r="W15" s="84">
        <v>3122</v>
      </c>
      <c r="X15" s="85" t="s">
        <v>46</v>
      </c>
      <c r="Y15" s="86" t="s">
        <v>44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9">
        <f t="shared" si="3"/>
        <v>0</v>
      </c>
      <c r="AD15" s="90" t="str">
        <f t="shared" si="4"/>
        <v>SRSA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-</v>
      </c>
      <c r="AI15" s="87" t="str">
        <f t="shared" si="9"/>
        <v>SRSA</v>
      </c>
    </row>
    <row r="16" spans="1:35" ht="12.75">
      <c r="A16" s="65">
        <v>3500390</v>
      </c>
      <c r="B16" s="66">
        <v>67450000</v>
      </c>
      <c r="C16" s="67" t="s">
        <v>147</v>
      </c>
      <c r="D16" s="68" t="s">
        <v>148</v>
      </c>
      <c r="E16" s="68" t="s">
        <v>149</v>
      </c>
      <c r="F16" s="69" t="s">
        <v>42</v>
      </c>
      <c r="G16" s="70">
        <v>87420</v>
      </c>
      <c r="H16" s="71">
        <v>1179</v>
      </c>
      <c r="I16" s="72">
        <v>5053684984</v>
      </c>
      <c r="J16" s="73" t="s">
        <v>150</v>
      </c>
      <c r="K16" s="74" t="s">
        <v>44</v>
      </c>
      <c r="L16" s="75" t="s">
        <v>45</v>
      </c>
      <c r="M16" s="76">
        <v>6409.0875</v>
      </c>
      <c r="N16" s="77" t="s">
        <v>44</v>
      </c>
      <c r="O16" s="78">
        <v>32.74567789</v>
      </c>
      <c r="P16" s="74" t="s">
        <v>46</v>
      </c>
      <c r="Q16" s="79"/>
      <c r="R16" s="80"/>
      <c r="S16" s="81" t="s">
        <v>44</v>
      </c>
      <c r="T16" s="82">
        <v>721290</v>
      </c>
      <c r="U16" s="83">
        <v>73202</v>
      </c>
      <c r="V16" s="83">
        <v>76236</v>
      </c>
      <c r="W16" s="84">
        <v>17756</v>
      </c>
      <c r="X16" s="85" t="s">
        <v>44</v>
      </c>
      <c r="Y16" s="86" t="s">
        <v>47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1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3500420</v>
      </c>
      <c r="B17" s="66">
        <v>53390000</v>
      </c>
      <c r="C17" s="67" t="s">
        <v>151</v>
      </c>
      <c r="D17" s="68" t="s">
        <v>152</v>
      </c>
      <c r="E17" s="68" t="s">
        <v>153</v>
      </c>
      <c r="F17" s="69" t="s">
        <v>42</v>
      </c>
      <c r="G17" s="70">
        <v>87575</v>
      </c>
      <c r="H17" s="71">
        <v>10</v>
      </c>
      <c r="I17" s="72">
        <v>5055887285</v>
      </c>
      <c r="J17" s="73">
        <v>7</v>
      </c>
      <c r="K17" s="74" t="s">
        <v>46</v>
      </c>
      <c r="L17" s="75" t="s">
        <v>45</v>
      </c>
      <c r="M17" s="76">
        <v>433.8</v>
      </c>
      <c r="N17" s="91" t="s">
        <v>46</v>
      </c>
      <c r="O17" s="78">
        <v>24.95274102</v>
      </c>
      <c r="P17" s="74" t="s">
        <v>46</v>
      </c>
      <c r="Q17" s="79"/>
      <c r="R17" s="80"/>
      <c r="S17" s="81" t="s">
        <v>46</v>
      </c>
      <c r="T17" s="82">
        <v>43741</v>
      </c>
      <c r="U17" s="83">
        <v>2780</v>
      </c>
      <c r="V17" s="83">
        <v>3743</v>
      </c>
      <c r="W17" s="84">
        <v>7029</v>
      </c>
      <c r="X17" s="85" t="s">
        <v>44</v>
      </c>
      <c r="Y17" s="86" t="s">
        <v>46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SRSA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-</v>
      </c>
      <c r="AI17" s="87" t="str">
        <f t="shared" si="9"/>
        <v>SRSA</v>
      </c>
    </row>
    <row r="18" spans="1:35" ht="12.75">
      <c r="A18" s="65">
        <v>3500480</v>
      </c>
      <c r="B18" s="66">
        <v>8070000</v>
      </c>
      <c r="C18" s="67" t="s">
        <v>154</v>
      </c>
      <c r="D18" s="68" t="s">
        <v>155</v>
      </c>
      <c r="E18" s="68" t="s">
        <v>156</v>
      </c>
      <c r="F18" s="69" t="s">
        <v>42</v>
      </c>
      <c r="G18" s="70">
        <v>87714</v>
      </c>
      <c r="H18" s="71" t="s">
        <v>157</v>
      </c>
      <c r="I18" s="72">
        <v>5053762445</v>
      </c>
      <c r="J18" s="73">
        <v>7</v>
      </c>
      <c r="K18" s="74" t="s">
        <v>46</v>
      </c>
      <c r="L18" s="75" t="s">
        <v>45</v>
      </c>
      <c r="M18" s="76">
        <v>420.125</v>
      </c>
      <c r="N18" s="91" t="s">
        <v>46</v>
      </c>
      <c r="O18" s="78">
        <v>16.48148148</v>
      </c>
      <c r="P18" s="74" t="s">
        <v>44</v>
      </c>
      <c r="Q18" s="79"/>
      <c r="R18" s="80"/>
      <c r="S18" s="81" t="s">
        <v>46</v>
      </c>
      <c r="T18" s="82">
        <v>24091</v>
      </c>
      <c r="U18" s="83">
        <v>1718</v>
      </c>
      <c r="V18" s="83">
        <v>2972</v>
      </c>
      <c r="W18" s="84">
        <v>8060</v>
      </c>
      <c r="X18" s="85" t="s">
        <v>46</v>
      </c>
      <c r="Y18" s="86" t="s">
        <v>44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3500510</v>
      </c>
      <c r="B19" s="66">
        <v>84590000</v>
      </c>
      <c r="C19" s="67" t="s">
        <v>158</v>
      </c>
      <c r="D19" s="68" t="s">
        <v>159</v>
      </c>
      <c r="E19" s="68" t="s">
        <v>160</v>
      </c>
      <c r="F19" s="69" t="s">
        <v>42</v>
      </c>
      <c r="G19" s="70">
        <v>88415</v>
      </c>
      <c r="H19" s="71">
        <v>2641</v>
      </c>
      <c r="I19" s="72">
        <v>5053749611</v>
      </c>
      <c r="J19" s="73">
        <v>7</v>
      </c>
      <c r="K19" s="74" t="s">
        <v>46</v>
      </c>
      <c r="L19" s="75" t="s">
        <v>45</v>
      </c>
      <c r="M19" s="76">
        <v>510.7875</v>
      </c>
      <c r="N19" s="91" t="s">
        <v>46</v>
      </c>
      <c r="O19" s="78">
        <v>24.27843803</v>
      </c>
      <c r="P19" s="74" t="s">
        <v>46</v>
      </c>
      <c r="Q19" s="79"/>
      <c r="R19" s="80"/>
      <c r="S19" s="81" t="s">
        <v>46</v>
      </c>
      <c r="T19" s="82">
        <v>43203</v>
      </c>
      <c r="U19" s="83">
        <v>3620</v>
      </c>
      <c r="V19" s="83">
        <v>4742</v>
      </c>
      <c r="W19" s="84">
        <v>8497</v>
      </c>
      <c r="X19" s="85" t="s">
        <v>46</v>
      </c>
      <c r="Y19" s="86" t="s">
        <v>46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SRSA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-</v>
      </c>
      <c r="AI19" s="87" t="str">
        <f t="shared" si="9"/>
        <v>SRSA</v>
      </c>
    </row>
    <row r="20" spans="1:35" ht="12.75">
      <c r="A20" s="65">
        <v>3500540</v>
      </c>
      <c r="B20" s="66">
        <v>48350000</v>
      </c>
      <c r="C20" s="67" t="s">
        <v>161</v>
      </c>
      <c r="D20" s="68" t="s">
        <v>162</v>
      </c>
      <c r="E20" s="68" t="s">
        <v>163</v>
      </c>
      <c r="F20" s="69" t="s">
        <v>42</v>
      </c>
      <c r="G20" s="70">
        <v>88317</v>
      </c>
      <c r="H20" s="71">
        <v>198</v>
      </c>
      <c r="I20" s="72">
        <v>5056822361</v>
      </c>
      <c r="J20" s="73">
        <v>7</v>
      </c>
      <c r="K20" s="74" t="s">
        <v>46</v>
      </c>
      <c r="L20" s="75" t="s">
        <v>45</v>
      </c>
      <c r="M20" s="76">
        <v>449.825</v>
      </c>
      <c r="N20" s="91" t="s">
        <v>46</v>
      </c>
      <c r="O20" s="78">
        <v>13.22645291</v>
      </c>
      <c r="P20" s="74" t="s">
        <v>44</v>
      </c>
      <c r="Q20" s="79"/>
      <c r="R20" s="80"/>
      <c r="S20" s="81" t="s">
        <v>46</v>
      </c>
      <c r="T20" s="82">
        <v>22997</v>
      </c>
      <c r="U20" s="83">
        <v>1226</v>
      </c>
      <c r="V20" s="83">
        <v>2307</v>
      </c>
      <c r="W20" s="84">
        <v>6331</v>
      </c>
      <c r="X20" s="85" t="s">
        <v>46</v>
      </c>
      <c r="Y20" s="86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3500570</v>
      </c>
      <c r="B21" s="66">
        <v>12090000</v>
      </c>
      <c r="C21" s="67" t="s">
        <v>164</v>
      </c>
      <c r="D21" s="68" t="s">
        <v>165</v>
      </c>
      <c r="E21" s="68" t="s">
        <v>166</v>
      </c>
      <c r="F21" s="69" t="s">
        <v>42</v>
      </c>
      <c r="G21" s="70">
        <v>88102</v>
      </c>
      <c r="H21" s="71">
        <v>9000</v>
      </c>
      <c r="I21" s="72">
        <v>5057694300</v>
      </c>
      <c r="J21" s="73" t="s">
        <v>114</v>
      </c>
      <c r="K21" s="74" t="s">
        <v>44</v>
      </c>
      <c r="L21" s="75" t="s">
        <v>45</v>
      </c>
      <c r="M21" s="76">
        <v>7836.9875</v>
      </c>
      <c r="N21" s="77" t="s">
        <v>44</v>
      </c>
      <c r="O21" s="78">
        <v>27.60764449</v>
      </c>
      <c r="P21" s="74" t="s">
        <v>46</v>
      </c>
      <c r="Q21" s="79"/>
      <c r="R21" s="80"/>
      <c r="S21" s="81" t="s">
        <v>44</v>
      </c>
      <c r="T21" s="82">
        <v>567618</v>
      </c>
      <c r="U21" s="83">
        <v>48366</v>
      </c>
      <c r="V21" s="83">
        <v>62101</v>
      </c>
      <c r="W21" s="84">
        <v>21726</v>
      </c>
      <c r="X21" s="85" t="s">
        <v>44</v>
      </c>
      <c r="Y21" s="86" t="s">
        <v>47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1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3500600</v>
      </c>
      <c r="B22" s="66">
        <v>24170000</v>
      </c>
      <c r="C22" s="67" t="s">
        <v>48</v>
      </c>
      <c r="D22" s="68" t="s">
        <v>49</v>
      </c>
      <c r="E22" s="68" t="s">
        <v>50</v>
      </c>
      <c r="F22" s="69" t="s">
        <v>42</v>
      </c>
      <c r="G22" s="70">
        <v>88023</v>
      </c>
      <c r="H22" s="71">
        <v>1000</v>
      </c>
      <c r="I22" s="72">
        <v>5055374514</v>
      </c>
      <c r="J22" s="73" t="s">
        <v>43</v>
      </c>
      <c r="K22" s="74" t="s">
        <v>44</v>
      </c>
      <c r="L22" s="75" t="s">
        <v>45</v>
      </c>
      <c r="M22" s="76">
        <v>1323.5625</v>
      </c>
      <c r="N22" s="91" t="s">
        <v>46</v>
      </c>
      <c r="O22" s="78">
        <v>35.55417186</v>
      </c>
      <c r="P22" s="74" t="s">
        <v>46</v>
      </c>
      <c r="Q22" s="79"/>
      <c r="R22" s="80"/>
      <c r="S22" s="81" t="s">
        <v>46</v>
      </c>
      <c r="T22" s="82">
        <v>155602</v>
      </c>
      <c r="U22" s="83">
        <v>11743</v>
      </c>
      <c r="V22" s="83">
        <v>13393</v>
      </c>
      <c r="W22" s="84">
        <v>3940</v>
      </c>
      <c r="X22" s="85" t="s">
        <v>44</v>
      </c>
      <c r="Y22" s="86" t="s">
        <v>47</v>
      </c>
      <c r="Z22" s="87">
        <f t="shared" si="0"/>
        <v>0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3500630</v>
      </c>
      <c r="B23" s="66">
        <v>38270000</v>
      </c>
      <c r="C23" s="67" t="s">
        <v>167</v>
      </c>
      <c r="D23" s="68" t="s">
        <v>168</v>
      </c>
      <c r="E23" s="68" t="s">
        <v>169</v>
      </c>
      <c r="F23" s="69" t="s">
        <v>42</v>
      </c>
      <c r="G23" s="70">
        <v>88318</v>
      </c>
      <c r="H23" s="71">
        <v>258</v>
      </c>
      <c r="I23" s="72">
        <v>5058491911</v>
      </c>
      <c r="J23" s="73">
        <v>7</v>
      </c>
      <c r="K23" s="74" t="s">
        <v>46</v>
      </c>
      <c r="L23" s="75" t="s">
        <v>45</v>
      </c>
      <c r="M23" s="76">
        <v>65.5125</v>
      </c>
      <c r="N23" s="91" t="s">
        <v>46</v>
      </c>
      <c r="O23" s="78">
        <v>27.27272727</v>
      </c>
      <c r="P23" s="74" t="s">
        <v>46</v>
      </c>
      <c r="Q23" s="79"/>
      <c r="R23" s="80"/>
      <c r="S23" s="81" t="s">
        <v>46</v>
      </c>
      <c r="T23" s="82">
        <v>7147</v>
      </c>
      <c r="U23" s="83">
        <v>561</v>
      </c>
      <c r="V23" s="83">
        <v>734</v>
      </c>
      <c r="W23" s="84">
        <v>1417</v>
      </c>
      <c r="X23" s="85" t="s">
        <v>44</v>
      </c>
      <c r="Y23" s="86" t="s">
        <v>44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-</v>
      </c>
      <c r="AI23" s="87" t="str">
        <f t="shared" si="9"/>
        <v>SRSA</v>
      </c>
    </row>
    <row r="24" spans="1:35" ht="12.75">
      <c r="A24" s="65">
        <v>3500660</v>
      </c>
      <c r="B24" s="66">
        <v>62430000</v>
      </c>
      <c r="C24" s="67" t="s">
        <v>170</v>
      </c>
      <c r="D24" s="68" t="s">
        <v>171</v>
      </c>
      <c r="E24" s="68" t="s">
        <v>172</v>
      </c>
      <c r="F24" s="69" t="s">
        <v>42</v>
      </c>
      <c r="G24" s="70">
        <v>87013</v>
      </c>
      <c r="H24" s="71">
        <v>70</v>
      </c>
      <c r="I24" s="72">
        <v>5052893211</v>
      </c>
      <c r="J24" s="73">
        <v>8</v>
      </c>
      <c r="K24" s="74" t="s">
        <v>46</v>
      </c>
      <c r="L24" s="75" t="s">
        <v>45</v>
      </c>
      <c r="M24" s="76">
        <v>578.05</v>
      </c>
      <c r="N24" s="77" t="s">
        <v>44</v>
      </c>
      <c r="O24" s="78">
        <v>50.34106412</v>
      </c>
      <c r="P24" s="74" t="s">
        <v>46</v>
      </c>
      <c r="Q24" s="79"/>
      <c r="R24" s="80"/>
      <c r="S24" s="81" t="s">
        <v>46</v>
      </c>
      <c r="T24" s="82">
        <v>177706</v>
      </c>
      <c r="U24" s="83">
        <v>19245</v>
      </c>
      <c r="V24" s="83">
        <v>17711</v>
      </c>
      <c r="W24" s="84">
        <v>11541</v>
      </c>
      <c r="X24" s="85" t="s">
        <v>44</v>
      </c>
      <c r="Y24" s="86" t="s">
        <v>44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-</v>
      </c>
      <c r="AI24" s="87" t="str">
        <f t="shared" si="9"/>
        <v>SRSA</v>
      </c>
    </row>
    <row r="25" spans="1:35" ht="12.75">
      <c r="A25" s="65">
        <v>3500690</v>
      </c>
      <c r="B25" s="66">
        <v>42290000</v>
      </c>
      <c r="C25" s="67" t="s">
        <v>51</v>
      </c>
      <c r="D25" s="68" t="s">
        <v>52</v>
      </c>
      <c r="E25" s="68" t="s">
        <v>53</v>
      </c>
      <c r="F25" s="69" t="s">
        <v>42</v>
      </c>
      <c r="G25" s="70">
        <v>88030</v>
      </c>
      <c r="H25" s="71">
        <v>6302</v>
      </c>
      <c r="I25" s="72">
        <v>5055468841</v>
      </c>
      <c r="J25" s="73" t="s">
        <v>43</v>
      </c>
      <c r="K25" s="74" t="s">
        <v>44</v>
      </c>
      <c r="L25" s="75" t="s">
        <v>45</v>
      </c>
      <c r="M25" s="76">
        <v>5120.35</v>
      </c>
      <c r="N25" s="91" t="s">
        <v>46</v>
      </c>
      <c r="O25" s="78">
        <v>38.28828829</v>
      </c>
      <c r="P25" s="74" t="s">
        <v>46</v>
      </c>
      <c r="Q25" s="79"/>
      <c r="R25" s="80"/>
      <c r="S25" s="81" t="s">
        <v>46</v>
      </c>
      <c r="T25" s="82">
        <v>452738</v>
      </c>
      <c r="U25" s="83">
        <v>58684</v>
      </c>
      <c r="V25" s="83">
        <v>60423</v>
      </c>
      <c r="W25" s="84">
        <v>13785</v>
      </c>
      <c r="X25" s="85" t="s">
        <v>44</v>
      </c>
      <c r="Y25" s="86" t="s">
        <v>47</v>
      </c>
      <c r="Z25" s="87">
        <f t="shared" si="0"/>
        <v>0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3500720</v>
      </c>
      <c r="B26" s="66">
        <v>85590000</v>
      </c>
      <c r="C26" s="67" t="s">
        <v>173</v>
      </c>
      <c r="D26" s="68" t="s">
        <v>174</v>
      </c>
      <c r="E26" s="68" t="s">
        <v>175</v>
      </c>
      <c r="F26" s="69" t="s">
        <v>42</v>
      </c>
      <c r="G26" s="70">
        <v>88418</v>
      </c>
      <c r="H26" s="71">
        <v>38</v>
      </c>
      <c r="I26" s="72">
        <v>5052782611</v>
      </c>
      <c r="J26" s="73">
        <v>7</v>
      </c>
      <c r="K26" s="74" t="s">
        <v>46</v>
      </c>
      <c r="L26" s="75" t="s">
        <v>45</v>
      </c>
      <c r="M26" s="76">
        <v>135.525</v>
      </c>
      <c r="N26" s="91" t="s">
        <v>46</v>
      </c>
      <c r="O26" s="78">
        <v>24.24242424</v>
      </c>
      <c r="P26" s="74" t="s">
        <v>46</v>
      </c>
      <c r="Q26" s="79"/>
      <c r="R26" s="80"/>
      <c r="S26" s="81" t="s">
        <v>46</v>
      </c>
      <c r="T26" s="82">
        <v>4935</v>
      </c>
      <c r="U26" s="83">
        <v>591</v>
      </c>
      <c r="V26" s="83">
        <v>918</v>
      </c>
      <c r="W26" s="84">
        <v>2087</v>
      </c>
      <c r="X26" s="85" t="s">
        <v>46</v>
      </c>
      <c r="Y26" s="86" t="s">
        <v>44</v>
      </c>
      <c r="Z26" s="87">
        <f t="shared" si="0"/>
        <v>1</v>
      </c>
      <c r="AA26" s="88">
        <f t="shared" si="1"/>
        <v>1</v>
      </c>
      <c r="AB26" s="88">
        <f t="shared" si="2"/>
        <v>0</v>
      </c>
      <c r="AC26" s="89">
        <f t="shared" si="3"/>
        <v>0</v>
      </c>
      <c r="AD26" s="90" t="str">
        <f t="shared" si="4"/>
        <v>SRSA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-</v>
      </c>
      <c r="AI26" s="87" t="str">
        <f t="shared" si="9"/>
        <v>SRSA</v>
      </c>
    </row>
    <row r="27" spans="1:35" ht="12.75">
      <c r="A27" s="65">
        <v>3500750</v>
      </c>
      <c r="B27" s="66">
        <v>6050000</v>
      </c>
      <c r="C27" s="67" t="s">
        <v>176</v>
      </c>
      <c r="D27" s="68" t="s">
        <v>177</v>
      </c>
      <c r="E27" s="68" t="s">
        <v>178</v>
      </c>
      <c r="F27" s="69" t="s">
        <v>42</v>
      </c>
      <c r="G27" s="70">
        <v>88230</v>
      </c>
      <c r="H27" s="71">
        <v>159</v>
      </c>
      <c r="I27" s="72">
        <v>5057345420</v>
      </c>
      <c r="J27" s="73" t="s">
        <v>114</v>
      </c>
      <c r="K27" s="74" t="s">
        <v>44</v>
      </c>
      <c r="L27" s="75" t="s">
        <v>45</v>
      </c>
      <c r="M27" s="76">
        <v>1060.4875</v>
      </c>
      <c r="N27" s="77" t="s">
        <v>44</v>
      </c>
      <c r="O27" s="78">
        <v>28.80371661</v>
      </c>
      <c r="P27" s="74" t="s">
        <v>46</v>
      </c>
      <c r="Q27" s="79"/>
      <c r="R27" s="80"/>
      <c r="S27" s="81" t="s">
        <v>44</v>
      </c>
      <c r="T27" s="82">
        <v>64035</v>
      </c>
      <c r="U27" s="83">
        <v>5065</v>
      </c>
      <c r="V27" s="83">
        <v>7129</v>
      </c>
      <c r="W27" s="84">
        <v>2840</v>
      </c>
      <c r="X27" s="85" t="s">
        <v>44</v>
      </c>
      <c r="Y27" s="86" t="s">
        <v>47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0</v>
      </c>
      <c r="AF27" s="88">
        <f t="shared" si="6"/>
        <v>1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3500790</v>
      </c>
      <c r="B28" s="66">
        <v>60410000</v>
      </c>
      <c r="C28" s="67" t="s">
        <v>179</v>
      </c>
      <c r="D28" s="68" t="s">
        <v>180</v>
      </c>
      <c r="E28" s="68" t="s">
        <v>181</v>
      </c>
      <c r="F28" s="69" t="s">
        <v>42</v>
      </c>
      <c r="G28" s="70">
        <v>88115</v>
      </c>
      <c r="H28" s="71">
        <v>327</v>
      </c>
      <c r="I28" s="72">
        <v>5054772216</v>
      </c>
      <c r="J28" s="73">
        <v>7</v>
      </c>
      <c r="K28" s="74" t="s">
        <v>46</v>
      </c>
      <c r="L28" s="75" t="s">
        <v>45</v>
      </c>
      <c r="M28" s="76">
        <v>177.525</v>
      </c>
      <c r="N28" s="91" t="s">
        <v>46</v>
      </c>
      <c r="O28" s="78">
        <v>34.44444444</v>
      </c>
      <c r="P28" s="74" t="s">
        <v>46</v>
      </c>
      <c r="Q28" s="79"/>
      <c r="R28" s="80"/>
      <c r="S28" s="81" t="s">
        <v>46</v>
      </c>
      <c r="T28" s="82">
        <v>13422</v>
      </c>
      <c r="U28" s="83">
        <v>1497</v>
      </c>
      <c r="V28" s="83">
        <v>1797</v>
      </c>
      <c r="W28" s="84">
        <v>3265</v>
      </c>
      <c r="X28" s="85" t="s">
        <v>46</v>
      </c>
      <c r="Y28" s="86" t="s">
        <v>44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-</v>
      </c>
      <c r="AI28" s="87" t="str">
        <f t="shared" si="9"/>
        <v>SRSA</v>
      </c>
    </row>
    <row r="29" spans="1:35" ht="12.75">
      <c r="A29" s="65">
        <v>3500810</v>
      </c>
      <c r="B29" s="66">
        <v>54390000</v>
      </c>
      <c r="C29" s="67" t="s">
        <v>182</v>
      </c>
      <c r="D29" s="68" t="s">
        <v>183</v>
      </c>
      <c r="E29" s="68" t="s">
        <v>184</v>
      </c>
      <c r="F29" s="69" t="s">
        <v>42</v>
      </c>
      <c r="G29" s="70">
        <v>87528</v>
      </c>
      <c r="H29" s="71">
        <v>547</v>
      </c>
      <c r="I29" s="72">
        <v>5057593353</v>
      </c>
      <c r="J29" s="73">
        <v>7</v>
      </c>
      <c r="K29" s="74" t="s">
        <v>46</v>
      </c>
      <c r="L29" s="75" t="s">
        <v>45</v>
      </c>
      <c r="M29" s="76">
        <v>601.875</v>
      </c>
      <c r="N29" s="91" t="s">
        <v>46</v>
      </c>
      <c r="O29" s="78">
        <v>32.10526316</v>
      </c>
      <c r="P29" s="74" t="s">
        <v>46</v>
      </c>
      <c r="Q29" s="79"/>
      <c r="R29" s="80"/>
      <c r="S29" s="81" t="s">
        <v>46</v>
      </c>
      <c r="T29" s="82">
        <v>55503</v>
      </c>
      <c r="U29" s="83">
        <v>6143</v>
      </c>
      <c r="V29" s="83">
        <v>6817</v>
      </c>
      <c r="W29" s="84">
        <v>9561</v>
      </c>
      <c r="X29" s="85" t="s">
        <v>44</v>
      </c>
      <c r="Y29" s="86" t="s">
        <v>44</v>
      </c>
      <c r="Z29" s="87">
        <f t="shared" si="0"/>
        <v>1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SRSA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-</v>
      </c>
      <c r="AI29" s="87" t="str">
        <f t="shared" si="9"/>
        <v>SRSA</v>
      </c>
    </row>
    <row r="30" spans="1:35" ht="12.75">
      <c r="A30" s="65">
        <v>3500840</v>
      </c>
      <c r="B30" s="66">
        <v>58410000</v>
      </c>
      <c r="C30" s="67" t="s">
        <v>185</v>
      </c>
      <c r="D30" s="68" t="s">
        <v>62</v>
      </c>
      <c r="E30" s="68" t="s">
        <v>186</v>
      </c>
      <c r="F30" s="69" t="s">
        <v>42</v>
      </c>
      <c r="G30" s="70">
        <v>88116</v>
      </c>
      <c r="H30" s="71">
        <v>8</v>
      </c>
      <c r="I30" s="72">
        <v>5052746211</v>
      </c>
      <c r="J30" s="73">
        <v>7</v>
      </c>
      <c r="K30" s="74" t="s">
        <v>46</v>
      </c>
      <c r="L30" s="75" t="s">
        <v>45</v>
      </c>
      <c r="M30" s="76">
        <v>102.775</v>
      </c>
      <c r="N30" s="91" t="s">
        <v>46</v>
      </c>
      <c r="O30" s="78">
        <v>28.37837838</v>
      </c>
      <c r="P30" s="74" t="s">
        <v>46</v>
      </c>
      <c r="Q30" s="79"/>
      <c r="R30" s="80"/>
      <c r="S30" s="81" t="s">
        <v>46</v>
      </c>
      <c r="T30" s="82">
        <v>6140</v>
      </c>
      <c r="U30" s="83">
        <v>429</v>
      </c>
      <c r="V30" s="83">
        <v>680</v>
      </c>
      <c r="W30" s="84">
        <v>1758</v>
      </c>
      <c r="X30" s="85" t="s">
        <v>46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-</v>
      </c>
      <c r="AI30" s="87" t="str">
        <f t="shared" si="9"/>
        <v>SRSA</v>
      </c>
    </row>
    <row r="31" spans="1:35" ht="12.75">
      <c r="A31" s="65">
        <v>3500900</v>
      </c>
      <c r="B31" s="66">
        <v>55390000</v>
      </c>
      <c r="C31" s="67" t="s">
        <v>54</v>
      </c>
      <c r="D31" s="68" t="s">
        <v>55</v>
      </c>
      <c r="E31" s="68" t="s">
        <v>56</v>
      </c>
      <c r="F31" s="69" t="s">
        <v>42</v>
      </c>
      <c r="G31" s="70">
        <v>87532</v>
      </c>
      <c r="H31" s="71">
        <v>3414</v>
      </c>
      <c r="I31" s="72">
        <v>5057532254</v>
      </c>
      <c r="J31" s="73" t="s">
        <v>43</v>
      </c>
      <c r="K31" s="74" t="s">
        <v>44</v>
      </c>
      <c r="L31" s="75" t="s">
        <v>45</v>
      </c>
      <c r="M31" s="76">
        <v>4368.525</v>
      </c>
      <c r="N31" s="91" t="s">
        <v>46</v>
      </c>
      <c r="O31" s="78">
        <v>22.79948476</v>
      </c>
      <c r="P31" s="74" t="s">
        <v>46</v>
      </c>
      <c r="Q31" s="79"/>
      <c r="R31" s="80"/>
      <c r="S31" s="81" t="s">
        <v>46</v>
      </c>
      <c r="T31" s="82">
        <v>452855</v>
      </c>
      <c r="U31" s="83">
        <v>32338</v>
      </c>
      <c r="V31" s="83">
        <v>42562</v>
      </c>
      <c r="W31" s="84">
        <v>14599</v>
      </c>
      <c r="X31" s="85" t="s">
        <v>44</v>
      </c>
      <c r="Y31" s="86" t="s">
        <v>47</v>
      </c>
      <c r="Z31" s="87">
        <f t="shared" si="0"/>
        <v>0</v>
      </c>
      <c r="AA31" s="88">
        <f t="shared" si="1"/>
        <v>1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3500930</v>
      </c>
      <c r="B32" s="66">
        <v>80570000</v>
      </c>
      <c r="C32" s="67" t="s">
        <v>187</v>
      </c>
      <c r="D32" s="68" t="s">
        <v>188</v>
      </c>
      <c r="E32" s="68" t="s">
        <v>189</v>
      </c>
      <c r="F32" s="69" t="s">
        <v>42</v>
      </c>
      <c r="G32" s="70">
        <v>87016</v>
      </c>
      <c r="H32" s="71">
        <v>68</v>
      </c>
      <c r="I32" s="72">
        <v>5053842001</v>
      </c>
      <c r="J32" s="73">
        <v>8</v>
      </c>
      <c r="K32" s="74" t="s">
        <v>46</v>
      </c>
      <c r="L32" s="75" t="s">
        <v>45</v>
      </c>
      <c r="M32" s="76">
        <v>875.4875</v>
      </c>
      <c r="N32" s="91" t="s">
        <v>46</v>
      </c>
      <c r="O32" s="78">
        <v>28.41037204</v>
      </c>
      <c r="P32" s="74" t="s">
        <v>46</v>
      </c>
      <c r="Q32" s="79"/>
      <c r="R32" s="80"/>
      <c r="S32" s="81" t="s">
        <v>46</v>
      </c>
      <c r="T32" s="82">
        <v>69194</v>
      </c>
      <c r="U32" s="83">
        <v>5104</v>
      </c>
      <c r="V32" s="83">
        <v>6857</v>
      </c>
      <c r="W32" s="84">
        <v>12905</v>
      </c>
      <c r="X32" s="85" t="s">
        <v>44</v>
      </c>
      <c r="Y32" s="86" t="s">
        <v>46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-</v>
      </c>
      <c r="AI32" s="87" t="str">
        <f t="shared" si="9"/>
        <v>SRSA</v>
      </c>
    </row>
    <row r="33" spans="1:35" ht="12.75">
      <c r="A33" s="65">
        <v>3500960</v>
      </c>
      <c r="B33" s="66">
        <v>32250000</v>
      </c>
      <c r="C33" s="67" t="s">
        <v>190</v>
      </c>
      <c r="D33" s="68" t="s">
        <v>191</v>
      </c>
      <c r="E33" s="68" t="s">
        <v>192</v>
      </c>
      <c r="F33" s="69" t="s">
        <v>42</v>
      </c>
      <c r="G33" s="70">
        <v>88231</v>
      </c>
      <c r="H33" s="71">
        <v>129</v>
      </c>
      <c r="I33" s="72">
        <v>5053942524</v>
      </c>
      <c r="J33" s="73" t="s">
        <v>43</v>
      </c>
      <c r="K33" s="74" t="s">
        <v>44</v>
      </c>
      <c r="L33" s="75" t="s">
        <v>45</v>
      </c>
      <c r="M33" s="76">
        <v>538.6125</v>
      </c>
      <c r="N33" s="77" t="s">
        <v>44</v>
      </c>
      <c r="O33" s="78">
        <v>17.55593804</v>
      </c>
      <c r="P33" s="74" t="s">
        <v>44</v>
      </c>
      <c r="Q33" s="79"/>
      <c r="R33" s="80"/>
      <c r="S33" s="81" t="s">
        <v>46</v>
      </c>
      <c r="T33" s="82">
        <v>44535</v>
      </c>
      <c r="U33" s="83">
        <v>2431</v>
      </c>
      <c r="V33" s="83">
        <v>3775</v>
      </c>
      <c r="W33" s="84">
        <v>8461</v>
      </c>
      <c r="X33" s="85" t="s">
        <v>46</v>
      </c>
      <c r="Y33" s="86" t="s">
        <v>47</v>
      </c>
      <c r="Z33" s="87">
        <f t="shared" si="0"/>
        <v>0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3500990</v>
      </c>
      <c r="B34" s="66">
        <v>65450000</v>
      </c>
      <c r="C34" s="67" t="s">
        <v>193</v>
      </c>
      <c r="D34" s="68" t="s">
        <v>194</v>
      </c>
      <c r="E34" s="68" t="s">
        <v>195</v>
      </c>
      <c r="F34" s="69" t="s">
        <v>42</v>
      </c>
      <c r="G34" s="70">
        <v>87499</v>
      </c>
      <c r="H34" s="71">
        <v>5850</v>
      </c>
      <c r="I34" s="72">
        <v>5053249840</v>
      </c>
      <c r="J34" s="73" t="s">
        <v>196</v>
      </c>
      <c r="K34" s="74" t="s">
        <v>44</v>
      </c>
      <c r="L34" s="75" t="s">
        <v>45</v>
      </c>
      <c r="M34" s="76">
        <v>9635.95</v>
      </c>
      <c r="N34" s="77" t="s">
        <v>44</v>
      </c>
      <c r="O34" s="78">
        <v>19.58204334</v>
      </c>
      <c r="P34" s="74" t="s">
        <v>44</v>
      </c>
      <c r="Q34" s="79"/>
      <c r="R34" s="80"/>
      <c r="S34" s="81" t="s">
        <v>44</v>
      </c>
      <c r="T34" s="82">
        <v>553563</v>
      </c>
      <c r="U34" s="83">
        <v>50415</v>
      </c>
      <c r="V34" s="83">
        <v>70202</v>
      </c>
      <c r="W34" s="84">
        <v>26348</v>
      </c>
      <c r="X34" s="85" t="s">
        <v>44</v>
      </c>
      <c r="Y34" s="86" t="s">
        <v>47</v>
      </c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3501020</v>
      </c>
      <c r="B35" s="66">
        <v>59410000</v>
      </c>
      <c r="C35" s="67" t="s">
        <v>197</v>
      </c>
      <c r="D35" s="68" t="s">
        <v>198</v>
      </c>
      <c r="E35" s="68" t="s">
        <v>199</v>
      </c>
      <c r="F35" s="69" t="s">
        <v>42</v>
      </c>
      <c r="G35" s="70">
        <v>88118</v>
      </c>
      <c r="H35" s="71">
        <v>75</v>
      </c>
      <c r="I35" s="72">
        <v>5054782211</v>
      </c>
      <c r="J35" s="73">
        <v>7</v>
      </c>
      <c r="K35" s="74" t="s">
        <v>46</v>
      </c>
      <c r="L35" s="75" t="s">
        <v>45</v>
      </c>
      <c r="M35" s="76">
        <v>241.875</v>
      </c>
      <c r="N35" s="91" t="s">
        <v>46</v>
      </c>
      <c r="O35" s="78">
        <v>34.54545455</v>
      </c>
      <c r="P35" s="74" t="s">
        <v>46</v>
      </c>
      <c r="Q35" s="79"/>
      <c r="R35" s="80"/>
      <c r="S35" s="81" t="s">
        <v>46</v>
      </c>
      <c r="T35" s="82">
        <v>10788</v>
      </c>
      <c r="U35" s="83">
        <v>2001</v>
      </c>
      <c r="V35" s="83">
        <v>2326</v>
      </c>
      <c r="W35" s="84">
        <v>3985</v>
      </c>
      <c r="X35" s="85" t="s">
        <v>44</v>
      </c>
      <c r="Y35" s="86" t="s">
        <v>46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9">
        <f t="shared" si="3"/>
        <v>0</v>
      </c>
      <c r="AD35" s="90" t="str">
        <f t="shared" si="4"/>
        <v>SRSA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-</v>
      </c>
      <c r="AI35" s="87" t="str">
        <f t="shared" si="9"/>
        <v>SRSA</v>
      </c>
    </row>
    <row r="36" spans="1:35" ht="12.75">
      <c r="A36" s="65">
        <v>3501050</v>
      </c>
      <c r="B36" s="66">
        <v>16110000</v>
      </c>
      <c r="C36" s="67" t="s">
        <v>200</v>
      </c>
      <c r="D36" s="68" t="s">
        <v>201</v>
      </c>
      <c r="E36" s="68" t="s">
        <v>202</v>
      </c>
      <c r="F36" s="69" t="s">
        <v>42</v>
      </c>
      <c r="G36" s="70">
        <v>88119</v>
      </c>
      <c r="H36" s="71">
        <v>387</v>
      </c>
      <c r="I36" s="72">
        <v>5053557734</v>
      </c>
      <c r="J36" s="73">
        <v>7</v>
      </c>
      <c r="K36" s="74" t="s">
        <v>46</v>
      </c>
      <c r="L36" s="75" t="s">
        <v>45</v>
      </c>
      <c r="M36" s="76">
        <v>308.9375</v>
      </c>
      <c r="N36" s="91" t="s">
        <v>46</v>
      </c>
      <c r="O36" s="78">
        <v>24.9201278</v>
      </c>
      <c r="P36" s="74" t="s">
        <v>46</v>
      </c>
      <c r="Q36" s="79"/>
      <c r="R36" s="80"/>
      <c r="S36" s="81" t="s">
        <v>46</v>
      </c>
      <c r="T36" s="82">
        <v>25971</v>
      </c>
      <c r="U36" s="83">
        <v>2236</v>
      </c>
      <c r="V36" s="83">
        <v>2719</v>
      </c>
      <c r="W36" s="84">
        <v>4623</v>
      </c>
      <c r="X36" s="85" t="s">
        <v>46</v>
      </c>
      <c r="Y36" s="86" t="s">
        <v>44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-</v>
      </c>
      <c r="AI36" s="87" t="str">
        <f t="shared" si="9"/>
        <v>SRSA</v>
      </c>
    </row>
    <row r="37" spans="1:35" ht="12.75">
      <c r="A37" s="65">
        <v>3501080</v>
      </c>
      <c r="B37" s="66">
        <v>19130000</v>
      </c>
      <c r="C37" s="67" t="s">
        <v>203</v>
      </c>
      <c r="D37" s="68" t="s">
        <v>171</v>
      </c>
      <c r="E37" s="68" t="s">
        <v>204</v>
      </c>
      <c r="F37" s="69" t="s">
        <v>42</v>
      </c>
      <c r="G37" s="70">
        <v>88021</v>
      </c>
      <c r="H37" s="71">
        <v>70</v>
      </c>
      <c r="I37" s="72">
        <v>5058826203</v>
      </c>
      <c r="J37" s="73" t="s">
        <v>150</v>
      </c>
      <c r="K37" s="74" t="s">
        <v>44</v>
      </c>
      <c r="L37" s="75" t="s">
        <v>45</v>
      </c>
      <c r="M37" s="76">
        <v>12765.7875</v>
      </c>
      <c r="N37" s="77" t="s">
        <v>44</v>
      </c>
      <c r="O37" s="78">
        <v>42.38213798</v>
      </c>
      <c r="P37" s="74" t="s">
        <v>46</v>
      </c>
      <c r="Q37" s="79"/>
      <c r="R37" s="80"/>
      <c r="S37" s="81" t="s">
        <v>44</v>
      </c>
      <c r="T37" s="82">
        <v>1180997</v>
      </c>
      <c r="U37" s="83">
        <v>123702</v>
      </c>
      <c r="V37" s="83">
        <v>133174</v>
      </c>
      <c r="W37" s="84">
        <v>34423</v>
      </c>
      <c r="X37" s="85" t="s">
        <v>44</v>
      </c>
      <c r="Y37" s="86" t="s">
        <v>47</v>
      </c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1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3501110</v>
      </c>
      <c r="B38" s="66">
        <v>43310000</v>
      </c>
      <c r="C38" s="67" t="s">
        <v>57</v>
      </c>
      <c r="D38" s="68" t="s">
        <v>58</v>
      </c>
      <c r="E38" s="68" t="s">
        <v>59</v>
      </c>
      <c r="F38" s="69" t="s">
        <v>42</v>
      </c>
      <c r="G38" s="70">
        <v>87305</v>
      </c>
      <c r="H38" s="71">
        <v>1318</v>
      </c>
      <c r="I38" s="72">
        <v>5057227711</v>
      </c>
      <c r="J38" s="73" t="s">
        <v>60</v>
      </c>
      <c r="K38" s="74" t="s">
        <v>44</v>
      </c>
      <c r="L38" s="75" t="s">
        <v>45</v>
      </c>
      <c r="M38" s="76">
        <v>11695.975</v>
      </c>
      <c r="N38" s="77" t="s">
        <v>44</v>
      </c>
      <c r="O38" s="78">
        <v>37.13796968</v>
      </c>
      <c r="P38" s="74" t="s">
        <v>46</v>
      </c>
      <c r="Q38" s="79"/>
      <c r="R38" s="80"/>
      <c r="S38" s="81" t="s">
        <v>46</v>
      </c>
      <c r="T38" s="82">
        <v>1403730</v>
      </c>
      <c r="U38" s="83">
        <v>153287</v>
      </c>
      <c r="V38" s="83">
        <v>159127</v>
      </c>
      <c r="W38" s="84">
        <v>37476</v>
      </c>
      <c r="X38" s="85" t="s">
        <v>44</v>
      </c>
      <c r="Y38" s="86" t="s">
        <v>47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>
        <v>3501140</v>
      </c>
      <c r="B39" s="66">
        <v>15090000</v>
      </c>
      <c r="C39" s="67" t="s">
        <v>205</v>
      </c>
      <c r="D39" s="68" t="s">
        <v>206</v>
      </c>
      <c r="E39" s="68" t="s">
        <v>207</v>
      </c>
      <c r="F39" s="69" t="s">
        <v>42</v>
      </c>
      <c r="G39" s="70">
        <v>88120</v>
      </c>
      <c r="H39" s="71">
        <v>71</v>
      </c>
      <c r="I39" s="72">
        <v>5053572192</v>
      </c>
      <c r="J39" s="73">
        <v>7</v>
      </c>
      <c r="K39" s="74" t="s">
        <v>46</v>
      </c>
      <c r="L39" s="75" t="s">
        <v>45</v>
      </c>
      <c r="M39" s="76">
        <v>109.725</v>
      </c>
      <c r="N39" s="77" t="s">
        <v>44</v>
      </c>
      <c r="O39" s="78">
        <v>33.33333333</v>
      </c>
      <c r="P39" s="74" t="s">
        <v>46</v>
      </c>
      <c r="Q39" s="79"/>
      <c r="R39" s="80"/>
      <c r="S39" s="81" t="s">
        <v>46</v>
      </c>
      <c r="T39" s="82">
        <v>5286</v>
      </c>
      <c r="U39" s="83">
        <v>403</v>
      </c>
      <c r="V39" s="83">
        <v>695</v>
      </c>
      <c r="W39" s="84">
        <v>1935</v>
      </c>
      <c r="X39" s="85" t="s">
        <v>46</v>
      </c>
      <c r="Y39" s="86" t="s">
        <v>44</v>
      </c>
      <c r="Z39" s="87">
        <f t="shared" si="0"/>
        <v>1</v>
      </c>
      <c r="AA39" s="88">
        <f t="shared" si="1"/>
        <v>1</v>
      </c>
      <c r="AB39" s="88">
        <f t="shared" si="2"/>
        <v>0</v>
      </c>
      <c r="AC39" s="89">
        <f t="shared" si="3"/>
        <v>0</v>
      </c>
      <c r="AD39" s="90" t="str">
        <f t="shared" si="4"/>
        <v>SRSA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-</v>
      </c>
      <c r="AI39" s="87" t="str">
        <f t="shared" si="9"/>
        <v>SRSA</v>
      </c>
    </row>
    <row r="40" spans="1:35" ht="12.75">
      <c r="A40" s="65">
        <v>3501170</v>
      </c>
      <c r="B40" s="66">
        <v>88060000</v>
      </c>
      <c r="C40" s="67" t="s">
        <v>61</v>
      </c>
      <c r="D40" s="68" t="s">
        <v>62</v>
      </c>
      <c r="E40" s="68" t="s">
        <v>63</v>
      </c>
      <c r="F40" s="69" t="s">
        <v>42</v>
      </c>
      <c r="G40" s="70">
        <v>87020</v>
      </c>
      <c r="H40" s="71">
        <v>8</v>
      </c>
      <c r="I40" s="72">
        <v>5052852603</v>
      </c>
      <c r="J40" s="73" t="s">
        <v>43</v>
      </c>
      <c r="K40" s="74" t="s">
        <v>44</v>
      </c>
      <c r="L40" s="75" t="s">
        <v>45</v>
      </c>
      <c r="M40" s="76">
        <v>3334.225</v>
      </c>
      <c r="N40" s="91" t="s">
        <v>46</v>
      </c>
      <c r="O40" s="78">
        <v>28.02780827</v>
      </c>
      <c r="P40" s="74" t="s">
        <v>46</v>
      </c>
      <c r="Q40" s="79"/>
      <c r="R40" s="80"/>
      <c r="S40" s="81" t="s">
        <v>46</v>
      </c>
      <c r="T40" s="82">
        <v>417577</v>
      </c>
      <c r="U40" s="83">
        <v>33866</v>
      </c>
      <c r="V40" s="83">
        <v>38340</v>
      </c>
      <c r="W40" s="84">
        <v>9837</v>
      </c>
      <c r="X40" s="85" t="s">
        <v>44</v>
      </c>
      <c r="Y40" s="86" t="s">
        <v>47</v>
      </c>
      <c r="Z40" s="87">
        <f t="shared" si="0"/>
        <v>0</v>
      </c>
      <c r="AA40" s="88">
        <f t="shared" si="1"/>
        <v>1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1</v>
      </c>
      <c r="AF40" s="88">
        <f t="shared" si="6"/>
        <v>1</v>
      </c>
      <c r="AG40" s="89" t="str">
        <f t="shared" si="7"/>
        <v>Initial</v>
      </c>
      <c r="AH40" s="90" t="str">
        <f t="shared" si="8"/>
        <v>RLIS</v>
      </c>
      <c r="AI40" s="87">
        <f t="shared" si="9"/>
        <v>0</v>
      </c>
    </row>
    <row r="41" spans="1:35" ht="12.75">
      <c r="A41" s="65">
        <v>3501200</v>
      </c>
      <c r="B41" s="66">
        <v>5050000</v>
      </c>
      <c r="C41" s="67" t="s">
        <v>208</v>
      </c>
      <c r="D41" s="68" t="s">
        <v>209</v>
      </c>
      <c r="E41" s="68" t="s">
        <v>210</v>
      </c>
      <c r="F41" s="69" t="s">
        <v>42</v>
      </c>
      <c r="G41" s="70">
        <v>88232</v>
      </c>
      <c r="H41" s="71">
        <v>7501</v>
      </c>
      <c r="I41" s="72">
        <v>5057523254</v>
      </c>
      <c r="J41" s="73">
        <v>7</v>
      </c>
      <c r="K41" s="74" t="s">
        <v>46</v>
      </c>
      <c r="L41" s="75" t="s">
        <v>45</v>
      </c>
      <c r="M41" s="76">
        <v>433.075</v>
      </c>
      <c r="N41" s="77" t="s">
        <v>44</v>
      </c>
      <c r="O41" s="78">
        <v>40.16227181</v>
      </c>
      <c r="P41" s="74" t="s">
        <v>46</v>
      </c>
      <c r="Q41" s="79"/>
      <c r="R41" s="80"/>
      <c r="S41" s="81" t="s">
        <v>46</v>
      </c>
      <c r="T41" s="82">
        <v>39593</v>
      </c>
      <c r="U41" s="83">
        <v>4754</v>
      </c>
      <c r="V41" s="83">
        <v>4959</v>
      </c>
      <c r="W41" s="84">
        <v>6638</v>
      </c>
      <c r="X41" s="85" t="s">
        <v>46</v>
      </c>
      <c r="Y41" s="86" t="s">
        <v>46</v>
      </c>
      <c r="Z41" s="87">
        <f t="shared" si="0"/>
        <v>1</v>
      </c>
      <c r="AA41" s="88">
        <f t="shared" si="1"/>
        <v>1</v>
      </c>
      <c r="AB41" s="88">
        <f t="shared" si="2"/>
        <v>0</v>
      </c>
      <c r="AC41" s="89">
        <f t="shared" si="3"/>
        <v>0</v>
      </c>
      <c r="AD41" s="90" t="str">
        <f t="shared" si="4"/>
        <v>SRSA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-</v>
      </c>
      <c r="AI41" s="87" t="str">
        <f t="shared" si="9"/>
        <v>SRSA</v>
      </c>
    </row>
    <row r="42" spans="1:35" ht="12.75">
      <c r="A42" s="65">
        <v>3501230</v>
      </c>
      <c r="B42" s="66">
        <v>18130000</v>
      </c>
      <c r="C42" s="67" t="s">
        <v>64</v>
      </c>
      <c r="D42" s="68" t="s">
        <v>65</v>
      </c>
      <c r="E42" s="68" t="s">
        <v>66</v>
      </c>
      <c r="F42" s="69" t="s">
        <v>42</v>
      </c>
      <c r="G42" s="70">
        <v>87937</v>
      </c>
      <c r="H42" s="71">
        <v>790</v>
      </c>
      <c r="I42" s="72">
        <v>5052678200</v>
      </c>
      <c r="J42" s="73">
        <v>8</v>
      </c>
      <c r="K42" s="74" t="s">
        <v>46</v>
      </c>
      <c r="L42" s="75" t="s">
        <v>45</v>
      </c>
      <c r="M42" s="76">
        <v>1441.525</v>
      </c>
      <c r="N42" s="77" t="s">
        <v>44</v>
      </c>
      <c r="O42" s="78">
        <v>45.33762058</v>
      </c>
      <c r="P42" s="74" t="s">
        <v>46</v>
      </c>
      <c r="Q42" s="79"/>
      <c r="R42" s="80"/>
      <c r="S42" s="81" t="s">
        <v>46</v>
      </c>
      <c r="T42" s="82">
        <v>147783</v>
      </c>
      <c r="U42" s="83">
        <v>17346</v>
      </c>
      <c r="V42" s="83">
        <v>17614</v>
      </c>
      <c r="W42" s="84">
        <v>3890</v>
      </c>
      <c r="X42" s="85" t="s">
        <v>44</v>
      </c>
      <c r="Y42" s="86" t="s">
        <v>47</v>
      </c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RLIS</v>
      </c>
      <c r="AI42" s="87">
        <f t="shared" si="9"/>
        <v>0</v>
      </c>
    </row>
    <row r="43" spans="1:35" ht="12.75">
      <c r="A43" s="65">
        <v>3501260</v>
      </c>
      <c r="B43" s="66">
        <v>33250000</v>
      </c>
      <c r="C43" s="67" t="s">
        <v>211</v>
      </c>
      <c r="D43" s="68" t="s">
        <v>212</v>
      </c>
      <c r="E43" s="68" t="s">
        <v>213</v>
      </c>
      <c r="F43" s="69" t="s">
        <v>42</v>
      </c>
      <c r="G43" s="70">
        <v>88241</v>
      </c>
      <c r="H43" s="71">
        <v>1040</v>
      </c>
      <c r="I43" s="72">
        <v>5054330100</v>
      </c>
      <c r="J43" s="73" t="s">
        <v>114</v>
      </c>
      <c r="K43" s="74" t="s">
        <v>44</v>
      </c>
      <c r="L43" s="75" t="s">
        <v>45</v>
      </c>
      <c r="M43" s="76">
        <v>7123.275</v>
      </c>
      <c r="N43" s="77" t="s">
        <v>44</v>
      </c>
      <c r="O43" s="78">
        <v>24.18777533</v>
      </c>
      <c r="P43" s="74" t="s">
        <v>46</v>
      </c>
      <c r="Q43" s="79"/>
      <c r="R43" s="80"/>
      <c r="S43" s="81" t="s">
        <v>44</v>
      </c>
      <c r="T43" s="82">
        <v>523577</v>
      </c>
      <c r="U43" s="83">
        <v>37192</v>
      </c>
      <c r="V43" s="83">
        <v>52637</v>
      </c>
      <c r="W43" s="84">
        <v>19606</v>
      </c>
      <c r="X43" s="85" t="s">
        <v>44</v>
      </c>
      <c r="Y43" s="86" t="s">
        <v>47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1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3501290</v>
      </c>
      <c r="B44" s="66">
        <v>39270000</v>
      </c>
      <c r="C44" s="67" t="s">
        <v>214</v>
      </c>
      <c r="D44" s="68" t="s">
        <v>215</v>
      </c>
      <c r="E44" s="68" t="s">
        <v>216</v>
      </c>
      <c r="F44" s="69" t="s">
        <v>42</v>
      </c>
      <c r="G44" s="70">
        <v>88336</v>
      </c>
      <c r="H44" s="71">
        <v>55</v>
      </c>
      <c r="I44" s="72">
        <v>5056534411</v>
      </c>
      <c r="J44" s="73">
        <v>7</v>
      </c>
      <c r="K44" s="74" t="s">
        <v>46</v>
      </c>
      <c r="L44" s="75" t="s">
        <v>45</v>
      </c>
      <c r="M44" s="76">
        <v>101.5625</v>
      </c>
      <c r="N44" s="91" t="s">
        <v>46</v>
      </c>
      <c r="O44" s="78">
        <v>32.36714976</v>
      </c>
      <c r="P44" s="74" t="s">
        <v>46</v>
      </c>
      <c r="Q44" s="79"/>
      <c r="R44" s="80"/>
      <c r="S44" s="81" t="s">
        <v>46</v>
      </c>
      <c r="T44" s="82">
        <v>15814</v>
      </c>
      <c r="U44" s="83">
        <v>1849</v>
      </c>
      <c r="V44" s="83">
        <v>1811</v>
      </c>
      <c r="W44" s="84">
        <v>1993</v>
      </c>
      <c r="X44" s="85" t="s">
        <v>44</v>
      </c>
      <c r="Y44" s="86" t="s">
        <v>46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-</v>
      </c>
      <c r="AI44" s="87" t="str">
        <f t="shared" si="9"/>
        <v>SRSA</v>
      </c>
    </row>
    <row r="45" spans="1:35" ht="12.75">
      <c r="A45" s="65">
        <v>3501320</v>
      </c>
      <c r="B45" s="66">
        <v>50370000</v>
      </c>
      <c r="C45" s="67" t="s">
        <v>217</v>
      </c>
      <c r="D45" s="68" t="s">
        <v>218</v>
      </c>
      <c r="E45" s="68" t="s">
        <v>219</v>
      </c>
      <c r="F45" s="69" t="s">
        <v>42</v>
      </c>
      <c r="G45" s="70">
        <v>88121</v>
      </c>
      <c r="H45" s="71">
        <v>673</v>
      </c>
      <c r="I45" s="72">
        <v>5052797353</v>
      </c>
      <c r="J45" s="73">
        <v>7</v>
      </c>
      <c r="K45" s="74" t="s">
        <v>46</v>
      </c>
      <c r="L45" s="75" t="s">
        <v>45</v>
      </c>
      <c r="M45" s="76">
        <v>94.9125</v>
      </c>
      <c r="N45" s="91" t="s">
        <v>46</v>
      </c>
      <c r="O45" s="78">
        <v>29.26829268</v>
      </c>
      <c r="P45" s="74" t="s">
        <v>46</v>
      </c>
      <c r="Q45" s="79"/>
      <c r="R45" s="80"/>
      <c r="S45" s="81" t="s">
        <v>46</v>
      </c>
      <c r="T45" s="82">
        <v>4863</v>
      </c>
      <c r="U45" s="83">
        <v>28</v>
      </c>
      <c r="V45" s="83">
        <v>616</v>
      </c>
      <c r="W45" s="84">
        <v>2255</v>
      </c>
      <c r="X45" s="85" t="s">
        <v>46</v>
      </c>
      <c r="Y45" s="86" t="s">
        <v>46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-</v>
      </c>
      <c r="AI45" s="87" t="str">
        <f t="shared" si="9"/>
        <v>SRSA</v>
      </c>
    </row>
    <row r="46" spans="1:35" ht="12.75">
      <c r="A46" s="65">
        <v>3501350</v>
      </c>
      <c r="B46" s="66">
        <v>34250000</v>
      </c>
      <c r="C46" s="67" t="s">
        <v>220</v>
      </c>
      <c r="D46" s="68" t="s">
        <v>221</v>
      </c>
      <c r="E46" s="68" t="s">
        <v>222</v>
      </c>
      <c r="F46" s="69" t="s">
        <v>42</v>
      </c>
      <c r="G46" s="70">
        <v>88252</v>
      </c>
      <c r="H46" s="71">
        <v>1386</v>
      </c>
      <c r="I46" s="72">
        <v>5053952101</v>
      </c>
      <c r="J46" s="73">
        <v>7</v>
      </c>
      <c r="K46" s="74" t="s">
        <v>46</v>
      </c>
      <c r="L46" s="75" t="s">
        <v>45</v>
      </c>
      <c r="M46" s="76">
        <v>381.925</v>
      </c>
      <c r="N46" s="77" t="s">
        <v>44</v>
      </c>
      <c r="O46" s="78">
        <v>25.82938389</v>
      </c>
      <c r="P46" s="74" t="s">
        <v>46</v>
      </c>
      <c r="Q46" s="79"/>
      <c r="R46" s="80"/>
      <c r="S46" s="81" t="s">
        <v>46</v>
      </c>
      <c r="T46" s="82">
        <v>35195</v>
      </c>
      <c r="U46" s="83">
        <v>2244</v>
      </c>
      <c r="V46" s="83">
        <v>3077</v>
      </c>
      <c r="W46" s="84">
        <v>6033</v>
      </c>
      <c r="X46" s="85" t="s">
        <v>46</v>
      </c>
      <c r="Y46" s="86" t="s">
        <v>44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SRSA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-</v>
      </c>
      <c r="AI46" s="87" t="str">
        <f t="shared" si="9"/>
        <v>SRSA</v>
      </c>
    </row>
    <row r="47" spans="1:35" ht="12.75">
      <c r="A47" s="65">
        <v>3501380</v>
      </c>
      <c r="B47" s="66">
        <v>56390000</v>
      </c>
      <c r="C47" s="67" t="s">
        <v>223</v>
      </c>
      <c r="D47" s="68" t="s">
        <v>224</v>
      </c>
      <c r="E47" s="68" t="s">
        <v>225</v>
      </c>
      <c r="F47" s="69" t="s">
        <v>42</v>
      </c>
      <c r="G47" s="70">
        <v>87017</v>
      </c>
      <c r="H47" s="71">
        <v>230</v>
      </c>
      <c r="I47" s="72">
        <v>5056385419</v>
      </c>
      <c r="J47" s="73">
        <v>7</v>
      </c>
      <c r="K47" s="74" t="s">
        <v>46</v>
      </c>
      <c r="L47" s="75" t="s">
        <v>45</v>
      </c>
      <c r="M47" s="76">
        <v>277.625</v>
      </c>
      <c r="N47" s="91" t="s">
        <v>46</v>
      </c>
      <c r="O47" s="78">
        <v>35.33123028</v>
      </c>
      <c r="P47" s="74" t="s">
        <v>46</v>
      </c>
      <c r="Q47" s="79"/>
      <c r="R47" s="80"/>
      <c r="S47" s="81" t="s">
        <v>46</v>
      </c>
      <c r="T47" s="82">
        <v>29216</v>
      </c>
      <c r="U47" s="83">
        <v>2748</v>
      </c>
      <c r="V47" s="83">
        <v>3199</v>
      </c>
      <c r="W47" s="84">
        <v>5349</v>
      </c>
      <c r="X47" s="85" t="s">
        <v>44</v>
      </c>
      <c r="Y47" s="86" t="s">
        <v>46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9">
        <f t="shared" si="3"/>
        <v>0</v>
      </c>
      <c r="AD47" s="90" t="str">
        <f t="shared" si="4"/>
        <v>SRSA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-</v>
      </c>
      <c r="AI47" s="87" t="str">
        <f t="shared" si="9"/>
        <v>SRSA</v>
      </c>
    </row>
    <row r="48" spans="1:35" ht="12.75">
      <c r="A48" s="65">
        <v>3501410</v>
      </c>
      <c r="B48" s="66">
        <v>63430000</v>
      </c>
      <c r="C48" s="67" t="s">
        <v>226</v>
      </c>
      <c r="D48" s="68" t="s">
        <v>227</v>
      </c>
      <c r="E48" s="68" t="s">
        <v>228</v>
      </c>
      <c r="F48" s="69" t="s">
        <v>42</v>
      </c>
      <c r="G48" s="70">
        <v>87024</v>
      </c>
      <c r="H48" s="71">
        <v>9609</v>
      </c>
      <c r="I48" s="72">
        <v>5058347391</v>
      </c>
      <c r="J48" s="73">
        <v>8</v>
      </c>
      <c r="K48" s="74" t="s">
        <v>46</v>
      </c>
      <c r="L48" s="75" t="s">
        <v>45</v>
      </c>
      <c r="M48" s="76">
        <v>438.925</v>
      </c>
      <c r="N48" s="77" t="s">
        <v>44</v>
      </c>
      <c r="O48" s="78">
        <v>19.94949495</v>
      </c>
      <c r="P48" s="74" t="s">
        <v>44</v>
      </c>
      <c r="Q48" s="79"/>
      <c r="R48" s="80"/>
      <c r="S48" s="81" t="s">
        <v>46</v>
      </c>
      <c r="T48" s="82">
        <v>72057</v>
      </c>
      <c r="U48" s="83">
        <v>4787</v>
      </c>
      <c r="V48" s="83">
        <v>5499</v>
      </c>
      <c r="W48" s="84">
        <v>7399</v>
      </c>
      <c r="X48" s="85" t="s">
        <v>44</v>
      </c>
      <c r="Y48" s="86" t="s">
        <v>46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3501470</v>
      </c>
      <c r="B49" s="66">
        <v>7050000</v>
      </c>
      <c r="C49" s="67" t="s">
        <v>229</v>
      </c>
      <c r="D49" s="68" t="s">
        <v>230</v>
      </c>
      <c r="E49" s="68" t="s">
        <v>231</v>
      </c>
      <c r="F49" s="69" t="s">
        <v>42</v>
      </c>
      <c r="G49" s="70">
        <v>88253</v>
      </c>
      <c r="H49" s="71">
        <v>98</v>
      </c>
      <c r="I49" s="72">
        <v>5053652000</v>
      </c>
      <c r="J49" s="73">
        <v>7</v>
      </c>
      <c r="K49" s="74" t="s">
        <v>46</v>
      </c>
      <c r="L49" s="75" t="s">
        <v>45</v>
      </c>
      <c r="M49" s="76">
        <v>145.075</v>
      </c>
      <c r="N49" s="77" t="s">
        <v>44</v>
      </c>
      <c r="O49" s="78">
        <v>21.51162791</v>
      </c>
      <c r="P49" s="74" t="s">
        <v>46</v>
      </c>
      <c r="Q49" s="79"/>
      <c r="R49" s="80"/>
      <c r="S49" s="81" t="s">
        <v>46</v>
      </c>
      <c r="T49" s="82">
        <v>18784</v>
      </c>
      <c r="U49" s="83">
        <v>1404</v>
      </c>
      <c r="V49" s="83">
        <v>1692</v>
      </c>
      <c r="W49" s="84">
        <v>2561</v>
      </c>
      <c r="X49" s="85" t="s">
        <v>44</v>
      </c>
      <c r="Y49" s="86" t="s">
        <v>46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9">
        <f t="shared" si="3"/>
        <v>0</v>
      </c>
      <c r="AD49" s="90" t="str">
        <f t="shared" si="4"/>
        <v>SRSA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-</v>
      </c>
      <c r="AI49" s="87" t="str">
        <f t="shared" si="9"/>
        <v>SRSA</v>
      </c>
    </row>
    <row r="50" spans="1:35" ht="12.75">
      <c r="A50" s="65">
        <v>3501500</v>
      </c>
      <c r="B50" s="66">
        <v>17130000</v>
      </c>
      <c r="C50" s="67" t="s">
        <v>232</v>
      </c>
      <c r="D50" s="68" t="s">
        <v>233</v>
      </c>
      <c r="E50" s="68" t="s">
        <v>234</v>
      </c>
      <c r="F50" s="69" t="s">
        <v>42</v>
      </c>
      <c r="G50" s="70">
        <v>88001</v>
      </c>
      <c r="H50" s="71">
        <v>1243</v>
      </c>
      <c r="I50" s="72">
        <v>5055275807</v>
      </c>
      <c r="J50" s="73" t="s">
        <v>235</v>
      </c>
      <c r="K50" s="74" t="s">
        <v>44</v>
      </c>
      <c r="L50" s="75" t="s">
        <v>45</v>
      </c>
      <c r="M50" s="76">
        <v>21566.8375</v>
      </c>
      <c r="N50" s="77" t="s">
        <v>44</v>
      </c>
      <c r="O50" s="78">
        <v>27.20365409</v>
      </c>
      <c r="P50" s="74" t="s">
        <v>46</v>
      </c>
      <c r="Q50" s="79"/>
      <c r="R50" s="80"/>
      <c r="S50" s="81" t="s">
        <v>44</v>
      </c>
      <c r="T50" s="82">
        <v>1536073</v>
      </c>
      <c r="U50" s="83">
        <v>136745</v>
      </c>
      <c r="V50" s="83">
        <v>173263</v>
      </c>
      <c r="W50" s="84">
        <v>61236</v>
      </c>
      <c r="X50" s="85" t="s">
        <v>44</v>
      </c>
      <c r="Y50" s="86" t="s">
        <v>47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0</v>
      </c>
      <c r="AF50" s="88">
        <f t="shared" si="6"/>
        <v>1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3501530</v>
      </c>
      <c r="B51" s="66">
        <v>69470000</v>
      </c>
      <c r="C51" s="67" t="s">
        <v>67</v>
      </c>
      <c r="D51" s="68" t="s">
        <v>68</v>
      </c>
      <c r="E51" s="68" t="s">
        <v>69</v>
      </c>
      <c r="F51" s="69" t="s">
        <v>42</v>
      </c>
      <c r="G51" s="70">
        <v>87701</v>
      </c>
      <c r="H51" s="71">
        <v>3928</v>
      </c>
      <c r="I51" s="72">
        <v>5054545700</v>
      </c>
      <c r="J51" s="73">
        <v>6</v>
      </c>
      <c r="K51" s="74" t="s">
        <v>44</v>
      </c>
      <c r="L51" s="75" t="s">
        <v>45</v>
      </c>
      <c r="M51" s="76">
        <v>2023.9</v>
      </c>
      <c r="N51" s="91" t="s">
        <v>46</v>
      </c>
      <c r="O51" s="78">
        <v>28.24016563</v>
      </c>
      <c r="P51" s="74" t="s">
        <v>46</v>
      </c>
      <c r="Q51" s="79"/>
      <c r="R51" s="80"/>
      <c r="S51" s="81" t="s">
        <v>46</v>
      </c>
      <c r="T51" s="82">
        <v>165085</v>
      </c>
      <c r="U51" s="83">
        <v>14244</v>
      </c>
      <c r="V51" s="83">
        <v>18286</v>
      </c>
      <c r="W51" s="84">
        <v>5633</v>
      </c>
      <c r="X51" s="85" t="s">
        <v>44</v>
      </c>
      <c r="Y51" s="86" t="s">
        <v>47</v>
      </c>
      <c r="Z51" s="87">
        <f t="shared" si="0"/>
        <v>0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RLIS</v>
      </c>
      <c r="AI51" s="87">
        <f t="shared" si="9"/>
        <v>0</v>
      </c>
    </row>
    <row r="52" spans="1:35" ht="12.75">
      <c r="A52" s="65">
        <v>3501590</v>
      </c>
      <c r="B52" s="66">
        <v>51370000</v>
      </c>
      <c r="C52" s="67" t="s">
        <v>236</v>
      </c>
      <c r="D52" s="68" t="s">
        <v>237</v>
      </c>
      <c r="E52" s="68" t="s">
        <v>238</v>
      </c>
      <c r="F52" s="69" t="s">
        <v>42</v>
      </c>
      <c r="G52" s="70">
        <v>88426</v>
      </c>
      <c r="H52" s="71">
        <v>67</v>
      </c>
      <c r="I52" s="72">
        <v>5054872252</v>
      </c>
      <c r="J52" s="73">
        <v>7</v>
      </c>
      <c r="K52" s="74" t="s">
        <v>46</v>
      </c>
      <c r="L52" s="75" t="s">
        <v>45</v>
      </c>
      <c r="M52" s="76">
        <v>169.4625</v>
      </c>
      <c r="N52" s="91" t="s">
        <v>46</v>
      </c>
      <c r="O52" s="78">
        <v>19.89528796</v>
      </c>
      <c r="P52" s="74" t="s">
        <v>44</v>
      </c>
      <c r="Q52" s="79"/>
      <c r="R52" s="80"/>
      <c r="S52" s="81" t="s">
        <v>46</v>
      </c>
      <c r="T52" s="82">
        <v>12219</v>
      </c>
      <c r="U52" s="83">
        <v>679</v>
      </c>
      <c r="V52" s="83">
        <v>1163</v>
      </c>
      <c r="W52" s="84">
        <v>3144</v>
      </c>
      <c r="X52" s="85" t="s">
        <v>46</v>
      </c>
      <c r="Y52" s="86" t="s">
        <v>44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3501620</v>
      </c>
      <c r="B53" s="66">
        <v>29230000</v>
      </c>
      <c r="C53" s="67" t="s">
        <v>70</v>
      </c>
      <c r="D53" s="68" t="s">
        <v>71</v>
      </c>
      <c r="E53" s="68" t="s">
        <v>72</v>
      </c>
      <c r="F53" s="69" t="s">
        <v>42</v>
      </c>
      <c r="G53" s="70">
        <v>88045</v>
      </c>
      <c r="H53" s="71">
        <v>430</v>
      </c>
      <c r="I53" s="72">
        <v>5055429361</v>
      </c>
      <c r="J53" s="73" t="s">
        <v>43</v>
      </c>
      <c r="K53" s="74" t="s">
        <v>44</v>
      </c>
      <c r="L53" s="75" t="s">
        <v>45</v>
      </c>
      <c r="M53" s="76">
        <v>663.075</v>
      </c>
      <c r="N53" s="91" t="s">
        <v>46</v>
      </c>
      <c r="O53" s="78">
        <v>35.52795031</v>
      </c>
      <c r="P53" s="74" t="s">
        <v>46</v>
      </c>
      <c r="Q53" s="79"/>
      <c r="R53" s="80"/>
      <c r="S53" s="81" t="s">
        <v>46</v>
      </c>
      <c r="T53" s="82">
        <v>76687</v>
      </c>
      <c r="U53" s="83">
        <v>8418</v>
      </c>
      <c r="V53" s="83">
        <v>8535</v>
      </c>
      <c r="W53" s="84">
        <v>10480</v>
      </c>
      <c r="X53" s="85" t="s">
        <v>46</v>
      </c>
      <c r="Y53" s="86" t="s">
        <v>47</v>
      </c>
      <c r="Z53" s="87">
        <f t="shared" si="0"/>
        <v>0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RLIS</v>
      </c>
      <c r="AI53" s="87">
        <f t="shared" si="9"/>
        <v>0</v>
      </c>
    </row>
    <row r="54" spans="1:35" ht="12.75">
      <c r="A54" s="65">
        <v>3501650</v>
      </c>
      <c r="B54" s="66">
        <v>41280000</v>
      </c>
      <c r="C54" s="67" t="s">
        <v>239</v>
      </c>
      <c r="D54" s="68" t="s">
        <v>240</v>
      </c>
      <c r="E54" s="68" t="s">
        <v>241</v>
      </c>
      <c r="F54" s="69" t="s">
        <v>42</v>
      </c>
      <c r="G54" s="70">
        <v>87544</v>
      </c>
      <c r="H54" s="71">
        <v>90</v>
      </c>
      <c r="I54" s="72">
        <v>5056632230</v>
      </c>
      <c r="J54" s="73" t="s">
        <v>43</v>
      </c>
      <c r="K54" s="74" t="s">
        <v>44</v>
      </c>
      <c r="L54" s="75" t="s">
        <v>45</v>
      </c>
      <c r="M54" s="76">
        <v>3528.7375</v>
      </c>
      <c r="N54" s="77" t="s">
        <v>44</v>
      </c>
      <c r="O54" s="78">
        <v>2.528597231</v>
      </c>
      <c r="P54" s="74" t="s">
        <v>44</v>
      </c>
      <c r="Q54" s="79"/>
      <c r="R54" s="80"/>
      <c r="S54" s="81" t="s">
        <v>46</v>
      </c>
      <c r="T54" s="82">
        <v>69408</v>
      </c>
      <c r="U54" s="83">
        <v>1042</v>
      </c>
      <c r="V54" s="83">
        <v>11582</v>
      </c>
      <c r="W54" s="84">
        <v>9325</v>
      </c>
      <c r="X54" s="85" t="s">
        <v>46</v>
      </c>
      <c r="Y54" s="86" t="s">
        <v>47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3501680</v>
      </c>
      <c r="B55" s="66">
        <v>86610000</v>
      </c>
      <c r="C55" s="67" t="s">
        <v>242</v>
      </c>
      <c r="D55" s="68" t="s">
        <v>243</v>
      </c>
      <c r="E55" s="68" t="s">
        <v>244</v>
      </c>
      <c r="F55" s="69" t="s">
        <v>42</v>
      </c>
      <c r="G55" s="70">
        <v>87031</v>
      </c>
      <c r="H55" s="71">
        <v>1300</v>
      </c>
      <c r="I55" s="72">
        <v>5058668231</v>
      </c>
      <c r="J55" s="73" t="s">
        <v>133</v>
      </c>
      <c r="K55" s="74" t="s">
        <v>44</v>
      </c>
      <c r="L55" s="75" t="s">
        <v>45</v>
      </c>
      <c r="M55" s="76">
        <v>8027.8625</v>
      </c>
      <c r="N55" s="77" t="s">
        <v>44</v>
      </c>
      <c r="O55" s="78">
        <v>22.07517794</v>
      </c>
      <c r="P55" s="74" t="s">
        <v>46</v>
      </c>
      <c r="Q55" s="79"/>
      <c r="R55" s="80"/>
      <c r="S55" s="81" t="s">
        <v>44</v>
      </c>
      <c r="T55" s="82">
        <v>426655</v>
      </c>
      <c r="U55" s="83">
        <v>37499</v>
      </c>
      <c r="V55" s="83">
        <v>54355</v>
      </c>
      <c r="W55" s="84">
        <v>21890</v>
      </c>
      <c r="X55" s="85" t="s">
        <v>44</v>
      </c>
      <c r="Y55" s="86" t="s">
        <v>47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0</v>
      </c>
      <c r="AF55" s="88">
        <f t="shared" si="6"/>
        <v>1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3501710</v>
      </c>
      <c r="B56" s="66">
        <v>21150000</v>
      </c>
      <c r="C56" s="67" t="s">
        <v>245</v>
      </c>
      <c r="D56" s="68" t="s">
        <v>230</v>
      </c>
      <c r="E56" s="68" t="s">
        <v>246</v>
      </c>
      <c r="F56" s="69" t="s">
        <v>42</v>
      </c>
      <c r="G56" s="70">
        <v>88256</v>
      </c>
      <c r="H56" s="71">
        <v>98</v>
      </c>
      <c r="I56" s="72">
        <v>5057452010</v>
      </c>
      <c r="J56" s="73">
        <v>7</v>
      </c>
      <c r="K56" s="74" t="s">
        <v>46</v>
      </c>
      <c r="L56" s="75" t="s">
        <v>45</v>
      </c>
      <c r="M56" s="76">
        <v>539.7625</v>
      </c>
      <c r="N56" s="77" t="s">
        <v>44</v>
      </c>
      <c r="O56" s="78">
        <v>25.29274005</v>
      </c>
      <c r="P56" s="74" t="s">
        <v>46</v>
      </c>
      <c r="Q56" s="79"/>
      <c r="R56" s="80"/>
      <c r="S56" s="81" t="s">
        <v>46</v>
      </c>
      <c r="T56" s="82">
        <v>28582</v>
      </c>
      <c r="U56" s="83">
        <v>2051</v>
      </c>
      <c r="V56" s="83">
        <v>3253</v>
      </c>
      <c r="W56" s="84">
        <v>8410</v>
      </c>
      <c r="X56" s="85" t="s">
        <v>44</v>
      </c>
      <c r="Y56" s="86" t="s">
        <v>44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-</v>
      </c>
      <c r="AI56" s="87" t="str">
        <f t="shared" si="9"/>
        <v>SRSA</v>
      </c>
    </row>
    <row r="57" spans="1:35" ht="12.75">
      <c r="A57" s="65">
        <v>3501740</v>
      </c>
      <c r="B57" s="66">
        <v>31250000</v>
      </c>
      <c r="C57" s="67" t="s">
        <v>73</v>
      </c>
      <c r="D57" s="68" t="s">
        <v>74</v>
      </c>
      <c r="E57" s="68" t="s">
        <v>75</v>
      </c>
      <c r="F57" s="69" t="s">
        <v>42</v>
      </c>
      <c r="G57" s="70">
        <v>88260</v>
      </c>
      <c r="H57" s="71">
        <v>1537</v>
      </c>
      <c r="I57" s="72">
        <v>5057392200</v>
      </c>
      <c r="J57" s="73">
        <v>6</v>
      </c>
      <c r="K57" s="74" t="s">
        <v>44</v>
      </c>
      <c r="L57" s="75" t="s">
        <v>45</v>
      </c>
      <c r="M57" s="76">
        <v>2711.5375</v>
      </c>
      <c r="N57" s="77" t="s">
        <v>44</v>
      </c>
      <c r="O57" s="78">
        <v>23.45166163</v>
      </c>
      <c r="P57" s="74" t="s">
        <v>46</v>
      </c>
      <c r="Q57" s="79"/>
      <c r="R57" s="80"/>
      <c r="S57" s="81" t="s">
        <v>46</v>
      </c>
      <c r="T57" s="82">
        <v>188800</v>
      </c>
      <c r="U57" s="83">
        <v>13484</v>
      </c>
      <c r="V57" s="83">
        <v>19141</v>
      </c>
      <c r="W57" s="84">
        <v>7245</v>
      </c>
      <c r="X57" s="85" t="s">
        <v>44</v>
      </c>
      <c r="Y57" s="86" t="s">
        <v>47</v>
      </c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RLIS</v>
      </c>
      <c r="AI57" s="87">
        <f t="shared" si="9"/>
        <v>0</v>
      </c>
    </row>
    <row r="58" spans="1:35" ht="12.75">
      <c r="A58" s="65">
        <v>3501770</v>
      </c>
      <c r="B58" s="66">
        <v>75530000</v>
      </c>
      <c r="C58" s="67" t="s">
        <v>247</v>
      </c>
      <c r="D58" s="68" t="s">
        <v>248</v>
      </c>
      <c r="E58" s="68" t="s">
        <v>249</v>
      </c>
      <c r="F58" s="69" t="s">
        <v>42</v>
      </c>
      <c r="G58" s="70">
        <v>87825</v>
      </c>
      <c r="H58" s="71">
        <v>24</v>
      </c>
      <c r="I58" s="72">
        <v>5058542241</v>
      </c>
      <c r="J58" s="73">
        <v>7</v>
      </c>
      <c r="K58" s="74" t="s">
        <v>46</v>
      </c>
      <c r="L58" s="75" t="s">
        <v>45</v>
      </c>
      <c r="M58" s="76">
        <v>326.95</v>
      </c>
      <c r="N58" s="91" t="s">
        <v>46</v>
      </c>
      <c r="O58" s="78">
        <v>44.07988588</v>
      </c>
      <c r="P58" s="74" t="s">
        <v>46</v>
      </c>
      <c r="Q58" s="79"/>
      <c r="R58" s="80"/>
      <c r="S58" s="81" t="s">
        <v>46</v>
      </c>
      <c r="T58" s="82">
        <v>77270</v>
      </c>
      <c r="U58" s="83">
        <v>9793</v>
      </c>
      <c r="V58" s="83">
        <v>8609</v>
      </c>
      <c r="W58" s="84">
        <v>5656</v>
      </c>
      <c r="X58" s="85" t="s">
        <v>44</v>
      </c>
      <c r="Y58" s="86" t="s">
        <v>46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-</v>
      </c>
      <c r="AI58" s="87" t="str">
        <f t="shared" si="9"/>
        <v>SRSA</v>
      </c>
    </row>
    <row r="59" spans="1:35" ht="12.75">
      <c r="A59" s="65">
        <v>3501800</v>
      </c>
      <c r="B59" s="66">
        <v>11070000</v>
      </c>
      <c r="C59" s="67" t="s">
        <v>250</v>
      </c>
      <c r="D59" s="68" t="s">
        <v>251</v>
      </c>
      <c r="E59" s="68" t="s">
        <v>252</v>
      </c>
      <c r="F59" s="69" t="s">
        <v>42</v>
      </c>
      <c r="G59" s="70">
        <v>87728</v>
      </c>
      <c r="H59" s="71">
        <v>275</v>
      </c>
      <c r="I59" s="72">
        <v>5053752371</v>
      </c>
      <c r="J59" s="73">
        <v>7</v>
      </c>
      <c r="K59" s="74" t="s">
        <v>46</v>
      </c>
      <c r="L59" s="75" t="s">
        <v>45</v>
      </c>
      <c r="M59" s="76">
        <v>68.05</v>
      </c>
      <c r="N59" s="91" t="s">
        <v>46</v>
      </c>
      <c r="O59" s="78">
        <v>27.16049383</v>
      </c>
      <c r="P59" s="74" t="s">
        <v>46</v>
      </c>
      <c r="Q59" s="79"/>
      <c r="R59" s="80"/>
      <c r="S59" s="81" t="s">
        <v>46</v>
      </c>
      <c r="T59" s="82">
        <v>5113</v>
      </c>
      <c r="U59" s="83">
        <v>505</v>
      </c>
      <c r="V59" s="83">
        <v>718</v>
      </c>
      <c r="W59" s="84">
        <v>1630</v>
      </c>
      <c r="X59" s="85" t="s">
        <v>46</v>
      </c>
      <c r="Y59" s="86" t="s">
        <v>46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-</v>
      </c>
      <c r="AI59" s="87" t="str">
        <f t="shared" si="9"/>
        <v>SRSA</v>
      </c>
    </row>
    <row r="60" spans="1:35" ht="12.75">
      <c r="A60" s="65">
        <v>3501830</v>
      </c>
      <c r="B60" s="66">
        <v>14090000</v>
      </c>
      <c r="C60" s="67" t="s">
        <v>253</v>
      </c>
      <c r="D60" s="68" t="s">
        <v>251</v>
      </c>
      <c r="E60" s="68" t="s">
        <v>254</v>
      </c>
      <c r="F60" s="69" t="s">
        <v>42</v>
      </c>
      <c r="G60" s="70">
        <v>88124</v>
      </c>
      <c r="H60" s="71">
        <v>275</v>
      </c>
      <c r="I60" s="72">
        <v>5052534269</v>
      </c>
      <c r="J60" s="73">
        <v>7</v>
      </c>
      <c r="K60" s="74" t="s">
        <v>46</v>
      </c>
      <c r="L60" s="75" t="s">
        <v>45</v>
      </c>
      <c r="M60" s="76">
        <v>221.8625</v>
      </c>
      <c r="N60" s="77" t="s">
        <v>44</v>
      </c>
      <c r="O60" s="78">
        <v>23.10756972</v>
      </c>
      <c r="P60" s="74" t="s">
        <v>46</v>
      </c>
      <c r="Q60" s="79"/>
      <c r="R60" s="80"/>
      <c r="S60" s="81" t="s">
        <v>46</v>
      </c>
      <c r="T60" s="82">
        <v>14561</v>
      </c>
      <c r="U60" s="83">
        <v>1037</v>
      </c>
      <c r="V60" s="83">
        <v>1526</v>
      </c>
      <c r="W60" s="84">
        <v>3557</v>
      </c>
      <c r="X60" s="85" t="s">
        <v>46</v>
      </c>
      <c r="Y60" s="86" t="s">
        <v>44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-</v>
      </c>
      <c r="AI60" s="87" t="str">
        <f t="shared" si="9"/>
        <v>SRSA</v>
      </c>
    </row>
    <row r="61" spans="1:35" ht="12.75">
      <c r="A61" s="65">
        <v>3501980</v>
      </c>
      <c r="B61" s="66">
        <v>78550000</v>
      </c>
      <c r="C61" s="67" t="s">
        <v>255</v>
      </c>
      <c r="D61" s="68" t="s">
        <v>256</v>
      </c>
      <c r="E61" s="68" t="s">
        <v>257</v>
      </c>
      <c r="F61" s="69" t="s">
        <v>42</v>
      </c>
      <c r="G61" s="70">
        <v>87530</v>
      </c>
      <c r="H61" s="71">
        <v>6</v>
      </c>
      <c r="I61" s="72">
        <v>5055814504</v>
      </c>
      <c r="J61" s="73" t="s">
        <v>258</v>
      </c>
      <c r="K61" s="74" t="s">
        <v>46</v>
      </c>
      <c r="L61" s="75" t="s">
        <v>45</v>
      </c>
      <c r="M61" s="76">
        <v>421.975</v>
      </c>
      <c r="N61" s="77" t="s">
        <v>44</v>
      </c>
      <c r="O61" s="78">
        <v>21.24463519</v>
      </c>
      <c r="P61" s="74" t="s">
        <v>46</v>
      </c>
      <c r="Q61" s="79"/>
      <c r="R61" s="80"/>
      <c r="S61" s="81" t="s">
        <v>46</v>
      </c>
      <c r="T61" s="82">
        <v>40234</v>
      </c>
      <c r="U61" s="83">
        <v>2530</v>
      </c>
      <c r="V61" s="83">
        <v>3580</v>
      </c>
      <c r="W61" s="84">
        <v>7264</v>
      </c>
      <c r="X61" s="85" t="s">
        <v>44</v>
      </c>
      <c r="Y61" s="86" t="s">
        <v>46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-</v>
      </c>
      <c r="AI61" s="87" t="str">
        <f t="shared" si="9"/>
        <v>SRSA</v>
      </c>
    </row>
    <row r="62" spans="1:35" ht="12.75">
      <c r="A62" s="65">
        <v>3501860</v>
      </c>
      <c r="B62" s="66">
        <v>44330000</v>
      </c>
      <c r="C62" s="67" t="s">
        <v>259</v>
      </c>
      <c r="D62" s="68" t="s">
        <v>260</v>
      </c>
      <c r="E62" s="68" t="s">
        <v>261</v>
      </c>
      <c r="F62" s="69" t="s">
        <v>42</v>
      </c>
      <c r="G62" s="70">
        <v>87732</v>
      </c>
      <c r="H62" s="71">
        <v>179</v>
      </c>
      <c r="I62" s="72">
        <v>5053873110</v>
      </c>
      <c r="J62" s="73">
        <v>7</v>
      </c>
      <c r="K62" s="74" t="s">
        <v>46</v>
      </c>
      <c r="L62" s="75" t="s">
        <v>45</v>
      </c>
      <c r="M62" s="76">
        <v>583.8125</v>
      </c>
      <c r="N62" s="91" t="s">
        <v>46</v>
      </c>
      <c r="O62" s="78">
        <v>30.48275862</v>
      </c>
      <c r="P62" s="74" t="s">
        <v>46</v>
      </c>
      <c r="Q62" s="79"/>
      <c r="R62" s="80"/>
      <c r="S62" s="81" t="s">
        <v>46</v>
      </c>
      <c r="T62" s="82">
        <v>62969</v>
      </c>
      <c r="U62" s="83">
        <v>5239</v>
      </c>
      <c r="V62" s="83">
        <v>6107</v>
      </c>
      <c r="W62" s="84">
        <v>9331</v>
      </c>
      <c r="X62" s="85" t="s">
        <v>44</v>
      </c>
      <c r="Y62" s="86" t="s">
        <v>44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9">
        <f t="shared" si="3"/>
        <v>0</v>
      </c>
      <c r="AD62" s="90" t="str">
        <f t="shared" si="4"/>
        <v>SRSA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-</v>
      </c>
      <c r="AI62" s="87" t="str">
        <f t="shared" si="9"/>
        <v>SRSA</v>
      </c>
    </row>
    <row r="63" spans="1:35" ht="12.75">
      <c r="A63" s="65">
        <v>3501890</v>
      </c>
      <c r="B63" s="66">
        <v>81570000</v>
      </c>
      <c r="C63" s="67" t="s">
        <v>262</v>
      </c>
      <c r="D63" s="68" t="s">
        <v>263</v>
      </c>
      <c r="E63" s="68" t="s">
        <v>264</v>
      </c>
      <c r="F63" s="69" t="s">
        <v>42</v>
      </c>
      <c r="G63" s="70">
        <v>87035</v>
      </c>
      <c r="H63" s="71">
        <v>20</v>
      </c>
      <c r="I63" s="72">
        <v>5058324471</v>
      </c>
      <c r="J63" s="73">
        <v>8</v>
      </c>
      <c r="K63" s="74" t="s">
        <v>46</v>
      </c>
      <c r="L63" s="75" t="s">
        <v>45</v>
      </c>
      <c r="M63" s="76">
        <v>3758.8875</v>
      </c>
      <c r="N63" s="91" t="s">
        <v>46</v>
      </c>
      <c r="O63" s="78">
        <v>15.5234657</v>
      </c>
      <c r="P63" s="74" t="s">
        <v>44</v>
      </c>
      <c r="Q63" s="79"/>
      <c r="R63" s="80"/>
      <c r="S63" s="81" t="s">
        <v>46</v>
      </c>
      <c r="T63" s="82">
        <v>196536</v>
      </c>
      <c r="U63" s="83">
        <v>14177</v>
      </c>
      <c r="V63" s="83">
        <v>23813</v>
      </c>
      <c r="W63" s="84">
        <v>10788</v>
      </c>
      <c r="X63" s="85" t="s">
        <v>44</v>
      </c>
      <c r="Y63" s="86" t="s">
        <v>47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SRSA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3501920</v>
      </c>
      <c r="B64" s="66">
        <v>28210000</v>
      </c>
      <c r="C64" s="67" t="s">
        <v>265</v>
      </c>
      <c r="D64" s="68" t="s">
        <v>168</v>
      </c>
      <c r="E64" s="68" t="s">
        <v>266</v>
      </c>
      <c r="F64" s="69" t="s">
        <v>42</v>
      </c>
      <c r="G64" s="70">
        <v>87733</v>
      </c>
      <c r="H64" s="71">
        <v>258</v>
      </c>
      <c r="I64" s="72">
        <v>5056732271</v>
      </c>
      <c r="J64" s="73">
        <v>7</v>
      </c>
      <c r="K64" s="74" t="s">
        <v>46</v>
      </c>
      <c r="L64" s="75" t="s">
        <v>45</v>
      </c>
      <c r="M64" s="76">
        <v>38.5125</v>
      </c>
      <c r="N64" s="91" t="s">
        <v>46</v>
      </c>
      <c r="O64" s="78">
        <v>17.14285714</v>
      </c>
      <c r="P64" s="74" t="s">
        <v>44</v>
      </c>
      <c r="Q64" s="79"/>
      <c r="R64" s="80"/>
      <c r="S64" s="81" t="s">
        <v>46</v>
      </c>
      <c r="T64" s="82">
        <v>3386</v>
      </c>
      <c r="U64" s="83">
        <v>26</v>
      </c>
      <c r="V64" s="83">
        <v>192</v>
      </c>
      <c r="W64" s="84">
        <v>844</v>
      </c>
      <c r="X64" s="85" t="s">
        <v>46</v>
      </c>
      <c r="Y64" s="86" t="s">
        <v>46</v>
      </c>
      <c r="Z64" s="87">
        <f t="shared" si="0"/>
        <v>1</v>
      </c>
      <c r="AA64" s="88">
        <f t="shared" si="1"/>
        <v>1</v>
      </c>
      <c r="AB64" s="88">
        <f t="shared" si="2"/>
        <v>0</v>
      </c>
      <c r="AC64" s="89">
        <f t="shared" si="3"/>
        <v>0</v>
      </c>
      <c r="AD64" s="90" t="str">
        <f t="shared" si="4"/>
        <v>SRSA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3501950</v>
      </c>
      <c r="B65" s="66">
        <v>82570000</v>
      </c>
      <c r="C65" s="67" t="s">
        <v>267</v>
      </c>
      <c r="D65" s="68" t="s">
        <v>268</v>
      </c>
      <c r="E65" s="68" t="s">
        <v>269</v>
      </c>
      <c r="F65" s="69" t="s">
        <v>42</v>
      </c>
      <c r="G65" s="70">
        <v>87036</v>
      </c>
      <c r="H65" s="71">
        <v>456</v>
      </c>
      <c r="I65" s="72">
        <v>5058472333</v>
      </c>
      <c r="J65" s="73">
        <v>8</v>
      </c>
      <c r="K65" s="74" t="s">
        <v>46</v>
      </c>
      <c r="L65" s="75" t="s">
        <v>45</v>
      </c>
      <c r="M65" s="76">
        <v>350.0375</v>
      </c>
      <c r="N65" s="91" t="s">
        <v>46</v>
      </c>
      <c r="O65" s="78">
        <v>41.32231405</v>
      </c>
      <c r="P65" s="74" t="s">
        <v>46</v>
      </c>
      <c r="Q65" s="79"/>
      <c r="R65" s="80"/>
      <c r="S65" s="81" t="s">
        <v>46</v>
      </c>
      <c r="T65" s="82">
        <v>44213</v>
      </c>
      <c r="U65" s="83">
        <v>4558</v>
      </c>
      <c r="V65" s="83">
        <v>4550</v>
      </c>
      <c r="W65" s="84">
        <v>5252</v>
      </c>
      <c r="X65" s="85" t="s">
        <v>46</v>
      </c>
      <c r="Y65" s="86" t="s">
        <v>46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9">
        <f t="shared" si="3"/>
        <v>0</v>
      </c>
      <c r="AD65" s="90" t="str">
        <f t="shared" si="4"/>
        <v>SRSA</v>
      </c>
      <c r="AE65" s="87">
        <f t="shared" si="5"/>
        <v>1</v>
      </c>
      <c r="AF65" s="88">
        <f t="shared" si="6"/>
        <v>1</v>
      </c>
      <c r="AG65" s="89" t="str">
        <f t="shared" si="7"/>
        <v>Initial</v>
      </c>
      <c r="AH65" s="90" t="str">
        <f t="shared" si="8"/>
        <v>-</v>
      </c>
      <c r="AI65" s="87" t="str">
        <f t="shared" si="9"/>
        <v>SRSA</v>
      </c>
    </row>
    <row r="66" spans="1:35" ht="12.75">
      <c r="A66" s="65">
        <v>3502010</v>
      </c>
      <c r="B66" s="66">
        <v>70470000</v>
      </c>
      <c r="C66" s="67" t="s">
        <v>270</v>
      </c>
      <c r="D66" s="68" t="s">
        <v>271</v>
      </c>
      <c r="E66" s="68" t="s">
        <v>272</v>
      </c>
      <c r="F66" s="69" t="s">
        <v>42</v>
      </c>
      <c r="G66" s="70">
        <v>87552</v>
      </c>
      <c r="H66" s="71">
        <v>368</v>
      </c>
      <c r="I66" s="72">
        <v>5057574700</v>
      </c>
      <c r="J66" s="73">
        <v>7</v>
      </c>
      <c r="K66" s="74" t="s">
        <v>46</v>
      </c>
      <c r="L66" s="75" t="s">
        <v>45</v>
      </c>
      <c r="M66" s="76">
        <v>688.675</v>
      </c>
      <c r="N66" s="91" t="s">
        <v>46</v>
      </c>
      <c r="O66" s="78">
        <v>19.527897</v>
      </c>
      <c r="P66" s="74" t="s">
        <v>44</v>
      </c>
      <c r="Q66" s="79"/>
      <c r="R66" s="80"/>
      <c r="S66" s="81" t="s">
        <v>46</v>
      </c>
      <c r="T66" s="82">
        <v>60718</v>
      </c>
      <c r="U66" s="83">
        <v>3617</v>
      </c>
      <c r="V66" s="83">
        <v>5599</v>
      </c>
      <c r="W66" s="84">
        <v>12419</v>
      </c>
      <c r="X66" s="85" t="s">
        <v>44</v>
      </c>
      <c r="Y66" s="86" t="s">
        <v>44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9">
        <f t="shared" si="3"/>
        <v>0</v>
      </c>
      <c r="AD66" s="90" t="str">
        <f t="shared" si="4"/>
        <v>SRSA</v>
      </c>
      <c r="AE66" s="87">
        <f t="shared" si="5"/>
        <v>1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3502040</v>
      </c>
      <c r="B67" s="66">
        <v>77550000</v>
      </c>
      <c r="C67" s="67" t="s">
        <v>273</v>
      </c>
      <c r="D67" s="68" t="s">
        <v>274</v>
      </c>
      <c r="E67" s="68" t="s">
        <v>275</v>
      </c>
      <c r="F67" s="69" t="s">
        <v>42</v>
      </c>
      <c r="G67" s="70">
        <v>87553</v>
      </c>
      <c r="H67" s="71">
        <v>520</v>
      </c>
      <c r="I67" s="72">
        <v>5055872230</v>
      </c>
      <c r="J67" s="73">
        <v>7</v>
      </c>
      <c r="K67" s="74" t="s">
        <v>46</v>
      </c>
      <c r="L67" s="75" t="s">
        <v>45</v>
      </c>
      <c r="M67" s="76">
        <v>590.575</v>
      </c>
      <c r="N67" s="77" t="s">
        <v>44</v>
      </c>
      <c r="O67" s="78">
        <v>23.40764331</v>
      </c>
      <c r="P67" s="74" t="s">
        <v>46</v>
      </c>
      <c r="Q67" s="79"/>
      <c r="R67" s="80"/>
      <c r="S67" s="81" t="s">
        <v>46</v>
      </c>
      <c r="T67" s="82">
        <v>61581</v>
      </c>
      <c r="U67" s="83">
        <v>4101</v>
      </c>
      <c r="V67" s="83">
        <v>5223</v>
      </c>
      <c r="W67" s="84">
        <v>8884</v>
      </c>
      <c r="X67" s="85" t="s">
        <v>46</v>
      </c>
      <c r="Y67" s="86" t="s">
        <v>46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1</v>
      </c>
      <c r="AG67" s="89" t="str">
        <f t="shared" si="7"/>
        <v>Initial</v>
      </c>
      <c r="AH67" s="90" t="str">
        <f t="shared" si="8"/>
        <v>-</v>
      </c>
      <c r="AI67" s="87" t="str">
        <f t="shared" si="9"/>
        <v>SRSA</v>
      </c>
    </row>
    <row r="68" spans="1:35" ht="12.75">
      <c r="A68" s="65">
        <v>3502070</v>
      </c>
      <c r="B68" s="66">
        <v>72490000</v>
      </c>
      <c r="C68" s="67" t="s">
        <v>276</v>
      </c>
      <c r="D68" s="68" t="s">
        <v>277</v>
      </c>
      <c r="E68" s="68" t="s">
        <v>278</v>
      </c>
      <c r="F68" s="69" t="s">
        <v>42</v>
      </c>
      <c r="G68" s="70">
        <v>87501</v>
      </c>
      <c r="H68" s="71">
        <v>468</v>
      </c>
      <c r="I68" s="72">
        <v>5054552282</v>
      </c>
      <c r="J68" s="73" t="s">
        <v>235</v>
      </c>
      <c r="K68" s="74" t="s">
        <v>44</v>
      </c>
      <c r="L68" s="75" t="s">
        <v>45</v>
      </c>
      <c r="M68" s="76">
        <v>1882.8875</v>
      </c>
      <c r="N68" s="77" t="s">
        <v>44</v>
      </c>
      <c r="O68" s="78">
        <v>14.30976431</v>
      </c>
      <c r="P68" s="74" t="s">
        <v>44</v>
      </c>
      <c r="Q68" s="79"/>
      <c r="R68" s="80"/>
      <c r="S68" s="81" t="s">
        <v>44</v>
      </c>
      <c r="T68" s="82">
        <v>73265</v>
      </c>
      <c r="U68" s="83">
        <v>4433</v>
      </c>
      <c r="V68" s="83">
        <v>9277</v>
      </c>
      <c r="W68" s="84">
        <v>4920</v>
      </c>
      <c r="X68" s="85" t="s">
        <v>44</v>
      </c>
      <c r="Y68" s="86" t="s">
        <v>47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3502100</v>
      </c>
      <c r="B69" s="66">
        <v>57410000</v>
      </c>
      <c r="C69" s="67" t="s">
        <v>76</v>
      </c>
      <c r="D69" s="68" t="s">
        <v>77</v>
      </c>
      <c r="E69" s="68" t="s">
        <v>78</v>
      </c>
      <c r="F69" s="69" t="s">
        <v>42</v>
      </c>
      <c r="G69" s="70">
        <v>88130</v>
      </c>
      <c r="H69" s="71">
        <v>6380</v>
      </c>
      <c r="I69" s="72">
        <v>5053566641</v>
      </c>
      <c r="J69" s="73">
        <v>6</v>
      </c>
      <c r="K69" s="74" t="s">
        <v>44</v>
      </c>
      <c r="L69" s="75" t="s">
        <v>45</v>
      </c>
      <c r="M69" s="76">
        <v>2682.9875</v>
      </c>
      <c r="N69" s="91" t="s">
        <v>46</v>
      </c>
      <c r="O69" s="78">
        <v>29.29226737</v>
      </c>
      <c r="P69" s="74" t="s">
        <v>46</v>
      </c>
      <c r="Q69" s="79"/>
      <c r="R69" s="80"/>
      <c r="S69" s="81" t="s">
        <v>46</v>
      </c>
      <c r="T69" s="82">
        <v>241502</v>
      </c>
      <c r="U69" s="83">
        <v>19974</v>
      </c>
      <c r="V69" s="83">
        <v>23412</v>
      </c>
      <c r="W69" s="84">
        <v>7261</v>
      </c>
      <c r="X69" s="85" t="s">
        <v>44</v>
      </c>
      <c r="Y69" s="86" t="s">
        <v>47</v>
      </c>
      <c r="Z69" s="87">
        <f aca="true" t="shared" si="10" ref="Z69:Z93">IF(OR(K69="YES",L69="YES"),1,0)</f>
        <v>0</v>
      </c>
      <c r="AA69" s="88">
        <f aca="true" t="shared" si="11" ref="AA69:AA93">IF(OR(AND(ISNUMBER(M69),AND(M69&gt;0,M69&lt;600)),AND(ISNUMBER(M69),AND(M69&gt;0,N69="YES"))),1,0)</f>
        <v>1</v>
      </c>
      <c r="AB69" s="88">
        <f aca="true" t="shared" si="12" ref="AB69:AB93">IF(AND(OR(K69="YES",L69="YES"),(Z69=0)),"Trouble",0)</f>
        <v>0</v>
      </c>
      <c r="AC69" s="89">
        <f aca="true" t="shared" si="13" ref="AC69:AC93">IF(AND(OR(AND(ISNUMBER(M69),AND(M69&gt;0,M69&lt;600)),AND(ISNUMBER(M69),AND(M69&gt;0,N69="YES"))),(AA69=0)),"Trouble",0)</f>
        <v>0</v>
      </c>
      <c r="AD69" s="90" t="str">
        <f aca="true" t="shared" si="14" ref="AD69:AD93">IF(AND(Z69=1,AA69=1),"SRSA","-")</f>
        <v>-</v>
      </c>
      <c r="AE69" s="87">
        <f aca="true" t="shared" si="15" ref="AE69:AE93">IF(S69="YES",1,0)</f>
        <v>1</v>
      </c>
      <c r="AF69" s="88">
        <f aca="true" t="shared" si="16" ref="AF69:AF93">IF(OR(AND(ISNUMBER(Q69),Q69&gt;=20),(AND(ISNUMBER(Q69)=FALSE,AND(ISNUMBER(O69),O69&gt;=20)))),1,0)</f>
        <v>1</v>
      </c>
      <c r="AG69" s="89" t="str">
        <f aca="true" t="shared" si="17" ref="AG69:AG93">IF(AND(AE69=1,AF69=1),"Initial",0)</f>
        <v>Initial</v>
      </c>
      <c r="AH69" s="90" t="str">
        <f aca="true" t="shared" si="18" ref="AH69:AH93">IF(AND(AND(AG69="Initial",AI69=0),AND(ISNUMBER(M69),M69&gt;0)),"RLIS","-")</f>
        <v>RLIS</v>
      </c>
      <c r="AI69" s="87">
        <f aca="true" t="shared" si="19" ref="AI69:AI93">IF(AND(AD69="SRSA",AG69="Initial"),"SRSA",0)</f>
        <v>0</v>
      </c>
    </row>
    <row r="70" spans="1:35" ht="12.75">
      <c r="A70" s="65">
        <v>3502130</v>
      </c>
      <c r="B70" s="66">
        <v>3030000</v>
      </c>
      <c r="C70" s="67" t="s">
        <v>279</v>
      </c>
      <c r="D70" s="68" t="s">
        <v>280</v>
      </c>
      <c r="E70" s="68" t="s">
        <v>281</v>
      </c>
      <c r="F70" s="69" t="s">
        <v>42</v>
      </c>
      <c r="G70" s="70">
        <v>87829</v>
      </c>
      <c r="H70" s="71">
        <v>128</v>
      </c>
      <c r="I70" s="72">
        <v>5057734700</v>
      </c>
      <c r="J70" s="73">
        <v>7</v>
      </c>
      <c r="K70" s="74" t="s">
        <v>46</v>
      </c>
      <c r="L70" s="75" t="s">
        <v>45</v>
      </c>
      <c r="M70" s="76">
        <v>148.4375</v>
      </c>
      <c r="N70" s="91" t="s">
        <v>46</v>
      </c>
      <c r="O70" s="78">
        <v>34.86238532</v>
      </c>
      <c r="P70" s="74" t="s">
        <v>46</v>
      </c>
      <c r="Q70" s="79"/>
      <c r="R70" s="80"/>
      <c r="S70" s="81" t="s">
        <v>46</v>
      </c>
      <c r="T70" s="82">
        <v>15707</v>
      </c>
      <c r="U70" s="83">
        <v>2139</v>
      </c>
      <c r="V70" s="83">
        <v>2180</v>
      </c>
      <c r="W70" s="84">
        <v>2563</v>
      </c>
      <c r="X70" s="85" t="s">
        <v>46</v>
      </c>
      <c r="Y70" s="86" t="s">
        <v>46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1</v>
      </c>
      <c r="AG70" s="89" t="str">
        <f t="shared" si="17"/>
        <v>Initial</v>
      </c>
      <c r="AH70" s="90" t="str">
        <f t="shared" si="18"/>
        <v>-</v>
      </c>
      <c r="AI70" s="87" t="str">
        <f t="shared" si="19"/>
        <v>SRSA</v>
      </c>
    </row>
    <row r="71" spans="1:35" ht="12.75">
      <c r="A71" s="65">
        <v>3502160</v>
      </c>
      <c r="B71" s="66">
        <v>79550000</v>
      </c>
      <c r="C71" s="67" t="s">
        <v>282</v>
      </c>
      <c r="D71" s="68" t="s">
        <v>283</v>
      </c>
      <c r="E71" s="68" t="s">
        <v>284</v>
      </c>
      <c r="F71" s="69" t="s">
        <v>42</v>
      </c>
      <c r="G71" s="70">
        <v>87556</v>
      </c>
      <c r="H71" s="71">
        <v>440</v>
      </c>
      <c r="I71" s="72">
        <v>5055861280</v>
      </c>
      <c r="J71" s="73">
        <v>7</v>
      </c>
      <c r="K71" s="74" t="s">
        <v>46</v>
      </c>
      <c r="L71" s="75" t="s">
        <v>45</v>
      </c>
      <c r="M71" s="76">
        <v>516.325</v>
      </c>
      <c r="N71" s="77" t="s">
        <v>44</v>
      </c>
      <c r="O71" s="78">
        <v>21.45922747</v>
      </c>
      <c r="P71" s="74" t="s">
        <v>46</v>
      </c>
      <c r="Q71" s="79"/>
      <c r="R71" s="80"/>
      <c r="S71" s="81" t="s">
        <v>46</v>
      </c>
      <c r="T71" s="82">
        <v>40146</v>
      </c>
      <c r="U71" s="83">
        <v>3498</v>
      </c>
      <c r="V71" s="83">
        <v>4488</v>
      </c>
      <c r="W71" s="84">
        <v>8309</v>
      </c>
      <c r="X71" s="85" t="s">
        <v>44</v>
      </c>
      <c r="Y71" s="86" t="s">
        <v>44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SRSA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-</v>
      </c>
      <c r="AI71" s="87" t="str">
        <f t="shared" si="19"/>
        <v>SRSA</v>
      </c>
    </row>
    <row r="72" spans="1:35" ht="12.75">
      <c r="A72" s="65">
        <v>3502190</v>
      </c>
      <c r="B72" s="66">
        <v>9070000</v>
      </c>
      <c r="C72" s="67" t="s">
        <v>79</v>
      </c>
      <c r="D72" s="68" t="s">
        <v>80</v>
      </c>
      <c r="E72" s="68" t="s">
        <v>81</v>
      </c>
      <c r="F72" s="69" t="s">
        <v>42</v>
      </c>
      <c r="G72" s="70">
        <v>87740</v>
      </c>
      <c r="H72" s="71">
        <v>940</v>
      </c>
      <c r="I72" s="72">
        <v>5054459111</v>
      </c>
      <c r="J72" s="73" t="s">
        <v>43</v>
      </c>
      <c r="K72" s="74" t="s">
        <v>44</v>
      </c>
      <c r="L72" s="75" t="s">
        <v>45</v>
      </c>
      <c r="M72" s="76">
        <v>1352.5125</v>
      </c>
      <c r="N72" s="91" t="s">
        <v>46</v>
      </c>
      <c r="O72" s="78">
        <v>24.6223565</v>
      </c>
      <c r="P72" s="74" t="s">
        <v>46</v>
      </c>
      <c r="Q72" s="79"/>
      <c r="R72" s="80"/>
      <c r="S72" s="81" t="s">
        <v>46</v>
      </c>
      <c r="T72" s="82">
        <v>100039</v>
      </c>
      <c r="U72" s="83">
        <v>6962</v>
      </c>
      <c r="V72" s="83">
        <v>9939</v>
      </c>
      <c r="W72" s="84">
        <v>3749</v>
      </c>
      <c r="X72" s="85" t="s">
        <v>44</v>
      </c>
      <c r="Y72" s="86" t="s">
        <v>47</v>
      </c>
      <c r="Z72" s="87">
        <f t="shared" si="10"/>
        <v>0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RLIS</v>
      </c>
      <c r="AI72" s="87">
        <f t="shared" si="19"/>
        <v>0</v>
      </c>
    </row>
    <row r="73" spans="1:35" ht="12.75">
      <c r="A73" s="65">
        <v>3502220</v>
      </c>
      <c r="B73" s="66">
        <v>2030000</v>
      </c>
      <c r="C73" s="67" t="s">
        <v>285</v>
      </c>
      <c r="D73" s="68" t="s">
        <v>286</v>
      </c>
      <c r="E73" s="68" t="s">
        <v>287</v>
      </c>
      <c r="F73" s="69" t="s">
        <v>42</v>
      </c>
      <c r="G73" s="70">
        <v>87830</v>
      </c>
      <c r="H73" s="71">
        <v>350</v>
      </c>
      <c r="I73" s="72">
        <v>5055336241</v>
      </c>
      <c r="J73" s="73">
        <v>7</v>
      </c>
      <c r="K73" s="74" t="s">
        <v>46</v>
      </c>
      <c r="L73" s="75" t="s">
        <v>45</v>
      </c>
      <c r="M73" s="76">
        <v>126.9125</v>
      </c>
      <c r="N73" s="91" t="s">
        <v>46</v>
      </c>
      <c r="O73" s="78">
        <v>29.92424242</v>
      </c>
      <c r="P73" s="74" t="s">
        <v>46</v>
      </c>
      <c r="Q73" s="79"/>
      <c r="R73" s="80"/>
      <c r="S73" s="81" t="s">
        <v>46</v>
      </c>
      <c r="T73" s="82">
        <v>22642</v>
      </c>
      <c r="U73" s="83">
        <v>2151</v>
      </c>
      <c r="V73" s="83">
        <v>2207</v>
      </c>
      <c r="W73" s="84">
        <v>2819</v>
      </c>
      <c r="X73" s="85" t="s">
        <v>46</v>
      </c>
      <c r="Y73" s="86" t="s">
        <v>44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-</v>
      </c>
      <c r="AI73" s="87" t="str">
        <f t="shared" si="19"/>
        <v>SRSA</v>
      </c>
    </row>
    <row r="74" spans="1:35" ht="12.75">
      <c r="A74" s="65">
        <v>3500010</v>
      </c>
      <c r="B74" s="66">
        <v>83430000</v>
      </c>
      <c r="C74" s="67" t="s">
        <v>288</v>
      </c>
      <c r="D74" s="68" t="s">
        <v>289</v>
      </c>
      <c r="E74" s="68" t="s">
        <v>290</v>
      </c>
      <c r="F74" s="69" t="s">
        <v>42</v>
      </c>
      <c r="G74" s="70">
        <v>87124</v>
      </c>
      <c r="H74" s="71">
        <v>3765</v>
      </c>
      <c r="I74" s="72">
        <v>5058960667</v>
      </c>
      <c r="J74" s="73" t="s">
        <v>133</v>
      </c>
      <c r="K74" s="74" t="s">
        <v>44</v>
      </c>
      <c r="L74" s="75" t="s">
        <v>45</v>
      </c>
      <c r="M74" s="76">
        <v>12896.325</v>
      </c>
      <c r="N74" s="77" t="s">
        <v>44</v>
      </c>
      <c r="O74" s="78">
        <v>5.635974304</v>
      </c>
      <c r="P74" s="74" t="s">
        <v>44</v>
      </c>
      <c r="Q74" s="79"/>
      <c r="R74" s="80"/>
      <c r="S74" s="81" t="s">
        <v>44</v>
      </c>
      <c r="T74" s="82">
        <v>229408</v>
      </c>
      <c r="U74" s="83">
        <v>5954</v>
      </c>
      <c r="V74" s="83">
        <v>40788</v>
      </c>
      <c r="W74" s="84">
        <v>31620</v>
      </c>
      <c r="X74" s="85" t="s">
        <v>44</v>
      </c>
      <c r="Y74" s="86" t="s">
        <v>47</v>
      </c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0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3502250</v>
      </c>
      <c r="B75" s="66">
        <v>4050000</v>
      </c>
      <c r="C75" s="67" t="s">
        <v>291</v>
      </c>
      <c r="D75" s="68" t="s">
        <v>292</v>
      </c>
      <c r="E75" s="68" t="s">
        <v>293</v>
      </c>
      <c r="F75" s="69" t="s">
        <v>42</v>
      </c>
      <c r="G75" s="70">
        <v>88202</v>
      </c>
      <c r="H75" s="71">
        <v>1437</v>
      </c>
      <c r="I75" s="72">
        <v>5056272511</v>
      </c>
      <c r="J75" s="73" t="s">
        <v>294</v>
      </c>
      <c r="K75" s="74" t="s">
        <v>44</v>
      </c>
      <c r="L75" s="75" t="s">
        <v>45</v>
      </c>
      <c r="M75" s="76">
        <v>8468.825</v>
      </c>
      <c r="N75" s="77" t="s">
        <v>44</v>
      </c>
      <c r="O75" s="78">
        <v>29.39470122</v>
      </c>
      <c r="P75" s="74" t="s">
        <v>46</v>
      </c>
      <c r="Q75" s="79"/>
      <c r="R75" s="80"/>
      <c r="S75" s="81" t="s">
        <v>44</v>
      </c>
      <c r="T75" s="82">
        <v>794567</v>
      </c>
      <c r="U75" s="83">
        <v>63066</v>
      </c>
      <c r="V75" s="83">
        <v>77745</v>
      </c>
      <c r="W75" s="84">
        <v>23991</v>
      </c>
      <c r="X75" s="85" t="s">
        <v>44</v>
      </c>
      <c r="Y75" s="86" t="s">
        <v>47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0</v>
      </c>
      <c r="AF75" s="88">
        <f t="shared" si="16"/>
        <v>1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3502280</v>
      </c>
      <c r="B76" s="66">
        <v>27210000</v>
      </c>
      <c r="C76" s="67" t="s">
        <v>295</v>
      </c>
      <c r="D76" s="68" t="s">
        <v>296</v>
      </c>
      <c r="E76" s="68" t="s">
        <v>297</v>
      </c>
      <c r="F76" s="69" t="s">
        <v>42</v>
      </c>
      <c r="G76" s="70">
        <v>87743</v>
      </c>
      <c r="H76" s="71" t="s">
        <v>157</v>
      </c>
      <c r="I76" s="72">
        <v>5054852242</v>
      </c>
      <c r="J76" s="73">
        <v>7</v>
      </c>
      <c r="K76" s="74" t="s">
        <v>46</v>
      </c>
      <c r="L76" s="75" t="s">
        <v>45</v>
      </c>
      <c r="M76" s="76">
        <v>54.2875</v>
      </c>
      <c r="N76" s="91" t="s">
        <v>46</v>
      </c>
      <c r="O76" s="78">
        <v>18.18181818</v>
      </c>
      <c r="P76" s="74" t="s">
        <v>44</v>
      </c>
      <c r="Q76" s="79"/>
      <c r="R76" s="80"/>
      <c r="S76" s="81" t="s">
        <v>46</v>
      </c>
      <c r="T76" s="82">
        <v>4252</v>
      </c>
      <c r="U76" s="83">
        <v>55</v>
      </c>
      <c r="V76" s="83">
        <v>627</v>
      </c>
      <c r="W76" s="84">
        <v>1352</v>
      </c>
      <c r="X76" s="85" t="s">
        <v>46</v>
      </c>
      <c r="Y76" s="86" t="s">
        <v>46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9">
        <f t="shared" si="13"/>
        <v>0</v>
      </c>
      <c r="AD76" s="90" t="str">
        <f t="shared" si="14"/>
        <v>SRSA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3502310</v>
      </c>
      <c r="B77" s="66">
        <v>36270000</v>
      </c>
      <c r="C77" s="67" t="s">
        <v>82</v>
      </c>
      <c r="D77" s="68" t="s">
        <v>83</v>
      </c>
      <c r="E77" s="68" t="s">
        <v>84</v>
      </c>
      <c r="F77" s="69" t="s">
        <v>42</v>
      </c>
      <c r="G77" s="70">
        <v>88345</v>
      </c>
      <c r="H77" s="71">
        <v>6032</v>
      </c>
      <c r="I77" s="72">
        <v>5052574051</v>
      </c>
      <c r="J77" s="73" t="s">
        <v>43</v>
      </c>
      <c r="K77" s="74" t="s">
        <v>44</v>
      </c>
      <c r="L77" s="75" t="s">
        <v>45</v>
      </c>
      <c r="M77" s="76">
        <v>2214.875</v>
      </c>
      <c r="N77" s="91" t="s">
        <v>46</v>
      </c>
      <c r="O77" s="78">
        <v>23.89548694</v>
      </c>
      <c r="P77" s="74" t="s">
        <v>46</v>
      </c>
      <c r="Q77" s="79"/>
      <c r="R77" s="80"/>
      <c r="S77" s="81" t="s">
        <v>46</v>
      </c>
      <c r="T77" s="82">
        <v>126816</v>
      </c>
      <c r="U77" s="83">
        <v>11731</v>
      </c>
      <c r="V77" s="83">
        <v>16190</v>
      </c>
      <c r="W77" s="84">
        <v>6047</v>
      </c>
      <c r="X77" s="85" t="s">
        <v>44</v>
      </c>
      <c r="Y77" s="86" t="s">
        <v>47</v>
      </c>
      <c r="Z77" s="87">
        <f t="shared" si="10"/>
        <v>0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1</v>
      </c>
      <c r="AG77" s="89" t="str">
        <f t="shared" si="17"/>
        <v>Initial</v>
      </c>
      <c r="AH77" s="90" t="str">
        <f t="shared" si="18"/>
        <v>RLIS</v>
      </c>
      <c r="AI77" s="87">
        <f t="shared" si="19"/>
        <v>0</v>
      </c>
    </row>
    <row r="78" spans="1:35" ht="12.75">
      <c r="A78" s="65">
        <v>3502340</v>
      </c>
      <c r="B78" s="66">
        <v>52370000</v>
      </c>
      <c r="C78" s="67" t="s">
        <v>298</v>
      </c>
      <c r="D78" s="68" t="s">
        <v>299</v>
      </c>
      <c r="E78" s="68" t="s">
        <v>300</v>
      </c>
      <c r="F78" s="69" t="s">
        <v>42</v>
      </c>
      <c r="G78" s="70">
        <v>88434</v>
      </c>
      <c r="H78" s="71">
        <v>5</v>
      </c>
      <c r="I78" s="72">
        <v>5055762466</v>
      </c>
      <c r="J78" s="73">
        <v>7</v>
      </c>
      <c r="K78" s="74" t="s">
        <v>46</v>
      </c>
      <c r="L78" s="75" t="s">
        <v>45</v>
      </c>
      <c r="M78" s="76">
        <v>125.6125</v>
      </c>
      <c r="N78" s="91" t="s">
        <v>46</v>
      </c>
      <c r="O78" s="78">
        <v>38.61386139</v>
      </c>
      <c r="P78" s="74" t="s">
        <v>46</v>
      </c>
      <c r="Q78" s="79"/>
      <c r="R78" s="80"/>
      <c r="S78" s="81" t="s">
        <v>46</v>
      </c>
      <c r="T78" s="82">
        <v>12217</v>
      </c>
      <c r="U78" s="83">
        <v>1074</v>
      </c>
      <c r="V78" s="83">
        <v>1324</v>
      </c>
      <c r="W78" s="84">
        <v>2517</v>
      </c>
      <c r="X78" s="85" t="s">
        <v>46</v>
      </c>
      <c r="Y78" s="86" t="s">
        <v>44</v>
      </c>
      <c r="Z78" s="87">
        <f t="shared" si="10"/>
        <v>1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SRSA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-</v>
      </c>
      <c r="AI78" s="87" t="str">
        <f t="shared" si="19"/>
        <v>SRSA</v>
      </c>
    </row>
    <row r="79" spans="1:35" ht="12.75">
      <c r="A79" s="65">
        <v>3502370</v>
      </c>
      <c r="B79" s="66">
        <v>71490000</v>
      </c>
      <c r="C79" s="67" t="s">
        <v>301</v>
      </c>
      <c r="D79" s="68" t="s">
        <v>302</v>
      </c>
      <c r="E79" s="68" t="s">
        <v>278</v>
      </c>
      <c r="F79" s="69" t="s">
        <v>42</v>
      </c>
      <c r="G79" s="70">
        <v>87505</v>
      </c>
      <c r="H79" s="71">
        <v>4149</v>
      </c>
      <c r="I79" s="72">
        <v>5054672003</v>
      </c>
      <c r="J79" s="73" t="s">
        <v>235</v>
      </c>
      <c r="K79" s="74" t="s">
        <v>44</v>
      </c>
      <c r="L79" s="75" t="s">
        <v>45</v>
      </c>
      <c r="M79" s="76">
        <v>12890.1125</v>
      </c>
      <c r="N79" s="77" t="s">
        <v>44</v>
      </c>
      <c r="O79" s="78">
        <v>16.86097604</v>
      </c>
      <c r="P79" s="74" t="s">
        <v>44</v>
      </c>
      <c r="Q79" s="79"/>
      <c r="R79" s="80"/>
      <c r="S79" s="81" t="s">
        <v>44</v>
      </c>
      <c r="T79" s="82">
        <v>728606</v>
      </c>
      <c r="U79" s="83">
        <v>61810</v>
      </c>
      <c r="V79" s="83">
        <v>96685</v>
      </c>
      <c r="W79" s="84">
        <v>42059</v>
      </c>
      <c r="X79" s="85" t="s">
        <v>44</v>
      </c>
      <c r="Y79" s="86" t="s">
        <v>47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0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3502400</v>
      </c>
      <c r="B80" s="66">
        <v>25190000</v>
      </c>
      <c r="C80" s="67" t="s">
        <v>85</v>
      </c>
      <c r="D80" s="68" t="s">
        <v>86</v>
      </c>
      <c r="E80" s="68" t="s">
        <v>87</v>
      </c>
      <c r="F80" s="69" t="s">
        <v>42</v>
      </c>
      <c r="G80" s="70">
        <v>88435</v>
      </c>
      <c r="H80" s="71">
        <v>2399</v>
      </c>
      <c r="I80" s="72">
        <v>5054723171</v>
      </c>
      <c r="J80" s="73" t="s">
        <v>43</v>
      </c>
      <c r="K80" s="74" t="s">
        <v>44</v>
      </c>
      <c r="L80" s="75" t="s">
        <v>45</v>
      </c>
      <c r="M80" s="76">
        <v>638.4875</v>
      </c>
      <c r="N80" s="91" t="s">
        <v>46</v>
      </c>
      <c r="O80" s="78">
        <v>27.01492537</v>
      </c>
      <c r="P80" s="74" t="s">
        <v>46</v>
      </c>
      <c r="Q80" s="79"/>
      <c r="R80" s="80"/>
      <c r="S80" s="81" t="s">
        <v>46</v>
      </c>
      <c r="T80" s="82">
        <v>67311</v>
      </c>
      <c r="U80" s="83">
        <v>4708</v>
      </c>
      <c r="V80" s="83">
        <v>6001</v>
      </c>
      <c r="W80" s="84">
        <v>10221</v>
      </c>
      <c r="X80" s="85" t="s">
        <v>46</v>
      </c>
      <c r="Y80" s="86" t="s">
        <v>47</v>
      </c>
      <c r="Z80" s="87">
        <f t="shared" si="10"/>
        <v>0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RLIS</v>
      </c>
      <c r="AI80" s="87">
        <f t="shared" si="19"/>
        <v>0</v>
      </c>
    </row>
    <row r="81" spans="1:35" ht="12.75">
      <c r="A81" s="65">
        <v>3502430</v>
      </c>
      <c r="B81" s="66">
        <v>23170000</v>
      </c>
      <c r="C81" s="67" t="s">
        <v>88</v>
      </c>
      <c r="D81" s="68" t="s">
        <v>89</v>
      </c>
      <c r="E81" s="68" t="s">
        <v>90</v>
      </c>
      <c r="F81" s="69" t="s">
        <v>42</v>
      </c>
      <c r="G81" s="70">
        <v>88061</v>
      </c>
      <c r="H81" s="71">
        <v>5853</v>
      </c>
      <c r="I81" s="72">
        <v>5059562000</v>
      </c>
      <c r="J81" s="73" t="s">
        <v>43</v>
      </c>
      <c r="K81" s="74" t="s">
        <v>44</v>
      </c>
      <c r="L81" s="75" t="s">
        <v>45</v>
      </c>
      <c r="M81" s="76">
        <v>3194.9375</v>
      </c>
      <c r="N81" s="91" t="s">
        <v>46</v>
      </c>
      <c r="O81" s="78">
        <v>26.12507306</v>
      </c>
      <c r="P81" s="74" t="s">
        <v>46</v>
      </c>
      <c r="Q81" s="79"/>
      <c r="R81" s="80"/>
      <c r="S81" s="81" t="s">
        <v>46</v>
      </c>
      <c r="T81" s="82">
        <v>236136</v>
      </c>
      <c r="U81" s="83">
        <v>16734</v>
      </c>
      <c r="V81" s="83">
        <v>22558</v>
      </c>
      <c r="W81" s="84">
        <v>8702</v>
      </c>
      <c r="X81" s="85" t="s">
        <v>44</v>
      </c>
      <c r="Y81" s="86" t="s">
        <v>47</v>
      </c>
      <c r="Z81" s="87">
        <f t="shared" si="10"/>
        <v>0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RLIS</v>
      </c>
      <c r="AI81" s="87">
        <f t="shared" si="19"/>
        <v>0</v>
      </c>
    </row>
    <row r="82" spans="1:35" ht="12.75">
      <c r="A82" s="65">
        <v>3502460</v>
      </c>
      <c r="B82" s="66">
        <v>74530000</v>
      </c>
      <c r="C82" s="67" t="s">
        <v>91</v>
      </c>
      <c r="D82" s="68" t="s">
        <v>92</v>
      </c>
      <c r="E82" s="68" t="s">
        <v>93</v>
      </c>
      <c r="F82" s="69" t="s">
        <v>42</v>
      </c>
      <c r="G82" s="70">
        <v>87801</v>
      </c>
      <c r="H82" s="71">
        <v>1157</v>
      </c>
      <c r="I82" s="72">
        <v>5058350300</v>
      </c>
      <c r="J82" s="73" t="s">
        <v>43</v>
      </c>
      <c r="K82" s="74" t="s">
        <v>44</v>
      </c>
      <c r="L82" s="75" t="s">
        <v>45</v>
      </c>
      <c r="M82" s="76">
        <v>1892.475</v>
      </c>
      <c r="N82" s="91" t="s">
        <v>46</v>
      </c>
      <c r="O82" s="78">
        <v>31.74825175</v>
      </c>
      <c r="P82" s="74" t="s">
        <v>46</v>
      </c>
      <c r="Q82" s="79"/>
      <c r="R82" s="80"/>
      <c r="S82" s="81" t="s">
        <v>46</v>
      </c>
      <c r="T82" s="82">
        <v>185000</v>
      </c>
      <c r="U82" s="83">
        <v>16841</v>
      </c>
      <c r="V82" s="83">
        <v>18817</v>
      </c>
      <c r="W82" s="84">
        <v>5302</v>
      </c>
      <c r="X82" s="85" t="s">
        <v>44</v>
      </c>
      <c r="Y82" s="86" t="s">
        <v>47</v>
      </c>
      <c r="Z82" s="87">
        <f t="shared" si="10"/>
        <v>0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RLIS</v>
      </c>
      <c r="AI82" s="87">
        <f t="shared" si="19"/>
        <v>0</v>
      </c>
    </row>
    <row r="83" spans="1:35" ht="12.75">
      <c r="A83" s="65">
        <v>3502490</v>
      </c>
      <c r="B83" s="66">
        <v>10070000</v>
      </c>
      <c r="C83" s="67" t="s">
        <v>303</v>
      </c>
      <c r="D83" s="68" t="s">
        <v>304</v>
      </c>
      <c r="E83" s="68" t="s">
        <v>305</v>
      </c>
      <c r="F83" s="69" t="s">
        <v>42</v>
      </c>
      <c r="G83" s="70">
        <v>87747</v>
      </c>
      <c r="H83" s="71">
        <v>308</v>
      </c>
      <c r="I83" s="72">
        <v>5054832482</v>
      </c>
      <c r="J83" s="73">
        <v>7</v>
      </c>
      <c r="K83" s="74" t="s">
        <v>46</v>
      </c>
      <c r="L83" s="75" t="s">
        <v>45</v>
      </c>
      <c r="M83" s="76">
        <v>159.925</v>
      </c>
      <c r="N83" s="91" t="s">
        <v>46</v>
      </c>
      <c r="O83" s="78">
        <v>20.64965197</v>
      </c>
      <c r="P83" s="74" t="s">
        <v>46</v>
      </c>
      <c r="Q83" s="79"/>
      <c r="R83" s="80"/>
      <c r="S83" s="81" t="s">
        <v>46</v>
      </c>
      <c r="T83" s="82">
        <v>25224</v>
      </c>
      <c r="U83" s="83">
        <v>1828</v>
      </c>
      <c r="V83" s="83">
        <v>2161</v>
      </c>
      <c r="W83" s="84">
        <v>3286</v>
      </c>
      <c r="X83" s="85" t="s">
        <v>46</v>
      </c>
      <c r="Y83" s="86" t="s">
        <v>44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-</v>
      </c>
      <c r="AI83" s="87" t="str">
        <f t="shared" si="19"/>
        <v>SRSA</v>
      </c>
    </row>
    <row r="84" spans="1:35" ht="12.75">
      <c r="A84" s="65">
        <v>3502520</v>
      </c>
      <c r="B84" s="66">
        <v>76550000</v>
      </c>
      <c r="C84" s="67" t="s">
        <v>94</v>
      </c>
      <c r="D84" s="68" t="s">
        <v>95</v>
      </c>
      <c r="E84" s="68" t="s">
        <v>96</v>
      </c>
      <c r="F84" s="69" t="s">
        <v>42</v>
      </c>
      <c r="G84" s="70">
        <v>87571</v>
      </c>
      <c r="H84" s="71">
        <v>6239</v>
      </c>
      <c r="I84" s="72">
        <v>5057585202</v>
      </c>
      <c r="J84" s="73" t="s">
        <v>60</v>
      </c>
      <c r="K84" s="74" t="s">
        <v>44</v>
      </c>
      <c r="L84" s="75" t="s">
        <v>45</v>
      </c>
      <c r="M84" s="76">
        <v>2965.475</v>
      </c>
      <c r="N84" s="77" t="s">
        <v>44</v>
      </c>
      <c r="O84" s="78">
        <v>28.10634835</v>
      </c>
      <c r="P84" s="74" t="s">
        <v>46</v>
      </c>
      <c r="Q84" s="79"/>
      <c r="R84" s="80"/>
      <c r="S84" s="81" t="s">
        <v>46</v>
      </c>
      <c r="T84" s="82">
        <v>274754</v>
      </c>
      <c r="U84" s="83">
        <v>23726</v>
      </c>
      <c r="V84" s="83">
        <v>29246</v>
      </c>
      <c r="W84" s="84">
        <v>8552</v>
      </c>
      <c r="X84" s="85" t="s">
        <v>44</v>
      </c>
      <c r="Y84" s="86" t="s">
        <v>47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1</v>
      </c>
      <c r="AG84" s="89" t="str">
        <f t="shared" si="17"/>
        <v>Initial</v>
      </c>
      <c r="AH84" s="90" t="str">
        <f t="shared" si="18"/>
        <v>RLIS</v>
      </c>
      <c r="AI84" s="87">
        <f t="shared" si="19"/>
        <v>0</v>
      </c>
    </row>
    <row r="85" spans="1:35" ht="12.75">
      <c r="A85" s="65">
        <v>3502550</v>
      </c>
      <c r="B85" s="66">
        <v>35250000</v>
      </c>
      <c r="C85" s="67" t="s">
        <v>306</v>
      </c>
      <c r="D85" s="68" t="s">
        <v>307</v>
      </c>
      <c r="E85" s="68" t="s">
        <v>308</v>
      </c>
      <c r="F85" s="69" t="s">
        <v>42</v>
      </c>
      <c r="G85" s="70">
        <v>88267</v>
      </c>
      <c r="H85" s="71">
        <v>685</v>
      </c>
      <c r="I85" s="72">
        <v>5053984455</v>
      </c>
      <c r="J85" s="73">
        <v>7</v>
      </c>
      <c r="K85" s="74" t="s">
        <v>46</v>
      </c>
      <c r="L85" s="75" t="s">
        <v>45</v>
      </c>
      <c r="M85" s="76">
        <v>267.475</v>
      </c>
      <c r="N85" s="77" t="s">
        <v>44</v>
      </c>
      <c r="O85" s="78">
        <v>24.91582492</v>
      </c>
      <c r="P85" s="74" t="s">
        <v>46</v>
      </c>
      <c r="Q85" s="79"/>
      <c r="R85" s="80"/>
      <c r="S85" s="81" t="s">
        <v>46</v>
      </c>
      <c r="T85" s="82">
        <v>22357</v>
      </c>
      <c r="U85" s="83">
        <v>1564</v>
      </c>
      <c r="V85" s="83">
        <v>2137</v>
      </c>
      <c r="W85" s="84">
        <v>4239</v>
      </c>
      <c r="X85" s="85" t="s">
        <v>46</v>
      </c>
      <c r="Y85" s="86" t="s">
        <v>44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SRSA</v>
      </c>
      <c r="AE85" s="87">
        <f t="shared" si="15"/>
        <v>1</v>
      </c>
      <c r="AF85" s="88">
        <f t="shared" si="16"/>
        <v>1</v>
      </c>
      <c r="AG85" s="89" t="str">
        <f t="shared" si="17"/>
        <v>Initial</v>
      </c>
      <c r="AH85" s="90" t="str">
        <f t="shared" si="18"/>
        <v>-</v>
      </c>
      <c r="AI85" s="87" t="str">
        <f t="shared" si="19"/>
        <v>SRSA</v>
      </c>
    </row>
    <row r="86" spans="1:35" ht="12.75">
      <c r="A86" s="65">
        <v>3502580</v>
      </c>
      <c r="B86" s="66">
        <v>13090000</v>
      </c>
      <c r="C86" s="67" t="s">
        <v>309</v>
      </c>
      <c r="D86" s="68" t="s">
        <v>310</v>
      </c>
      <c r="E86" s="68" t="s">
        <v>311</v>
      </c>
      <c r="F86" s="69" t="s">
        <v>42</v>
      </c>
      <c r="G86" s="70">
        <v>88135</v>
      </c>
      <c r="H86" s="71">
        <v>237</v>
      </c>
      <c r="I86" s="72">
        <v>5054823801</v>
      </c>
      <c r="J86" s="73">
        <v>7</v>
      </c>
      <c r="K86" s="74" t="s">
        <v>46</v>
      </c>
      <c r="L86" s="75" t="s">
        <v>45</v>
      </c>
      <c r="M86" s="76">
        <v>504.1875</v>
      </c>
      <c r="N86" s="77" t="s">
        <v>44</v>
      </c>
      <c r="O86" s="78">
        <v>18.61575179</v>
      </c>
      <c r="P86" s="74" t="s">
        <v>44</v>
      </c>
      <c r="Q86" s="79"/>
      <c r="R86" s="80"/>
      <c r="S86" s="81" t="s">
        <v>46</v>
      </c>
      <c r="T86" s="82">
        <v>30919</v>
      </c>
      <c r="U86" s="83">
        <v>1795</v>
      </c>
      <c r="V86" s="83">
        <v>3033</v>
      </c>
      <c r="W86" s="84">
        <v>7694</v>
      </c>
      <c r="X86" s="85" t="s">
        <v>46</v>
      </c>
      <c r="Y86" s="86" t="s">
        <v>44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3502610</v>
      </c>
      <c r="B87" s="66">
        <v>73510000</v>
      </c>
      <c r="C87" s="67" t="s">
        <v>97</v>
      </c>
      <c r="D87" s="68" t="s">
        <v>98</v>
      </c>
      <c r="E87" s="68" t="s">
        <v>99</v>
      </c>
      <c r="F87" s="69" t="s">
        <v>42</v>
      </c>
      <c r="G87" s="70">
        <v>87901</v>
      </c>
      <c r="H87" s="71">
        <v>952</v>
      </c>
      <c r="I87" s="72">
        <v>5058948150</v>
      </c>
      <c r="J87" s="73" t="s">
        <v>43</v>
      </c>
      <c r="K87" s="74" t="s">
        <v>44</v>
      </c>
      <c r="L87" s="75" t="s">
        <v>45</v>
      </c>
      <c r="M87" s="76">
        <v>1411.8875</v>
      </c>
      <c r="N87" s="91" t="s">
        <v>46</v>
      </c>
      <c r="O87" s="78">
        <v>33.91589295</v>
      </c>
      <c r="P87" s="74" t="s">
        <v>46</v>
      </c>
      <c r="Q87" s="79"/>
      <c r="R87" s="80"/>
      <c r="S87" s="81" t="s">
        <v>46</v>
      </c>
      <c r="T87" s="82">
        <v>117323</v>
      </c>
      <c r="U87" s="83">
        <v>14600</v>
      </c>
      <c r="V87" s="83">
        <v>15816</v>
      </c>
      <c r="W87" s="84">
        <v>4154</v>
      </c>
      <c r="X87" s="85" t="s">
        <v>44</v>
      </c>
      <c r="Y87" s="86" t="s">
        <v>47</v>
      </c>
      <c r="Z87" s="87">
        <f t="shared" si="10"/>
        <v>0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1</v>
      </c>
      <c r="AF87" s="88">
        <f t="shared" si="16"/>
        <v>1</v>
      </c>
      <c r="AG87" s="89" t="str">
        <f t="shared" si="17"/>
        <v>Initial</v>
      </c>
      <c r="AH87" s="90" t="str">
        <f t="shared" si="18"/>
        <v>RLIS</v>
      </c>
      <c r="AI87" s="87">
        <f t="shared" si="19"/>
        <v>0</v>
      </c>
    </row>
    <row r="88" spans="1:35" ht="12.75">
      <c r="A88" s="65">
        <v>3502640</v>
      </c>
      <c r="B88" s="66">
        <v>49370000</v>
      </c>
      <c r="C88" s="67" t="s">
        <v>100</v>
      </c>
      <c r="D88" s="68" t="s">
        <v>101</v>
      </c>
      <c r="E88" s="68" t="s">
        <v>102</v>
      </c>
      <c r="F88" s="69" t="s">
        <v>42</v>
      </c>
      <c r="G88" s="70">
        <v>88401</v>
      </c>
      <c r="H88" s="71">
        <v>1046</v>
      </c>
      <c r="I88" s="72">
        <v>5054613910</v>
      </c>
      <c r="J88" s="73">
        <v>6</v>
      </c>
      <c r="K88" s="74" t="s">
        <v>44</v>
      </c>
      <c r="L88" s="75" t="s">
        <v>45</v>
      </c>
      <c r="M88" s="76">
        <v>828.15</v>
      </c>
      <c r="N88" s="91" t="s">
        <v>46</v>
      </c>
      <c r="O88" s="78">
        <v>33.27922078</v>
      </c>
      <c r="P88" s="74" t="s">
        <v>46</v>
      </c>
      <c r="Q88" s="79"/>
      <c r="R88" s="80"/>
      <c r="S88" s="81" t="s">
        <v>46</v>
      </c>
      <c r="T88" s="82">
        <v>125791</v>
      </c>
      <c r="U88" s="83">
        <v>10325</v>
      </c>
      <c r="V88" s="83">
        <v>11219</v>
      </c>
      <c r="W88" s="84">
        <v>2891</v>
      </c>
      <c r="X88" s="85" t="s">
        <v>44</v>
      </c>
      <c r="Y88" s="86" t="s">
        <v>47</v>
      </c>
      <c r="Z88" s="87">
        <f t="shared" si="10"/>
        <v>0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1</v>
      </c>
      <c r="AF88" s="88">
        <f t="shared" si="16"/>
        <v>1</v>
      </c>
      <c r="AG88" s="89" t="str">
        <f t="shared" si="17"/>
        <v>Initial</v>
      </c>
      <c r="AH88" s="90" t="str">
        <f t="shared" si="18"/>
        <v>RLIS</v>
      </c>
      <c r="AI88" s="87">
        <f t="shared" si="19"/>
        <v>0</v>
      </c>
    </row>
    <row r="89" spans="1:35" ht="12.75">
      <c r="A89" s="65">
        <v>3502670</v>
      </c>
      <c r="B89" s="66">
        <v>47350000</v>
      </c>
      <c r="C89" s="67" t="s">
        <v>103</v>
      </c>
      <c r="D89" s="68" t="s">
        <v>104</v>
      </c>
      <c r="E89" s="68" t="s">
        <v>105</v>
      </c>
      <c r="F89" s="69" t="s">
        <v>42</v>
      </c>
      <c r="G89" s="70">
        <v>88352</v>
      </c>
      <c r="H89" s="71">
        <v>2702</v>
      </c>
      <c r="I89" s="72">
        <v>5055858800</v>
      </c>
      <c r="J89" s="73">
        <v>6</v>
      </c>
      <c r="K89" s="74" t="s">
        <v>44</v>
      </c>
      <c r="L89" s="75" t="s">
        <v>45</v>
      </c>
      <c r="M89" s="76">
        <v>961.7625</v>
      </c>
      <c r="N89" s="91" t="s">
        <v>46</v>
      </c>
      <c r="O89" s="78">
        <v>29.82998454</v>
      </c>
      <c r="P89" s="74" t="s">
        <v>46</v>
      </c>
      <c r="Q89" s="79"/>
      <c r="R89" s="80"/>
      <c r="S89" s="81" t="s">
        <v>46</v>
      </c>
      <c r="T89" s="82">
        <v>170376</v>
      </c>
      <c r="U89" s="83">
        <v>14939</v>
      </c>
      <c r="V89" s="83">
        <v>14934</v>
      </c>
      <c r="W89" s="84">
        <v>2631</v>
      </c>
      <c r="X89" s="85" t="s">
        <v>44</v>
      </c>
      <c r="Y89" s="86" t="s">
        <v>47</v>
      </c>
      <c r="Z89" s="87">
        <f t="shared" si="10"/>
        <v>0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1</v>
      </c>
      <c r="AG89" s="89" t="str">
        <f t="shared" si="17"/>
        <v>Initial</v>
      </c>
      <c r="AH89" s="90" t="str">
        <f t="shared" si="18"/>
        <v>RLIS</v>
      </c>
      <c r="AI89" s="87">
        <f t="shared" si="19"/>
        <v>0</v>
      </c>
    </row>
    <row r="90" spans="1:35" ht="12.75">
      <c r="A90" s="65">
        <v>3500001</v>
      </c>
      <c r="B90" s="66">
        <v>26190000</v>
      </c>
      <c r="C90" s="67" t="s">
        <v>312</v>
      </c>
      <c r="D90" s="68" t="s">
        <v>313</v>
      </c>
      <c r="E90" s="68" t="s">
        <v>314</v>
      </c>
      <c r="F90" s="69" t="s">
        <v>42</v>
      </c>
      <c r="G90" s="70">
        <v>88353</v>
      </c>
      <c r="H90" s="71">
        <v>158</v>
      </c>
      <c r="I90" s="72">
        <v>5055842283</v>
      </c>
      <c r="J90" s="73">
        <v>7</v>
      </c>
      <c r="K90" s="74" t="s">
        <v>46</v>
      </c>
      <c r="L90" s="75" t="s">
        <v>45</v>
      </c>
      <c r="M90" s="76">
        <v>67.6</v>
      </c>
      <c r="N90" s="91" t="s">
        <v>46</v>
      </c>
      <c r="O90" s="78">
        <v>28.28282828</v>
      </c>
      <c r="P90" s="74" t="s">
        <v>46</v>
      </c>
      <c r="Q90" s="79"/>
      <c r="R90" s="80"/>
      <c r="S90" s="81" t="s">
        <v>46</v>
      </c>
      <c r="T90" s="82">
        <v>12661</v>
      </c>
      <c r="U90" s="83">
        <v>884</v>
      </c>
      <c r="V90" s="83">
        <v>1015</v>
      </c>
      <c r="W90" s="84">
        <v>1366</v>
      </c>
      <c r="X90" s="85" t="s">
        <v>44</v>
      </c>
      <c r="Y90" s="86" t="s">
        <v>44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1</v>
      </c>
      <c r="AG90" s="89" t="str">
        <f t="shared" si="17"/>
        <v>Initial</v>
      </c>
      <c r="AH90" s="90" t="str">
        <f t="shared" si="18"/>
        <v>-</v>
      </c>
      <c r="AI90" s="87" t="str">
        <f t="shared" si="19"/>
        <v>SRSA</v>
      </c>
    </row>
    <row r="91" spans="1:35" ht="12.75">
      <c r="A91" s="65">
        <v>3502730</v>
      </c>
      <c r="B91" s="66">
        <v>45330000</v>
      </c>
      <c r="C91" s="67" t="s">
        <v>315</v>
      </c>
      <c r="D91" s="68" t="s">
        <v>316</v>
      </c>
      <c r="E91" s="68" t="s">
        <v>317</v>
      </c>
      <c r="F91" s="69" t="s">
        <v>42</v>
      </c>
      <c r="G91" s="70">
        <v>87752</v>
      </c>
      <c r="H91" s="71">
        <v>158</v>
      </c>
      <c r="I91" s="72">
        <v>5056663001</v>
      </c>
      <c r="J91" s="73">
        <v>7</v>
      </c>
      <c r="K91" s="74" t="s">
        <v>46</v>
      </c>
      <c r="L91" s="75" t="s">
        <v>45</v>
      </c>
      <c r="M91" s="76">
        <v>69.975</v>
      </c>
      <c r="N91" s="91" t="s">
        <v>46</v>
      </c>
      <c r="O91" s="78">
        <v>20.12578616</v>
      </c>
      <c r="P91" s="74" t="s">
        <v>46</v>
      </c>
      <c r="Q91" s="79"/>
      <c r="R91" s="80"/>
      <c r="S91" s="81" t="s">
        <v>46</v>
      </c>
      <c r="T91" s="82">
        <v>13880</v>
      </c>
      <c r="U91" s="83">
        <v>2244</v>
      </c>
      <c r="V91" s="83">
        <v>2214</v>
      </c>
      <c r="W91" s="84">
        <v>2500</v>
      </c>
      <c r="X91" s="85" t="s">
        <v>44</v>
      </c>
      <c r="Y91" s="86" t="s">
        <v>46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SRSA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-</v>
      </c>
      <c r="AI91" s="87" t="str">
        <f t="shared" si="19"/>
        <v>SRSA</v>
      </c>
    </row>
    <row r="92" spans="1:35" ht="12.75">
      <c r="A92" s="65">
        <v>3501560</v>
      </c>
      <c r="B92" s="66">
        <v>68470000</v>
      </c>
      <c r="C92" s="67" t="s">
        <v>106</v>
      </c>
      <c r="D92" s="68" t="s">
        <v>107</v>
      </c>
      <c r="E92" s="68" t="s">
        <v>69</v>
      </c>
      <c r="F92" s="69" t="s">
        <v>42</v>
      </c>
      <c r="G92" s="70">
        <v>87701</v>
      </c>
      <c r="H92" s="71">
        <v>3426</v>
      </c>
      <c r="I92" s="72">
        <v>5054262333</v>
      </c>
      <c r="J92" s="73" t="s">
        <v>60</v>
      </c>
      <c r="K92" s="74" t="s">
        <v>44</v>
      </c>
      <c r="L92" s="75" t="s">
        <v>45</v>
      </c>
      <c r="M92" s="76">
        <v>1722.325</v>
      </c>
      <c r="N92" s="91" t="s">
        <v>46</v>
      </c>
      <c r="O92" s="78">
        <v>32.34852278</v>
      </c>
      <c r="P92" s="74" t="s">
        <v>46</v>
      </c>
      <c r="Q92" s="79"/>
      <c r="R92" s="80"/>
      <c r="S92" s="81" t="s">
        <v>46</v>
      </c>
      <c r="T92" s="82">
        <v>211265</v>
      </c>
      <c r="U92" s="83">
        <v>16811</v>
      </c>
      <c r="V92" s="83">
        <v>19792</v>
      </c>
      <c r="W92" s="84">
        <v>5173</v>
      </c>
      <c r="X92" s="85" t="s">
        <v>44</v>
      </c>
      <c r="Y92" s="86" t="s">
        <v>47</v>
      </c>
      <c r="Z92" s="87">
        <f t="shared" si="10"/>
        <v>0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>
        <v>3502800</v>
      </c>
      <c r="B93" s="66">
        <v>89310000</v>
      </c>
      <c r="C93" s="67" t="s">
        <v>108</v>
      </c>
      <c r="D93" s="68" t="s">
        <v>109</v>
      </c>
      <c r="E93" s="68" t="s">
        <v>110</v>
      </c>
      <c r="F93" s="69" t="s">
        <v>42</v>
      </c>
      <c r="G93" s="70">
        <v>87327</v>
      </c>
      <c r="H93" s="71">
        <v>166</v>
      </c>
      <c r="I93" s="72">
        <v>5057825511</v>
      </c>
      <c r="J93" s="73" t="s">
        <v>43</v>
      </c>
      <c r="K93" s="74" t="s">
        <v>44</v>
      </c>
      <c r="L93" s="75" t="s">
        <v>45</v>
      </c>
      <c r="M93" s="76">
        <v>1477.6875</v>
      </c>
      <c r="N93" s="77" t="s">
        <v>44</v>
      </c>
      <c r="O93" s="78">
        <v>48.21903243</v>
      </c>
      <c r="P93" s="74" t="s">
        <v>46</v>
      </c>
      <c r="Q93" s="79"/>
      <c r="R93" s="80"/>
      <c r="S93" s="81" t="s">
        <v>46</v>
      </c>
      <c r="T93" s="82">
        <v>210872</v>
      </c>
      <c r="U93" s="83">
        <v>24926</v>
      </c>
      <c r="V93" s="83">
        <v>24601</v>
      </c>
      <c r="W93" s="84">
        <v>4959</v>
      </c>
      <c r="X93" s="85" t="s">
        <v>44</v>
      </c>
      <c r="Y93" s="86" t="s">
        <v>47</v>
      </c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1</v>
      </c>
      <c r="AG93" s="89" t="str">
        <f t="shared" si="17"/>
        <v>Initial</v>
      </c>
      <c r="AH93" s="90" t="str">
        <f t="shared" si="18"/>
        <v>RLIS</v>
      </c>
      <c r="AI93" s="87">
        <f t="shared" si="1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Mexico FY2006 Rural Low-Income Schools Eligibility Spreadsheet (MS Excel)</dc:title>
  <dc:subject/>
  <dc:creator>robert.hitchcock</dc:creator>
  <cp:keywords/>
  <dc:description/>
  <cp:lastModifiedBy>alan.smigielski</cp:lastModifiedBy>
  <dcterms:created xsi:type="dcterms:W3CDTF">2006-06-28T18:58:41Z</dcterms:created>
  <dcterms:modified xsi:type="dcterms:W3CDTF">2006-06-30T15:53:09Z</dcterms:modified>
  <cp:category/>
  <cp:version/>
  <cp:contentType/>
  <cp:contentStatus/>
</cp:coreProperties>
</file>