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9450" windowHeight="5040" activeTab="0"/>
  </bookViews>
  <sheets>
    <sheet name="TN RLIS" sheetId="1" r:id="rId1"/>
  </sheets>
  <definedNames/>
  <calcPr fullCalcOnLoad="1"/>
</workbook>
</file>

<file path=xl/sharedStrings.xml><?xml version="1.0" encoding="utf-8"?>
<sst xmlns="http://schemas.openxmlformats.org/spreadsheetml/2006/main" count="620" uniqueCount="178">
  <si>
    <t>FISCAL YEAR 2003 SPREADSHEET FOR SMALL, RURAL SCHOOL ACHIEVEMENT PROGRAM AND RURAL LOW-INCOME SCHOOL PROGRAM</t>
  </si>
  <si>
    <t>Tennessee public school districts</t>
  </si>
  <si>
    <t>NCES LEA ID</t>
  </si>
  <si>
    <t>State ID</t>
  </si>
  <si>
    <t>District Name</t>
  </si>
  <si>
    <t>Mailing Address</t>
  </si>
  <si>
    <t>City</t>
  </si>
  <si>
    <t>Zip Code</t>
  </si>
  <si>
    <t>Zip +4</t>
  </si>
  <si>
    <t>Telephone</t>
  </si>
  <si>
    <t>Locale codes of schools in the LEA</t>
  </si>
  <si>
    <t>Does each school have a locale code of 7 or 8?</t>
  </si>
  <si>
    <t>Is this a change in the preceding column from the FY2002 REAP</t>
  </si>
  <si>
    <t>Is the LEA defined as rural by the State?  (YES/NO/NA)</t>
  </si>
  <si>
    <t>Average Daily Attendance</t>
  </si>
  <si>
    <t>Is county population density less than 10 persons/sq. mile  (YES/NO/NA)</t>
  </si>
  <si>
    <t>Is LEA eligible for SRSA Program Grant? (YES/NO)</t>
  </si>
  <si>
    <t>Percentage of children from families below poverty line</t>
  </si>
  <si>
    <t>Does LEA meet low-income poverty requirement? (YES/NO)</t>
  </si>
  <si>
    <t>Does each school in LEA have locale code of 6,7, or 8?</t>
  </si>
  <si>
    <t>Is LEA eligible for Rural and Low-Income School grant? (YES/NO)</t>
  </si>
  <si>
    <t>FY 2002 Title II, Part A allocation amount</t>
  </si>
  <si>
    <t>FY 2002 Title II, Part D formula allocation amount</t>
  </si>
  <si>
    <t>FY 2002 Title IV, Part A allocation amount</t>
  </si>
  <si>
    <t>FY 2002 Title V allocation amount</t>
  </si>
  <si>
    <t>SRSA rural eligible</t>
  </si>
  <si>
    <t>SRSA small eligible</t>
  </si>
  <si>
    <t>should be SRSA rural eligible</t>
  </si>
  <si>
    <t>should be SRSA small eligible</t>
  </si>
  <si>
    <t>Incorrectly identified as SRSA rural eligible</t>
  </si>
  <si>
    <t>Incorrectly identified as SRSA small eligible</t>
  </si>
  <si>
    <t>SRSA eligible</t>
  </si>
  <si>
    <t>State misidentified SRSA eligible</t>
  </si>
  <si>
    <t>State misidentified not eligible</t>
  </si>
  <si>
    <t>RLIS rural eligible</t>
  </si>
  <si>
    <t>RLIS pov. Eligible</t>
  </si>
  <si>
    <t>Initial RLIS eligible</t>
  </si>
  <si>
    <t>SRSA and RLIS eligible</t>
  </si>
  <si>
    <t>RLIS eligible</t>
  </si>
  <si>
    <t>State misidentified RLIS eligible</t>
  </si>
  <si>
    <t>State misidentified not RLIS eligible</t>
  </si>
  <si>
    <t xml:space="preserve"> </t>
  </si>
  <si>
    <t>7,N</t>
  </si>
  <si>
    <t>YES</t>
  </si>
  <si>
    <t>NO</t>
  </si>
  <si>
    <t>WEST CARROLL SPECIAL DISTRICT</t>
  </si>
  <si>
    <t>PO BOX 279, 70 COLLEGE STR</t>
  </si>
  <si>
    <t>TREZEVANT</t>
  </si>
  <si>
    <t>WAYNE COUNTY SCHOOL DISTRICT</t>
  </si>
  <si>
    <t>PO BOX 658</t>
  </si>
  <si>
    <t>WAYNESBORO</t>
  </si>
  <si>
    <t>UNION CITY SCHOOL DISTRICT</t>
  </si>
  <si>
    <t>PO BOX 749</t>
  </si>
  <si>
    <t>UNION CITY</t>
  </si>
  <si>
    <t>TULLAHOMA CITY SCHOOL DISTRICT</t>
  </si>
  <si>
    <t>510 SOUTH JACKSON STREET</t>
  </si>
  <si>
    <t>TULLAHOMA</t>
  </si>
  <si>
    <t>SWEETWATER CITY SCHOOL DIST</t>
  </si>
  <si>
    <t>PO BOX 231, MONROE STREET</t>
  </si>
  <si>
    <t>SWEETWATER</t>
  </si>
  <si>
    <t>SEQUATCHIE COUNTY SCHOOL DIST</t>
  </si>
  <si>
    <t>PO BOX 488, 24 SPRING STREET</t>
  </si>
  <si>
    <t>DUNLAP</t>
  </si>
  <si>
    <t>SCOTT COUNTY SCHOOL DISTRICT</t>
  </si>
  <si>
    <t>PO BOX 37, 208 COURT STREET</t>
  </si>
  <si>
    <t>HUNTSVILLE</t>
  </si>
  <si>
    <t>6,7</t>
  </si>
  <si>
    <t>PICKETT COUNTY SCHOOL DISTRICT</t>
  </si>
  <si>
    <t>1216 WOODLAWN DRIVE</t>
  </si>
  <si>
    <t>BYRDSTOWN</t>
  </si>
  <si>
    <t>PARIS CITY SPECIAL SCHOOL DIST</t>
  </si>
  <si>
    <t>1219 HIGHWAY 641 SOUTH</t>
  </si>
  <si>
    <t>PARIS</t>
  </si>
  <si>
    <t>OVERTON COUNTY SCHOOL DISTRICT</t>
  </si>
  <si>
    <t>112 BUSSELL STREET</t>
  </si>
  <si>
    <t>LIVINGSTON</t>
  </si>
  <si>
    <t>ONEIDA CITY SCHOOL DISTRICT</t>
  </si>
  <si>
    <t>195 NORTH BANK STR, P O BOX 48</t>
  </si>
  <si>
    <t>ONEIDA</t>
  </si>
  <si>
    <t>NEWPORT CITY ELEMENTARY S/D</t>
  </si>
  <si>
    <t>301 COLLEGE STREET</t>
  </si>
  <si>
    <t>NEWPORT</t>
  </si>
  <si>
    <t>MORGAN COUNTY SCHOOL DISTRICT</t>
  </si>
  <si>
    <t>PO BOX 348, 710 MAIN STR</t>
  </si>
  <si>
    <t>WARTBURG</t>
  </si>
  <si>
    <t>MEIGS COUNTY SCHOOL DISTRICT</t>
  </si>
  <si>
    <t>PO BOX 1039</t>
  </si>
  <si>
    <t>DECATUR</t>
  </si>
  <si>
    <t>MCNAIRY COUNTY SCHOOL DISTRICT</t>
  </si>
  <si>
    <t>170 WEST COURT AVENUE</t>
  </si>
  <si>
    <t>SELMER</t>
  </si>
  <si>
    <t>MANCHESTER CITY SCHOOL DIST</t>
  </si>
  <si>
    <t>215 EAST FORT STREET</t>
  </si>
  <si>
    <t>MANCHESTER</t>
  </si>
  <si>
    <t>LAUDERDALE COUNTY SCHOOL DIST</t>
  </si>
  <si>
    <t>402 S WASHINGTON STREET</t>
  </si>
  <si>
    <t>RIPLEY</t>
  </si>
  <si>
    <t>LAKE COUNTY SCHOOL DISTRICT</t>
  </si>
  <si>
    <t>819 MCBRIDE STREET PO BOX 397</t>
  </si>
  <si>
    <t>TIPTONVILLE</t>
  </si>
  <si>
    <t>JOHNSON COUNTY SCHOOL DISTRICT</t>
  </si>
  <si>
    <t>211 NORTH CHURCH STREET</t>
  </si>
  <si>
    <t>MOUNTAIN CITY</t>
  </si>
  <si>
    <t>HUMBOLDT CITY SCHOOL DISTRICT</t>
  </si>
  <si>
    <t>1421 OSBORNE STREET</t>
  </si>
  <si>
    <t>HUMBOLDT</t>
  </si>
  <si>
    <t>HOUSTON COUNTY SCHOOL DISTRICT</t>
  </si>
  <si>
    <t>PO BOX 209</t>
  </si>
  <si>
    <t>ERIN</t>
  </si>
  <si>
    <t>HAYWOOD COUNTY SCHOOL DISTRICT</t>
  </si>
  <si>
    <t>900 EAST MAIN STR</t>
  </si>
  <si>
    <t>BROWNSVILLE</t>
  </si>
  <si>
    <t>HARDIN COUNTY SCHOOL DISTRICT</t>
  </si>
  <si>
    <t>116 NORTH GUINN STREET</t>
  </si>
  <si>
    <t>SAVANNAH</t>
  </si>
  <si>
    <t>HARDEMAN COUNTY SCHOOL DISTRCT</t>
  </si>
  <si>
    <t>PO BOX 112</t>
  </si>
  <si>
    <t>BOLIVAR</t>
  </si>
  <si>
    <t>HANCOCK COUNTY SCHOOL DISTRICT</t>
  </si>
  <si>
    <t>PO BOX 629</t>
  </si>
  <si>
    <t>SNEEDVILLE</t>
  </si>
  <si>
    <t>GRUNDY COUNTY SCHOOL DISTRICT</t>
  </si>
  <si>
    <t>PO BOX 97</t>
  </si>
  <si>
    <t>ALTAMONT</t>
  </si>
  <si>
    <t>GREENEVILLE CITY SCHOOL DIST</t>
  </si>
  <si>
    <t>PO BOX 1420</t>
  </si>
  <si>
    <t>GREENEVILLE</t>
  </si>
  <si>
    <t>GRAINGER COUNTY SCHOOL DISTRCT</t>
  </si>
  <si>
    <t>PO BOX 38</t>
  </si>
  <si>
    <t>RUTLEDGE</t>
  </si>
  <si>
    <t>BRADFORD SPECIAL SCHOOL DIST</t>
  </si>
  <si>
    <t>106 WEST FRONT ST, PO BOX 220</t>
  </si>
  <si>
    <t>BRADFORD</t>
  </si>
  <si>
    <t>FENTRESS COUNTY SCHOOL DISTRCT</t>
  </si>
  <si>
    <t>PO BOX 963</t>
  </si>
  <si>
    <t>JAMESTOWN</t>
  </si>
  <si>
    <t>FAYETTEVILLE CITY ELEM SCH DIS</t>
  </si>
  <si>
    <t>110A SOUTH ELK AVENUE</t>
  </si>
  <si>
    <t>FAYETTEVILLE</t>
  </si>
  <si>
    <t>ETOWAH CITY ELEMENTARY SCH DIS</t>
  </si>
  <si>
    <t>858 EIGHTH STREET</t>
  </si>
  <si>
    <t>ETOWAH</t>
  </si>
  <si>
    <t>DYERSBURG CITY SCHOOL DISTRICT</t>
  </si>
  <si>
    <t>PO BOX 1507</t>
  </si>
  <si>
    <t>DYERSBURG</t>
  </si>
  <si>
    <t>6,N</t>
  </si>
  <si>
    <t>DEKALB COUNTY SCHOOL DISTRICT</t>
  </si>
  <si>
    <t>110 SOUTH PUBLIC SQUARE</t>
  </si>
  <si>
    <t>SMITHVILLE</t>
  </si>
  <si>
    <t>DAYTON CITY ELEMENTARY SCH DIS</t>
  </si>
  <si>
    <t>520 CHERRY STREET</t>
  </si>
  <si>
    <t>DAYTON</t>
  </si>
  <si>
    <t>CUMBERLAND COUNTY SCHOOL DIST</t>
  </si>
  <si>
    <t>756 STANLEY STREET</t>
  </si>
  <si>
    <t>CROSSVILLE</t>
  </si>
  <si>
    <t>COCKE COUNTY SCHOOL DISTRICT</t>
  </si>
  <si>
    <t>305 HEDRICK DRIVE</t>
  </si>
  <si>
    <t>CLAY COUNTY SCHOOL DISTRICT</t>
  </si>
  <si>
    <t>520 BROWN STREET, P O BOX 469</t>
  </si>
  <si>
    <t>CELINA</t>
  </si>
  <si>
    <t>CLAIBORNE COUNTY SCHOOL DIST</t>
  </si>
  <si>
    <t>PO BOX 179</t>
  </si>
  <si>
    <t>TAZEWELL</t>
  </si>
  <si>
    <t>CAMPBELL COUNTY SCHOOL DISTRCT</t>
  </si>
  <si>
    <t>522 MAIN STREET, P O BOX 445</t>
  </si>
  <si>
    <t>JACKSBORO</t>
  </si>
  <si>
    <t>BLEDSOE COUNTY SCHOOL DISTRICT</t>
  </si>
  <si>
    <t>PO BOX 369</t>
  </si>
  <si>
    <t>PIKEVILLE</t>
  </si>
  <si>
    <t>BENTON COUNTY SCHOOL DISTRICT</t>
  </si>
  <si>
    <t>197 BRIARWOOD STREET</t>
  </si>
  <si>
    <t>CAMDEN</t>
  </si>
  <si>
    <t>ATHENS CITY ELEMENTARY SCH DIS</t>
  </si>
  <si>
    <t>943 CRESTWAY DRIVE</t>
  </si>
  <si>
    <t>ATHENS</t>
  </si>
  <si>
    <t>ALLOCATION FORMULA:
Each State will receive an amount equal to its share of the total number of students in ADA in all eligible districts nationally.  
States may award the funds competitively, by a formula based on ADA or some other formula that more effectively targets poverty.</t>
  </si>
  <si>
    <t>yes</t>
  </si>
  <si>
    <t>LEAs eligible for the Rural and Low-Income School Program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</si>
</sst>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0000000"/>
    <numFmt numFmtId="167" formatCode="000"/>
    <numFmt numFmtId="168" formatCode="[&lt;=9999999]###\-####;\(###\)\ ###\-####"/>
    <numFmt numFmtId="169" formatCode="00000"/>
    <numFmt numFmtId="170" formatCode="0000000000"/>
    <numFmt numFmtId="171" formatCode="0.000"/>
    <numFmt numFmtId="172" formatCode="&quot;$&quot;#,##0.00"/>
    <numFmt numFmtId="173" formatCode="&quot;Yes&quot;;&quot;Yes&quot;;&quot;No&quot;"/>
    <numFmt numFmtId="174" formatCode="&quot;True&quot;;&quot;True&quot;;&quot;False&quot;"/>
    <numFmt numFmtId="175" formatCode="&quot;On&quot;;&quot;On&quot;;&quot;Off&quot;"/>
  </numFmts>
  <fonts count="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166" fontId="3" fillId="0" borderId="0" xfId="0" applyNumberFormat="1" applyFont="1" applyAlignment="1">
      <alignment/>
    </xf>
    <xf numFmtId="167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166" fontId="3" fillId="2" borderId="0" xfId="0" applyNumberFormat="1" applyFont="1" applyFill="1" applyBorder="1" applyAlignment="1">
      <alignment wrapText="1"/>
    </xf>
    <xf numFmtId="167" fontId="3" fillId="2" borderId="0" xfId="0" applyNumberFormat="1" applyFont="1" applyFill="1" applyBorder="1" applyAlignment="1">
      <alignment wrapText="1"/>
    </xf>
    <xf numFmtId="0" fontId="3" fillId="2" borderId="0" xfId="0" applyFont="1" applyFill="1" applyBorder="1" applyAlignment="1">
      <alignment wrapText="1"/>
    </xf>
    <xf numFmtId="164" fontId="3" fillId="2" borderId="0" xfId="0" applyNumberFormat="1" applyFont="1" applyFill="1" applyBorder="1" applyAlignment="1">
      <alignment wrapText="1"/>
    </xf>
    <xf numFmtId="0" fontId="3" fillId="2" borderId="1" xfId="0" applyFont="1" applyFill="1" applyBorder="1" applyAlignment="1">
      <alignment horizontal="left" textRotation="75" wrapText="1"/>
    </xf>
    <xf numFmtId="0" fontId="3" fillId="3" borderId="1" xfId="0" applyFont="1" applyFill="1" applyBorder="1" applyAlignment="1">
      <alignment horizontal="left" textRotation="75" wrapText="1"/>
    </xf>
    <xf numFmtId="0" fontId="3" fillId="0" borderId="1" xfId="0" applyFont="1" applyFill="1" applyBorder="1" applyAlignment="1" applyProtection="1">
      <alignment horizontal="left" textRotation="75" wrapText="1"/>
      <protection locked="0"/>
    </xf>
    <xf numFmtId="14" fontId="3" fillId="0" borderId="1" xfId="0" applyNumberFormat="1" applyFont="1" applyFill="1" applyBorder="1" applyAlignment="1" applyProtection="1">
      <alignment horizontal="left" textRotation="75" wrapText="1"/>
      <protection locked="0"/>
    </xf>
    <xf numFmtId="0" fontId="3" fillId="0" borderId="1" xfId="0" applyFont="1" applyBorder="1" applyAlignment="1" applyProtection="1">
      <alignment horizontal="left" textRotation="75" wrapText="1"/>
      <protection locked="0"/>
    </xf>
    <xf numFmtId="0" fontId="3" fillId="0" borderId="2" xfId="0" applyFont="1" applyFill="1" applyBorder="1" applyAlignment="1" applyProtection="1">
      <alignment horizontal="left" textRotation="75" wrapText="1"/>
      <protection locked="0"/>
    </xf>
    <xf numFmtId="0" fontId="3" fillId="0" borderId="2" xfId="0" applyFont="1" applyFill="1" applyBorder="1" applyAlignment="1" applyProtection="1">
      <alignment horizontal="right" textRotation="75" wrapText="1"/>
      <protection locked="0"/>
    </xf>
    <xf numFmtId="1" fontId="3" fillId="0" borderId="3" xfId="0" applyNumberFormat="1" applyFont="1" applyBorder="1" applyAlignment="1">
      <alignment horizontal="center"/>
    </xf>
    <xf numFmtId="0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3" fillId="0" borderId="4" xfId="0" applyFont="1" applyBorder="1" applyAlignment="1">
      <alignment horizontal="center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4" xfId="0" applyFont="1" applyFill="1" applyBorder="1" applyAlignment="1" applyProtection="1">
      <alignment horizontal="center"/>
      <protection locked="0"/>
    </xf>
    <xf numFmtId="0" fontId="3" fillId="3" borderId="4" xfId="0" applyFont="1" applyFill="1" applyBorder="1" applyAlignment="1">
      <alignment horizontal="center"/>
    </xf>
    <xf numFmtId="0" fontId="0" fillId="0" borderId="3" xfId="0" applyBorder="1" applyAlignment="1">
      <alignment/>
    </xf>
    <xf numFmtId="0" fontId="0" fillId="0" borderId="3" xfId="0" applyBorder="1" applyAlignment="1">
      <alignment horizontal="right"/>
    </xf>
    <xf numFmtId="169" fontId="0" fillId="0" borderId="0" xfId="0" applyNumberFormat="1" applyAlignment="1">
      <alignment/>
    </xf>
    <xf numFmtId="37" fontId="4" fillId="0" borderId="5" xfId="0" applyNumberFormat="1" applyFont="1" applyFill="1" applyBorder="1" applyAlignment="1" applyProtection="1">
      <alignment/>
      <protection locked="0"/>
    </xf>
    <xf numFmtId="171" fontId="0" fillId="0" borderId="0" xfId="0" applyNumberFormat="1" applyAlignment="1">
      <alignment horizontal="left"/>
    </xf>
    <xf numFmtId="172" fontId="0" fillId="0" borderId="0" xfId="0" applyNumberFormat="1" applyAlignment="1" applyProtection="1">
      <alignment/>
      <protection locked="0"/>
    </xf>
    <xf numFmtId="0" fontId="0" fillId="0" borderId="0" xfId="0" applyAlignment="1">
      <alignment horizontal="right"/>
    </xf>
    <xf numFmtId="37" fontId="4" fillId="0" borderId="5" xfId="0" applyNumberFormat="1" applyFont="1" applyFill="1" applyBorder="1" applyAlignment="1" applyProtection="1">
      <alignment horizontal="right"/>
      <protection locked="0"/>
    </xf>
    <xf numFmtId="0" fontId="3" fillId="2" borderId="0" xfId="0" applyFont="1" applyFill="1" applyBorder="1" applyAlignment="1">
      <alignment horizontal="center" wrapText="1"/>
    </xf>
    <xf numFmtId="166" fontId="3" fillId="0" borderId="0" xfId="0" applyNumberFormat="1" applyFont="1" applyAlignment="1">
      <alignment wrapText="1"/>
    </xf>
    <xf numFmtId="166" fontId="3" fillId="0" borderId="0" xfId="0" applyNumberFormat="1" applyFont="1" applyAlignment="1">
      <alignment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49"/>
  <sheetViews>
    <sheetView tabSelected="1" zoomScale="75" zoomScaleNormal="75" workbookViewId="0" topLeftCell="A1">
      <pane ySplit="6" topLeftCell="BM13" activePane="bottomLeft" state="frozen"/>
      <selection pane="topLeft" activeCell="A1" sqref="A1"/>
      <selection pane="bottomLeft" activeCell="A28" sqref="A28:IV28"/>
    </sheetView>
  </sheetViews>
  <sheetFormatPr defaultColWidth="9.140625" defaultRowHeight="12.75"/>
  <cols>
    <col min="1" max="1" width="9.28125" style="0" bestFit="1" customWidth="1"/>
    <col min="2" max="2" width="8.140625" style="0" bestFit="1" customWidth="1"/>
    <col min="3" max="3" width="37.28125" style="0" bestFit="1" customWidth="1"/>
    <col min="4" max="4" width="34.421875" style="0" hidden="1" customWidth="1"/>
    <col min="5" max="5" width="15.57421875" style="0" bestFit="1" customWidth="1"/>
    <col min="6" max="6" width="9.00390625" style="0" hidden="1" customWidth="1"/>
    <col min="7" max="7" width="6.421875" style="0" hidden="1" customWidth="1"/>
    <col min="8" max="8" width="11.00390625" style="0" hidden="1" customWidth="1"/>
    <col min="9" max="9" width="6.57421875" style="0" customWidth="1"/>
    <col min="10" max="12" width="6.00390625" style="0" hidden="1" customWidth="1"/>
    <col min="13" max="13" width="9.28125" style="0" customWidth="1"/>
    <col min="14" max="15" width="6.00390625" style="0" hidden="1" customWidth="1"/>
    <col min="16" max="16" width="6.57421875" style="0" customWidth="1"/>
    <col min="17" max="21" width="6.00390625" style="0" customWidth="1"/>
    <col min="22" max="22" width="12.7109375" style="0" hidden="1" customWidth="1"/>
    <col min="23" max="25" width="11.140625" style="0" hidden="1" customWidth="1"/>
    <col min="26" max="26" width="10.7109375" style="0" hidden="1" customWidth="1"/>
    <col min="27" max="41" width="9.140625" style="0" hidden="1" customWidth="1"/>
  </cols>
  <sheetData>
    <row r="1" spans="1:25" ht="12.75" customHeight="1">
      <c r="A1" s="1" t="s">
        <v>0</v>
      </c>
      <c r="B1" s="2"/>
      <c r="G1" s="3"/>
      <c r="I1" s="4"/>
      <c r="L1" s="5"/>
      <c r="M1" s="5"/>
      <c r="N1" s="5"/>
      <c r="O1" s="6"/>
      <c r="U1" s="6"/>
      <c r="V1" s="5"/>
      <c r="W1" s="5"/>
      <c r="X1" s="5"/>
      <c r="Y1" s="5"/>
    </row>
    <row r="2" spans="1:25" ht="12.75" customHeight="1">
      <c r="A2" s="1" t="s">
        <v>1</v>
      </c>
      <c r="B2" s="2"/>
      <c r="G2" s="3"/>
      <c r="I2" s="4"/>
      <c r="L2" s="5"/>
      <c r="M2" s="5"/>
      <c r="N2" s="5"/>
      <c r="O2" s="6"/>
      <c r="U2" s="6"/>
      <c r="V2" s="5"/>
      <c r="W2" s="5"/>
      <c r="X2" s="5"/>
      <c r="Y2" s="5"/>
    </row>
    <row r="3" spans="1:25" ht="12.75" customHeight="1">
      <c r="A3" s="1" t="s">
        <v>177</v>
      </c>
      <c r="B3" s="2"/>
      <c r="G3" s="3"/>
      <c r="I3" s="4"/>
      <c r="L3" s="5"/>
      <c r="M3" s="5"/>
      <c r="N3" s="5"/>
      <c r="O3" s="6"/>
      <c r="U3" s="6"/>
      <c r="V3" s="5"/>
      <c r="W3" s="5"/>
      <c r="X3" s="5"/>
      <c r="Y3" s="5"/>
    </row>
    <row r="4" spans="1:256" ht="43.5" customHeight="1">
      <c r="A4" s="36" t="s">
        <v>175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41" ht="196.5" customHeight="1">
      <c r="A5" s="7" t="s">
        <v>2</v>
      </c>
      <c r="B5" s="8" t="s">
        <v>3</v>
      </c>
      <c r="C5" s="35" t="s">
        <v>4</v>
      </c>
      <c r="D5" s="9" t="s">
        <v>5</v>
      </c>
      <c r="E5" s="9" t="s">
        <v>6</v>
      </c>
      <c r="F5" s="9" t="s">
        <v>7</v>
      </c>
      <c r="G5" s="10" t="s">
        <v>8</v>
      </c>
      <c r="H5" s="9" t="s">
        <v>9</v>
      </c>
      <c r="I5" s="11" t="s">
        <v>10</v>
      </c>
      <c r="J5" s="11" t="s">
        <v>11</v>
      </c>
      <c r="K5" s="12" t="s">
        <v>12</v>
      </c>
      <c r="L5" s="13" t="s">
        <v>13</v>
      </c>
      <c r="M5" s="14" t="s">
        <v>14</v>
      </c>
      <c r="N5" s="13" t="s">
        <v>15</v>
      </c>
      <c r="O5" s="13" t="s">
        <v>16</v>
      </c>
      <c r="P5" s="11" t="s">
        <v>17</v>
      </c>
      <c r="Q5" s="11" t="s">
        <v>18</v>
      </c>
      <c r="R5" s="12" t="s">
        <v>12</v>
      </c>
      <c r="S5" s="11" t="s">
        <v>19</v>
      </c>
      <c r="T5" s="12" t="s">
        <v>12</v>
      </c>
      <c r="U5" s="13" t="s">
        <v>20</v>
      </c>
      <c r="V5" s="15" t="s">
        <v>21</v>
      </c>
      <c r="W5" s="15" t="s">
        <v>22</v>
      </c>
      <c r="X5" s="15" t="s">
        <v>23</v>
      </c>
      <c r="Y5" s="15" t="s">
        <v>24</v>
      </c>
      <c r="Z5" s="16" t="s">
        <v>25</v>
      </c>
      <c r="AA5" s="16" t="s">
        <v>26</v>
      </c>
      <c r="AB5" s="16" t="s">
        <v>27</v>
      </c>
      <c r="AC5" s="16" t="s">
        <v>28</v>
      </c>
      <c r="AD5" s="16" t="s">
        <v>29</v>
      </c>
      <c r="AE5" s="16" t="s">
        <v>30</v>
      </c>
      <c r="AF5" s="17" t="s">
        <v>31</v>
      </c>
      <c r="AG5" s="17" t="s">
        <v>32</v>
      </c>
      <c r="AH5" s="17" t="s">
        <v>33</v>
      </c>
      <c r="AI5" s="16" t="s">
        <v>34</v>
      </c>
      <c r="AJ5" s="16" t="s">
        <v>35</v>
      </c>
      <c r="AK5" s="16" t="s">
        <v>36</v>
      </c>
      <c r="AL5" s="16" t="s">
        <v>37</v>
      </c>
      <c r="AM5" s="16" t="s">
        <v>38</v>
      </c>
      <c r="AN5" s="16" t="s">
        <v>39</v>
      </c>
      <c r="AO5" s="16" t="s">
        <v>40</v>
      </c>
    </row>
    <row r="6" spans="1:34" s="27" customFormat="1" ht="13.5" thickBot="1">
      <c r="A6" s="18">
        <v>1</v>
      </c>
      <c r="B6" s="19">
        <v>2</v>
      </c>
      <c r="C6" s="20">
        <v>3</v>
      </c>
      <c r="D6" s="20"/>
      <c r="E6" s="20"/>
      <c r="F6" s="20"/>
      <c r="G6" s="21"/>
      <c r="H6" s="20"/>
      <c r="I6" s="22">
        <v>4</v>
      </c>
      <c r="J6" s="23">
        <v>5</v>
      </c>
      <c r="K6" s="23">
        <v>6</v>
      </c>
      <c r="L6" s="24">
        <v>7</v>
      </c>
      <c r="M6" s="24">
        <v>8</v>
      </c>
      <c r="N6" s="25">
        <v>9</v>
      </c>
      <c r="O6" s="25">
        <v>10</v>
      </c>
      <c r="P6" s="23">
        <v>11</v>
      </c>
      <c r="Q6" s="23">
        <v>12</v>
      </c>
      <c r="R6" s="26">
        <v>13</v>
      </c>
      <c r="S6" s="23">
        <v>14</v>
      </c>
      <c r="T6" s="26">
        <v>15</v>
      </c>
      <c r="U6" s="25">
        <v>16</v>
      </c>
      <c r="V6" s="24">
        <v>17</v>
      </c>
      <c r="W6" s="24">
        <v>18</v>
      </c>
      <c r="X6" s="24">
        <v>19</v>
      </c>
      <c r="Y6" s="24">
        <v>20</v>
      </c>
      <c r="Z6" s="20"/>
      <c r="AF6" s="28"/>
      <c r="AG6" s="28"/>
      <c r="AH6" s="28"/>
    </row>
    <row r="7" spans="1:41" ht="12.75">
      <c r="A7">
        <v>4700120</v>
      </c>
      <c r="B7">
        <v>541</v>
      </c>
      <c r="C7" t="s">
        <v>172</v>
      </c>
      <c r="D7" t="s">
        <v>173</v>
      </c>
      <c r="E7" t="s">
        <v>174</v>
      </c>
      <c r="F7" s="29">
        <v>37303</v>
      </c>
      <c r="G7" s="3">
        <v>4130</v>
      </c>
      <c r="H7">
        <v>4237452863</v>
      </c>
      <c r="I7" s="4">
        <v>6</v>
      </c>
      <c r="J7" s="4" t="s">
        <v>44</v>
      </c>
      <c r="K7" t="s">
        <v>44</v>
      </c>
      <c r="L7" s="5" t="s">
        <v>44</v>
      </c>
      <c r="M7" s="30">
        <v>1648.4602000000002</v>
      </c>
      <c r="N7" s="5" t="s">
        <v>44</v>
      </c>
      <c r="O7" s="5" t="s">
        <v>44</v>
      </c>
      <c r="P7" s="31">
        <v>23.873390558</v>
      </c>
      <c r="Q7" t="s">
        <v>43</v>
      </c>
      <c r="R7" t="s">
        <v>44</v>
      </c>
      <c r="S7" t="s">
        <v>43</v>
      </c>
      <c r="T7" t="s">
        <v>44</v>
      </c>
      <c r="U7" s="5" t="s">
        <v>43</v>
      </c>
      <c r="V7" s="32">
        <v>121012</v>
      </c>
      <c r="W7" s="32">
        <v>10663</v>
      </c>
      <c r="X7" s="32">
        <v>12514</v>
      </c>
      <c r="Y7" s="32">
        <v>11908</v>
      </c>
      <c r="Z7">
        <f aca="true" t="shared" si="0" ref="Z7:Z49">IF(OR(J7="YES",L7="YES"),1,0)</f>
        <v>0</v>
      </c>
      <c r="AA7">
        <f aca="true" t="shared" si="1" ref="AA7:AA49">IF(OR(M7&lt;600,N7="YES"),1,0)</f>
        <v>0</v>
      </c>
      <c r="AB7">
        <f aca="true" t="shared" si="2" ref="AB7:AB49">IF(AND(OR(J7="YES",L7="YES"),(Z7=0)),"Trouble",0)</f>
        <v>0</v>
      </c>
      <c r="AC7">
        <f aca="true" t="shared" si="3" ref="AC7:AC49">IF(AND(OR(M7&lt;600,N7="YES"),(AA7=0)),"Trouble",0)</f>
        <v>0</v>
      </c>
      <c r="AD7">
        <f aca="true" t="shared" si="4" ref="AD7:AD49">IF(AND(AND(J7="NO",L7="NO"),(O7="YES")),"Trouble",0)</f>
        <v>0</v>
      </c>
      <c r="AE7">
        <f aca="true" t="shared" si="5" ref="AE7:AE49">IF(AND(AND(M7&gt;=600,N7="NO"),(O7="YES")),"Trouble",0)</f>
        <v>0</v>
      </c>
      <c r="AF7" s="33">
        <f aca="true" t="shared" si="6" ref="AF7:AF49">IF(AND(Z7=1,AA7=1),"SRSA",0)</f>
        <v>0</v>
      </c>
      <c r="AG7" s="33">
        <f aca="true" t="shared" si="7" ref="AG7:AG49">IF(AND(AF7=0,O7="YES"),"Trouble",0)</f>
        <v>0</v>
      </c>
      <c r="AH7" s="33">
        <f aca="true" t="shared" si="8" ref="AH7:AH49">IF(AND(AF7=1,O7="NO"),"Trouble",0)</f>
        <v>0</v>
      </c>
      <c r="AI7">
        <f aca="true" t="shared" si="9" ref="AI7:AI49">IF(S7="YES",1,0)</f>
        <v>1</v>
      </c>
      <c r="AJ7">
        <f aca="true" t="shared" si="10" ref="AJ7:AJ49">IF(P7&gt;=20,1,0)</f>
        <v>1</v>
      </c>
      <c r="AK7" t="str">
        <f aca="true" t="shared" si="11" ref="AK7:AK49">IF(AND(AI7=1,AJ7=1),"Initial",0)</f>
        <v>Initial</v>
      </c>
      <c r="AL7">
        <f aca="true" t="shared" si="12" ref="AL7:AL49">IF(AND(AF7="SRSA",AK7="Initial"),"SRSA",0)</f>
        <v>0</v>
      </c>
      <c r="AM7" t="str">
        <f aca="true" t="shared" si="13" ref="AM7:AM49">IF(AND(AK7="Initial",AL7=0),"RLIS",0)</f>
        <v>RLIS</v>
      </c>
      <c r="AN7">
        <f aca="true" t="shared" si="14" ref="AN7:AN49">IF(AND(AM7=0,U7="YES"),"Trouble",0)</f>
        <v>0</v>
      </c>
      <c r="AO7">
        <f aca="true" t="shared" si="15" ref="AO7:AO49">IF(AND(U7="NO",AM7="RLIS"),"Trouble",0)</f>
        <v>0</v>
      </c>
    </row>
    <row r="8" spans="1:41" ht="12.75">
      <c r="A8">
        <v>4700240</v>
      </c>
      <c r="B8">
        <v>30</v>
      </c>
      <c r="C8" t="s">
        <v>169</v>
      </c>
      <c r="D8" t="s">
        <v>170</v>
      </c>
      <c r="E8" t="s">
        <v>171</v>
      </c>
      <c r="F8" s="29">
        <v>38320</v>
      </c>
      <c r="G8" s="3">
        <v>1381</v>
      </c>
      <c r="H8">
        <v>7315846111</v>
      </c>
      <c r="I8" s="4" t="s">
        <v>66</v>
      </c>
      <c r="J8" s="4" t="s">
        <v>44</v>
      </c>
      <c r="K8" t="s">
        <v>44</v>
      </c>
      <c r="L8" s="5" t="s">
        <v>44</v>
      </c>
      <c r="M8" s="30">
        <v>2375.3895</v>
      </c>
      <c r="N8" s="5" t="s">
        <v>44</v>
      </c>
      <c r="O8" s="5" t="s">
        <v>44</v>
      </c>
      <c r="P8" s="31">
        <v>23.04379038</v>
      </c>
      <c r="Q8" t="s">
        <v>43</v>
      </c>
      <c r="R8" t="s">
        <v>44</v>
      </c>
      <c r="S8" t="s">
        <v>43</v>
      </c>
      <c r="T8" t="s">
        <v>44</v>
      </c>
      <c r="U8" s="5" t="s">
        <v>43</v>
      </c>
      <c r="V8" s="32">
        <v>145958</v>
      </c>
      <c r="W8" s="32">
        <v>12080</v>
      </c>
      <c r="X8" s="32">
        <v>15742</v>
      </c>
      <c r="Y8" s="32">
        <v>16752</v>
      </c>
      <c r="Z8">
        <f t="shared" si="0"/>
        <v>0</v>
      </c>
      <c r="AA8">
        <f t="shared" si="1"/>
        <v>0</v>
      </c>
      <c r="AB8">
        <f t="shared" si="2"/>
        <v>0</v>
      </c>
      <c r="AC8">
        <f t="shared" si="3"/>
        <v>0</v>
      </c>
      <c r="AD8">
        <f t="shared" si="4"/>
        <v>0</v>
      </c>
      <c r="AE8">
        <f t="shared" si="5"/>
        <v>0</v>
      </c>
      <c r="AF8" s="33">
        <f t="shared" si="6"/>
        <v>0</v>
      </c>
      <c r="AG8" s="33">
        <f t="shared" si="7"/>
        <v>0</v>
      </c>
      <c r="AH8" s="33">
        <f t="shared" si="8"/>
        <v>0</v>
      </c>
      <c r="AI8">
        <f t="shared" si="9"/>
        <v>1</v>
      </c>
      <c r="AJ8">
        <f t="shared" si="10"/>
        <v>1</v>
      </c>
      <c r="AK8" t="str">
        <f t="shared" si="11"/>
        <v>Initial</v>
      </c>
      <c r="AL8">
        <f t="shared" si="12"/>
        <v>0</v>
      </c>
      <c r="AM8" t="str">
        <f t="shared" si="13"/>
        <v>RLIS</v>
      </c>
      <c r="AN8">
        <f t="shared" si="14"/>
        <v>0</v>
      </c>
      <c r="AO8">
        <f t="shared" si="15"/>
        <v>0</v>
      </c>
    </row>
    <row r="9" spans="1:41" ht="12.75">
      <c r="A9">
        <v>4700270</v>
      </c>
      <c r="B9">
        <v>40</v>
      </c>
      <c r="C9" t="s">
        <v>166</v>
      </c>
      <c r="D9" t="s">
        <v>167</v>
      </c>
      <c r="E9" t="s">
        <v>168</v>
      </c>
      <c r="F9" s="29">
        <v>37367</v>
      </c>
      <c r="G9" s="3">
        <v>369</v>
      </c>
      <c r="H9">
        <v>4234472914</v>
      </c>
      <c r="I9" s="4">
        <v>7</v>
      </c>
      <c r="J9" s="4" t="s">
        <v>43</v>
      </c>
      <c r="K9" t="s">
        <v>44</v>
      </c>
      <c r="L9" s="5" t="s">
        <v>44</v>
      </c>
      <c r="M9" s="30">
        <v>1723.2133999999999</v>
      </c>
      <c r="N9" s="5" t="s">
        <v>44</v>
      </c>
      <c r="O9" s="5" t="s">
        <v>44</v>
      </c>
      <c r="P9" s="31">
        <v>20.847058824</v>
      </c>
      <c r="Q9" t="s">
        <v>43</v>
      </c>
      <c r="R9" t="s">
        <v>44</v>
      </c>
      <c r="S9" t="s">
        <v>43</v>
      </c>
      <c r="T9" t="s">
        <v>44</v>
      </c>
      <c r="U9" s="5" t="s">
        <v>43</v>
      </c>
      <c r="V9" s="32">
        <v>108735</v>
      </c>
      <c r="W9" s="32">
        <v>9129</v>
      </c>
      <c r="X9" s="32">
        <v>10918</v>
      </c>
      <c r="Y9" s="32">
        <v>11881</v>
      </c>
      <c r="Z9">
        <f t="shared" si="0"/>
        <v>1</v>
      </c>
      <c r="AA9">
        <f t="shared" si="1"/>
        <v>0</v>
      </c>
      <c r="AB9">
        <f t="shared" si="2"/>
        <v>0</v>
      </c>
      <c r="AC9">
        <f t="shared" si="3"/>
        <v>0</v>
      </c>
      <c r="AD9">
        <f t="shared" si="4"/>
        <v>0</v>
      </c>
      <c r="AE9">
        <f t="shared" si="5"/>
        <v>0</v>
      </c>
      <c r="AF9" s="33">
        <f t="shared" si="6"/>
        <v>0</v>
      </c>
      <c r="AG9" s="33">
        <f t="shared" si="7"/>
        <v>0</v>
      </c>
      <c r="AH9" s="33">
        <f t="shared" si="8"/>
        <v>0</v>
      </c>
      <c r="AI9">
        <f t="shared" si="9"/>
        <v>1</v>
      </c>
      <c r="AJ9">
        <f t="shared" si="10"/>
        <v>1</v>
      </c>
      <c r="AK9" t="str">
        <f t="shared" si="11"/>
        <v>Initial</v>
      </c>
      <c r="AL9">
        <f t="shared" si="12"/>
        <v>0</v>
      </c>
      <c r="AM9" t="str">
        <f t="shared" si="13"/>
        <v>RLIS</v>
      </c>
      <c r="AN9">
        <f t="shared" si="14"/>
        <v>0</v>
      </c>
      <c r="AO9">
        <f t="shared" si="15"/>
        <v>0</v>
      </c>
    </row>
    <row r="10" spans="1:41" ht="12.75">
      <c r="A10">
        <v>4701390</v>
      </c>
      <c r="B10">
        <v>274</v>
      </c>
      <c r="C10" t="s">
        <v>130</v>
      </c>
      <c r="D10" t="s">
        <v>131</v>
      </c>
      <c r="E10" t="s">
        <v>132</v>
      </c>
      <c r="F10" s="29">
        <v>38316</v>
      </c>
      <c r="G10" s="3">
        <v>220</v>
      </c>
      <c r="H10">
        <v>7317423180</v>
      </c>
      <c r="I10" s="4">
        <v>7</v>
      </c>
      <c r="J10" s="4" t="s">
        <v>43</v>
      </c>
      <c r="K10" t="s">
        <v>44</v>
      </c>
      <c r="L10" s="5" t="s">
        <v>44</v>
      </c>
      <c r="M10" s="30">
        <v>627.4865</v>
      </c>
      <c r="N10" s="5" t="s">
        <v>44</v>
      </c>
      <c r="O10" s="5" t="s">
        <v>44</v>
      </c>
      <c r="P10" s="31">
        <v>20</v>
      </c>
      <c r="Q10" t="s">
        <v>43</v>
      </c>
      <c r="R10" t="s">
        <v>43</v>
      </c>
      <c r="S10" t="s">
        <v>43</v>
      </c>
      <c r="T10" t="s">
        <v>44</v>
      </c>
      <c r="U10" s="5" t="s">
        <v>176</v>
      </c>
      <c r="V10" s="32">
        <v>27836</v>
      </c>
      <c r="W10" s="32">
        <v>2597</v>
      </c>
      <c r="X10" s="32">
        <v>3563</v>
      </c>
      <c r="Y10" s="32">
        <v>4155</v>
      </c>
      <c r="Z10">
        <f t="shared" si="0"/>
        <v>1</v>
      </c>
      <c r="AA10">
        <f t="shared" si="1"/>
        <v>0</v>
      </c>
      <c r="AB10">
        <f t="shared" si="2"/>
        <v>0</v>
      </c>
      <c r="AC10">
        <f t="shared" si="3"/>
        <v>0</v>
      </c>
      <c r="AD10">
        <f t="shared" si="4"/>
        <v>0</v>
      </c>
      <c r="AE10">
        <f t="shared" si="5"/>
        <v>0</v>
      </c>
      <c r="AF10" s="33">
        <f t="shared" si="6"/>
        <v>0</v>
      </c>
      <c r="AG10" s="33">
        <f t="shared" si="7"/>
        <v>0</v>
      </c>
      <c r="AH10" s="33">
        <f t="shared" si="8"/>
        <v>0</v>
      </c>
      <c r="AI10">
        <f t="shared" si="9"/>
        <v>1</v>
      </c>
      <c r="AJ10">
        <f t="shared" si="10"/>
        <v>1</v>
      </c>
      <c r="AK10" t="str">
        <f t="shared" si="11"/>
        <v>Initial</v>
      </c>
      <c r="AL10">
        <f t="shared" si="12"/>
        <v>0</v>
      </c>
      <c r="AM10" t="str">
        <f t="shared" si="13"/>
        <v>RLIS</v>
      </c>
      <c r="AN10">
        <f t="shared" si="14"/>
        <v>0</v>
      </c>
      <c r="AO10">
        <f t="shared" si="15"/>
        <v>0</v>
      </c>
    </row>
    <row r="11" spans="1:41" ht="12.75">
      <c r="A11">
        <v>4700420</v>
      </c>
      <c r="B11">
        <v>70</v>
      </c>
      <c r="C11" t="s">
        <v>163</v>
      </c>
      <c r="D11" t="s">
        <v>164</v>
      </c>
      <c r="E11" t="s">
        <v>165</v>
      </c>
      <c r="F11" s="29">
        <v>37757</v>
      </c>
      <c r="G11" s="3">
        <v>445</v>
      </c>
      <c r="H11">
        <v>4235628377</v>
      </c>
      <c r="I11" s="4" t="s">
        <v>66</v>
      </c>
      <c r="J11" s="4" t="s">
        <v>44</v>
      </c>
      <c r="K11" t="s">
        <v>44</v>
      </c>
      <c r="L11" s="5" t="s">
        <v>44</v>
      </c>
      <c r="M11" s="30">
        <v>5863.23</v>
      </c>
      <c r="N11" s="5" t="s">
        <v>44</v>
      </c>
      <c r="O11" s="5" t="s">
        <v>44</v>
      </c>
      <c r="P11" s="31">
        <v>27.481590574</v>
      </c>
      <c r="Q11" t="s">
        <v>43</v>
      </c>
      <c r="R11" t="s">
        <v>44</v>
      </c>
      <c r="S11" t="s">
        <v>43</v>
      </c>
      <c r="T11" t="s">
        <v>44</v>
      </c>
      <c r="U11" s="5" t="s">
        <v>43</v>
      </c>
      <c r="V11" s="32">
        <v>466100</v>
      </c>
      <c r="W11" s="32">
        <v>46076</v>
      </c>
      <c r="X11" s="32">
        <v>55748</v>
      </c>
      <c r="Y11" s="32">
        <v>43710</v>
      </c>
      <c r="Z11">
        <f t="shared" si="0"/>
        <v>0</v>
      </c>
      <c r="AA11">
        <f t="shared" si="1"/>
        <v>0</v>
      </c>
      <c r="AB11">
        <f t="shared" si="2"/>
        <v>0</v>
      </c>
      <c r="AC11">
        <f t="shared" si="3"/>
        <v>0</v>
      </c>
      <c r="AD11">
        <f t="shared" si="4"/>
        <v>0</v>
      </c>
      <c r="AE11">
        <f t="shared" si="5"/>
        <v>0</v>
      </c>
      <c r="AF11" s="33">
        <f t="shared" si="6"/>
        <v>0</v>
      </c>
      <c r="AG11" s="33">
        <f t="shared" si="7"/>
        <v>0</v>
      </c>
      <c r="AH11" s="33">
        <f t="shared" si="8"/>
        <v>0</v>
      </c>
      <c r="AI11">
        <f t="shared" si="9"/>
        <v>1</v>
      </c>
      <c r="AJ11">
        <f t="shared" si="10"/>
        <v>1</v>
      </c>
      <c r="AK11" t="str">
        <f t="shared" si="11"/>
        <v>Initial</v>
      </c>
      <c r="AL11">
        <f t="shared" si="12"/>
        <v>0</v>
      </c>
      <c r="AM11" t="str">
        <f t="shared" si="13"/>
        <v>RLIS</v>
      </c>
      <c r="AN11">
        <f t="shared" si="14"/>
        <v>0</v>
      </c>
      <c r="AO11">
        <f t="shared" si="15"/>
        <v>0</v>
      </c>
    </row>
    <row r="12" spans="1:41" ht="12.75">
      <c r="A12">
        <v>4700630</v>
      </c>
      <c r="B12">
        <v>130</v>
      </c>
      <c r="C12" t="s">
        <v>160</v>
      </c>
      <c r="D12" t="s">
        <v>161</v>
      </c>
      <c r="E12" t="s">
        <v>162</v>
      </c>
      <c r="F12" s="29">
        <v>37879</v>
      </c>
      <c r="G12" s="3">
        <v>179</v>
      </c>
      <c r="H12">
        <v>4236263543</v>
      </c>
      <c r="I12" s="4">
        <v>7</v>
      </c>
      <c r="J12" s="4" t="s">
        <v>43</v>
      </c>
      <c r="K12" t="s">
        <v>44</v>
      </c>
      <c r="L12" s="5" t="s">
        <v>44</v>
      </c>
      <c r="M12" s="30">
        <v>4301.0295</v>
      </c>
      <c r="N12" s="5" t="s">
        <v>44</v>
      </c>
      <c r="O12" s="5" t="s">
        <v>44</v>
      </c>
      <c r="P12" s="31">
        <v>25.303681555</v>
      </c>
      <c r="Q12" t="s">
        <v>43</v>
      </c>
      <c r="R12" t="s">
        <v>44</v>
      </c>
      <c r="S12" t="s">
        <v>43</v>
      </c>
      <c r="T12" t="s">
        <v>44</v>
      </c>
      <c r="U12" s="5" t="s">
        <v>43</v>
      </c>
      <c r="V12" s="32">
        <v>346265</v>
      </c>
      <c r="W12" s="32">
        <v>31006</v>
      </c>
      <c r="X12" s="32">
        <v>37281</v>
      </c>
      <c r="Y12" s="32">
        <v>32031</v>
      </c>
      <c r="Z12">
        <f t="shared" si="0"/>
        <v>1</v>
      </c>
      <c r="AA12">
        <f t="shared" si="1"/>
        <v>0</v>
      </c>
      <c r="AB12">
        <f t="shared" si="2"/>
        <v>0</v>
      </c>
      <c r="AC12">
        <f t="shared" si="3"/>
        <v>0</v>
      </c>
      <c r="AD12">
        <f t="shared" si="4"/>
        <v>0</v>
      </c>
      <c r="AE12">
        <f t="shared" si="5"/>
        <v>0</v>
      </c>
      <c r="AF12" s="33">
        <f t="shared" si="6"/>
        <v>0</v>
      </c>
      <c r="AG12" s="33">
        <f t="shared" si="7"/>
        <v>0</v>
      </c>
      <c r="AH12" s="33">
        <f t="shared" si="8"/>
        <v>0</v>
      </c>
      <c r="AI12">
        <f t="shared" si="9"/>
        <v>1</v>
      </c>
      <c r="AJ12">
        <f t="shared" si="10"/>
        <v>1</v>
      </c>
      <c r="AK12" t="str">
        <f t="shared" si="11"/>
        <v>Initial</v>
      </c>
      <c r="AL12">
        <f t="shared" si="12"/>
        <v>0</v>
      </c>
      <c r="AM12" t="str">
        <f t="shared" si="13"/>
        <v>RLIS</v>
      </c>
      <c r="AN12">
        <f t="shared" si="14"/>
        <v>0</v>
      </c>
      <c r="AO12">
        <f t="shared" si="15"/>
        <v>0</v>
      </c>
    </row>
    <row r="13" spans="1:41" ht="12.75">
      <c r="A13">
        <v>4700660</v>
      </c>
      <c r="B13">
        <v>140</v>
      </c>
      <c r="C13" t="s">
        <v>157</v>
      </c>
      <c r="D13" t="s">
        <v>158</v>
      </c>
      <c r="E13" t="s">
        <v>159</v>
      </c>
      <c r="F13" s="29">
        <v>38551</v>
      </c>
      <c r="G13" s="3">
        <v>469</v>
      </c>
      <c r="H13">
        <v>9312433310</v>
      </c>
      <c r="I13" s="4">
        <v>7</v>
      </c>
      <c r="J13" s="4" t="s">
        <v>43</v>
      </c>
      <c r="K13" t="s">
        <v>44</v>
      </c>
      <c r="L13" s="5" t="s">
        <v>44</v>
      </c>
      <c r="M13" s="30">
        <v>1156.0372000000002</v>
      </c>
      <c r="N13" s="5" t="s">
        <v>44</v>
      </c>
      <c r="O13" s="5" t="s">
        <v>44</v>
      </c>
      <c r="P13" s="31">
        <v>24.485125858</v>
      </c>
      <c r="Q13" t="s">
        <v>43</v>
      </c>
      <c r="R13" t="s">
        <v>44</v>
      </c>
      <c r="S13" t="s">
        <v>43</v>
      </c>
      <c r="T13" t="s">
        <v>44</v>
      </c>
      <c r="U13" s="5" t="s">
        <v>43</v>
      </c>
      <c r="V13" s="32">
        <v>80165</v>
      </c>
      <c r="W13" s="32">
        <v>7082</v>
      </c>
      <c r="X13" s="32">
        <v>8622</v>
      </c>
      <c r="Y13" s="32">
        <v>8158</v>
      </c>
      <c r="Z13">
        <f t="shared" si="0"/>
        <v>1</v>
      </c>
      <c r="AA13">
        <f t="shared" si="1"/>
        <v>0</v>
      </c>
      <c r="AB13">
        <f t="shared" si="2"/>
        <v>0</v>
      </c>
      <c r="AC13">
        <f t="shared" si="3"/>
        <v>0</v>
      </c>
      <c r="AD13">
        <f t="shared" si="4"/>
        <v>0</v>
      </c>
      <c r="AE13">
        <f t="shared" si="5"/>
        <v>0</v>
      </c>
      <c r="AF13" s="33">
        <f t="shared" si="6"/>
        <v>0</v>
      </c>
      <c r="AG13" s="33">
        <f t="shared" si="7"/>
        <v>0</v>
      </c>
      <c r="AH13" s="33">
        <f t="shared" si="8"/>
        <v>0</v>
      </c>
      <c r="AI13">
        <f t="shared" si="9"/>
        <v>1</v>
      </c>
      <c r="AJ13">
        <f t="shared" si="10"/>
        <v>1</v>
      </c>
      <c r="AK13" t="str">
        <f t="shared" si="11"/>
        <v>Initial</v>
      </c>
      <c r="AL13">
        <f t="shared" si="12"/>
        <v>0</v>
      </c>
      <c r="AM13" t="str">
        <f t="shared" si="13"/>
        <v>RLIS</v>
      </c>
      <c r="AN13">
        <f t="shared" si="14"/>
        <v>0</v>
      </c>
      <c r="AO13">
        <f t="shared" si="15"/>
        <v>0</v>
      </c>
    </row>
    <row r="14" spans="1:41" ht="12.75">
      <c r="A14">
        <v>4700750</v>
      </c>
      <c r="B14">
        <v>150</v>
      </c>
      <c r="C14" t="s">
        <v>155</v>
      </c>
      <c r="D14" t="s">
        <v>156</v>
      </c>
      <c r="E14" t="s">
        <v>81</v>
      </c>
      <c r="F14" s="29">
        <v>37821</v>
      </c>
      <c r="G14" s="3">
        <v>2908</v>
      </c>
      <c r="H14">
        <v>4236237821</v>
      </c>
      <c r="I14" s="4" t="s">
        <v>66</v>
      </c>
      <c r="J14" s="4" t="s">
        <v>44</v>
      </c>
      <c r="K14" t="s">
        <v>44</v>
      </c>
      <c r="L14" s="5" t="s">
        <v>44</v>
      </c>
      <c r="M14" s="30">
        <v>4385.2949</v>
      </c>
      <c r="N14" s="5" t="s">
        <v>44</v>
      </c>
      <c r="O14" s="5" t="s">
        <v>44</v>
      </c>
      <c r="P14" s="31">
        <v>28.10675563</v>
      </c>
      <c r="Q14" t="s">
        <v>43</v>
      </c>
      <c r="R14" t="s">
        <v>44</v>
      </c>
      <c r="S14" t="s">
        <v>43</v>
      </c>
      <c r="T14" t="s">
        <v>44</v>
      </c>
      <c r="U14" s="5" t="s">
        <v>43</v>
      </c>
      <c r="V14" s="32">
        <v>303189</v>
      </c>
      <c r="W14" s="32">
        <v>30533</v>
      </c>
      <c r="X14" s="32">
        <v>36765</v>
      </c>
      <c r="Y14" s="32">
        <v>31438</v>
      </c>
      <c r="Z14">
        <f t="shared" si="0"/>
        <v>0</v>
      </c>
      <c r="AA14">
        <f t="shared" si="1"/>
        <v>0</v>
      </c>
      <c r="AB14">
        <f t="shared" si="2"/>
        <v>0</v>
      </c>
      <c r="AC14">
        <f t="shared" si="3"/>
        <v>0</v>
      </c>
      <c r="AD14">
        <f t="shared" si="4"/>
        <v>0</v>
      </c>
      <c r="AE14">
        <f t="shared" si="5"/>
        <v>0</v>
      </c>
      <c r="AF14" s="33">
        <f t="shared" si="6"/>
        <v>0</v>
      </c>
      <c r="AG14" s="33">
        <f t="shared" si="7"/>
        <v>0</v>
      </c>
      <c r="AH14" s="33">
        <f t="shared" si="8"/>
        <v>0</v>
      </c>
      <c r="AI14">
        <f t="shared" si="9"/>
        <v>1</v>
      </c>
      <c r="AJ14">
        <f t="shared" si="10"/>
        <v>1</v>
      </c>
      <c r="AK14" t="str">
        <f t="shared" si="11"/>
        <v>Initial</v>
      </c>
      <c r="AL14">
        <f t="shared" si="12"/>
        <v>0</v>
      </c>
      <c r="AM14" t="str">
        <f t="shared" si="13"/>
        <v>RLIS</v>
      </c>
      <c r="AN14">
        <f t="shared" si="14"/>
        <v>0</v>
      </c>
      <c r="AO14">
        <f t="shared" si="15"/>
        <v>0</v>
      </c>
    </row>
    <row r="15" spans="1:41" ht="12.75">
      <c r="A15">
        <v>4700900</v>
      </c>
      <c r="B15">
        <v>180</v>
      </c>
      <c r="C15" t="s">
        <v>152</v>
      </c>
      <c r="D15" t="s">
        <v>153</v>
      </c>
      <c r="E15" t="s">
        <v>154</v>
      </c>
      <c r="F15" s="29">
        <v>38555</v>
      </c>
      <c r="G15" s="3">
        <v>4790</v>
      </c>
      <c r="H15">
        <v>9314846135</v>
      </c>
      <c r="I15" s="4" t="s">
        <v>66</v>
      </c>
      <c r="J15" s="4" t="s">
        <v>44</v>
      </c>
      <c r="K15" t="s">
        <v>44</v>
      </c>
      <c r="L15" s="5" t="s">
        <v>44</v>
      </c>
      <c r="M15" s="30">
        <v>6478.7375</v>
      </c>
      <c r="N15" s="5" t="s">
        <v>44</v>
      </c>
      <c r="O15" s="5" t="s">
        <v>44</v>
      </c>
      <c r="P15" s="31">
        <v>20.560998524</v>
      </c>
      <c r="Q15" t="s">
        <v>43</v>
      </c>
      <c r="R15" t="s">
        <v>44</v>
      </c>
      <c r="S15" t="s">
        <v>43</v>
      </c>
      <c r="T15" t="s">
        <v>44</v>
      </c>
      <c r="U15" s="5" t="s">
        <v>43</v>
      </c>
      <c r="V15" s="32">
        <v>370528</v>
      </c>
      <c r="W15" s="32">
        <v>30494</v>
      </c>
      <c r="X15" s="32">
        <v>41081</v>
      </c>
      <c r="Y15" s="32">
        <v>44716</v>
      </c>
      <c r="Z15">
        <f t="shared" si="0"/>
        <v>0</v>
      </c>
      <c r="AA15">
        <f t="shared" si="1"/>
        <v>0</v>
      </c>
      <c r="AB15">
        <f t="shared" si="2"/>
        <v>0</v>
      </c>
      <c r="AC15">
        <f t="shared" si="3"/>
        <v>0</v>
      </c>
      <c r="AD15">
        <f t="shared" si="4"/>
        <v>0</v>
      </c>
      <c r="AE15">
        <f t="shared" si="5"/>
        <v>0</v>
      </c>
      <c r="AF15" s="33">
        <f t="shared" si="6"/>
        <v>0</v>
      </c>
      <c r="AG15" s="33">
        <f t="shared" si="7"/>
        <v>0</v>
      </c>
      <c r="AH15" s="33">
        <f t="shared" si="8"/>
        <v>0</v>
      </c>
      <c r="AI15">
        <f t="shared" si="9"/>
        <v>1</v>
      </c>
      <c r="AJ15">
        <f t="shared" si="10"/>
        <v>1</v>
      </c>
      <c r="AK15" t="str">
        <f t="shared" si="11"/>
        <v>Initial</v>
      </c>
      <c r="AL15">
        <f t="shared" si="12"/>
        <v>0</v>
      </c>
      <c r="AM15" t="str">
        <f t="shared" si="13"/>
        <v>RLIS</v>
      </c>
      <c r="AN15">
        <f t="shared" si="14"/>
        <v>0</v>
      </c>
      <c r="AO15">
        <f t="shared" si="15"/>
        <v>0</v>
      </c>
    </row>
    <row r="16" spans="1:41" ht="12.75">
      <c r="A16">
        <v>4700930</v>
      </c>
      <c r="B16">
        <v>721</v>
      </c>
      <c r="C16" t="s">
        <v>149</v>
      </c>
      <c r="D16" t="s">
        <v>150</v>
      </c>
      <c r="E16" t="s">
        <v>151</v>
      </c>
      <c r="F16" s="29">
        <v>37321</v>
      </c>
      <c r="G16" s="3">
        <v>1482</v>
      </c>
      <c r="H16">
        <v>4237758412</v>
      </c>
      <c r="I16" s="4">
        <v>6</v>
      </c>
      <c r="J16" s="4" t="s">
        <v>44</v>
      </c>
      <c r="K16" t="s">
        <v>44</v>
      </c>
      <c r="L16" s="5" t="s">
        <v>44</v>
      </c>
      <c r="M16" s="30">
        <v>704.48</v>
      </c>
      <c r="N16" s="5" t="s">
        <v>44</v>
      </c>
      <c r="O16" s="5" t="s">
        <v>44</v>
      </c>
      <c r="P16" s="31">
        <v>22.692307692</v>
      </c>
      <c r="Q16" t="s">
        <v>43</v>
      </c>
      <c r="R16" t="s">
        <v>44</v>
      </c>
      <c r="S16" t="s">
        <v>43</v>
      </c>
      <c r="T16" t="s">
        <v>44</v>
      </c>
      <c r="U16" s="5" t="s">
        <v>43</v>
      </c>
      <c r="V16" s="32">
        <v>59050</v>
      </c>
      <c r="W16" s="32">
        <v>5312</v>
      </c>
      <c r="X16" s="32">
        <v>6253</v>
      </c>
      <c r="Y16" s="32">
        <v>5317</v>
      </c>
      <c r="Z16">
        <f t="shared" si="0"/>
        <v>0</v>
      </c>
      <c r="AA16">
        <f t="shared" si="1"/>
        <v>0</v>
      </c>
      <c r="AB16">
        <f t="shared" si="2"/>
        <v>0</v>
      </c>
      <c r="AC16">
        <f t="shared" si="3"/>
        <v>0</v>
      </c>
      <c r="AD16">
        <f t="shared" si="4"/>
        <v>0</v>
      </c>
      <c r="AE16">
        <f t="shared" si="5"/>
        <v>0</v>
      </c>
      <c r="AF16" s="33">
        <f t="shared" si="6"/>
        <v>0</v>
      </c>
      <c r="AG16" s="33">
        <f t="shared" si="7"/>
        <v>0</v>
      </c>
      <c r="AH16" s="33">
        <f t="shared" si="8"/>
        <v>0</v>
      </c>
      <c r="AI16">
        <f t="shared" si="9"/>
        <v>1</v>
      </c>
      <c r="AJ16">
        <f t="shared" si="10"/>
        <v>1</v>
      </c>
      <c r="AK16" t="str">
        <f t="shared" si="11"/>
        <v>Initial</v>
      </c>
      <c r="AL16">
        <f t="shared" si="12"/>
        <v>0</v>
      </c>
      <c r="AM16" t="str">
        <f t="shared" si="13"/>
        <v>RLIS</v>
      </c>
      <c r="AN16">
        <f t="shared" si="14"/>
        <v>0</v>
      </c>
      <c r="AO16">
        <f t="shared" si="15"/>
        <v>0</v>
      </c>
    </row>
    <row r="17" spans="1:41" ht="12.75">
      <c r="A17">
        <v>4700990</v>
      </c>
      <c r="B17">
        <v>210</v>
      </c>
      <c r="C17" t="s">
        <v>146</v>
      </c>
      <c r="D17" t="s">
        <v>147</v>
      </c>
      <c r="E17" t="s">
        <v>148</v>
      </c>
      <c r="F17" s="29">
        <v>37166</v>
      </c>
      <c r="G17" s="3">
        <v>1723</v>
      </c>
      <c r="H17">
        <v>6155974084</v>
      </c>
      <c r="I17" s="4" t="s">
        <v>66</v>
      </c>
      <c r="J17" s="4" t="s">
        <v>44</v>
      </c>
      <c r="K17" t="s">
        <v>44</v>
      </c>
      <c r="L17" s="5" t="s">
        <v>44</v>
      </c>
      <c r="M17" s="30">
        <v>2441.014</v>
      </c>
      <c r="N17" s="5" t="s">
        <v>44</v>
      </c>
      <c r="O17" s="5" t="s">
        <v>44</v>
      </c>
      <c r="P17" s="31">
        <v>20.595118689</v>
      </c>
      <c r="Q17" t="s">
        <v>43</v>
      </c>
      <c r="R17" t="s">
        <v>44</v>
      </c>
      <c r="S17" t="s">
        <v>43</v>
      </c>
      <c r="T17" t="s">
        <v>44</v>
      </c>
      <c r="U17" s="5" t="s">
        <v>43</v>
      </c>
      <c r="V17" s="32">
        <v>148572</v>
      </c>
      <c r="W17" s="32">
        <v>12434</v>
      </c>
      <c r="X17" s="32">
        <v>15617</v>
      </c>
      <c r="Y17" s="32">
        <v>17192</v>
      </c>
      <c r="Z17">
        <f t="shared" si="0"/>
        <v>0</v>
      </c>
      <c r="AA17">
        <f t="shared" si="1"/>
        <v>0</v>
      </c>
      <c r="AB17">
        <f t="shared" si="2"/>
        <v>0</v>
      </c>
      <c r="AC17">
        <f t="shared" si="3"/>
        <v>0</v>
      </c>
      <c r="AD17">
        <f t="shared" si="4"/>
        <v>0</v>
      </c>
      <c r="AE17">
        <f t="shared" si="5"/>
        <v>0</v>
      </c>
      <c r="AF17" s="33">
        <f t="shared" si="6"/>
        <v>0</v>
      </c>
      <c r="AG17" s="33">
        <f t="shared" si="7"/>
        <v>0</v>
      </c>
      <c r="AH17" s="33">
        <f t="shared" si="8"/>
        <v>0</v>
      </c>
      <c r="AI17">
        <f t="shared" si="9"/>
        <v>1</v>
      </c>
      <c r="AJ17">
        <f t="shared" si="10"/>
        <v>1</v>
      </c>
      <c r="AK17" t="str">
        <f t="shared" si="11"/>
        <v>Initial</v>
      </c>
      <c r="AL17">
        <f t="shared" si="12"/>
        <v>0</v>
      </c>
      <c r="AM17" t="str">
        <f t="shared" si="13"/>
        <v>RLIS</v>
      </c>
      <c r="AN17">
        <f t="shared" si="14"/>
        <v>0</v>
      </c>
      <c r="AO17">
        <f t="shared" si="15"/>
        <v>0</v>
      </c>
    </row>
    <row r="18" spans="1:41" ht="12.75">
      <c r="A18">
        <v>4701080</v>
      </c>
      <c r="B18">
        <v>231</v>
      </c>
      <c r="C18" t="s">
        <v>142</v>
      </c>
      <c r="D18" t="s">
        <v>143</v>
      </c>
      <c r="E18" t="s">
        <v>144</v>
      </c>
      <c r="F18" s="29">
        <v>38025</v>
      </c>
      <c r="G18" s="3">
        <v>1507</v>
      </c>
      <c r="H18">
        <v>7312863600</v>
      </c>
      <c r="I18" s="4" t="s">
        <v>145</v>
      </c>
      <c r="J18" s="4" t="s">
        <v>44</v>
      </c>
      <c r="K18" t="s">
        <v>44</v>
      </c>
      <c r="L18" s="5" t="s">
        <v>44</v>
      </c>
      <c r="M18" s="30">
        <v>3436.99</v>
      </c>
      <c r="N18" s="5" t="s">
        <v>44</v>
      </c>
      <c r="O18" s="5" t="s">
        <v>44</v>
      </c>
      <c r="P18" s="31">
        <v>26.9659536</v>
      </c>
      <c r="Q18" t="s">
        <v>43</v>
      </c>
      <c r="R18" t="s">
        <v>44</v>
      </c>
      <c r="S18" t="s">
        <v>43</v>
      </c>
      <c r="T18" t="s">
        <v>44</v>
      </c>
      <c r="U18" s="5" t="s">
        <v>43</v>
      </c>
      <c r="V18" s="32">
        <v>210929</v>
      </c>
      <c r="W18" s="32">
        <v>18296</v>
      </c>
      <c r="X18" s="32">
        <v>21984</v>
      </c>
      <c r="Y18" s="32">
        <v>24826</v>
      </c>
      <c r="Z18">
        <f t="shared" si="0"/>
        <v>0</v>
      </c>
      <c r="AA18">
        <f t="shared" si="1"/>
        <v>0</v>
      </c>
      <c r="AB18">
        <f t="shared" si="2"/>
        <v>0</v>
      </c>
      <c r="AC18">
        <f t="shared" si="3"/>
        <v>0</v>
      </c>
      <c r="AD18">
        <f t="shared" si="4"/>
        <v>0</v>
      </c>
      <c r="AE18">
        <f t="shared" si="5"/>
        <v>0</v>
      </c>
      <c r="AF18" s="33">
        <f t="shared" si="6"/>
        <v>0</v>
      </c>
      <c r="AG18" s="33">
        <f t="shared" si="7"/>
        <v>0</v>
      </c>
      <c r="AH18" s="33">
        <f t="shared" si="8"/>
        <v>0</v>
      </c>
      <c r="AI18">
        <f t="shared" si="9"/>
        <v>1</v>
      </c>
      <c r="AJ18">
        <f t="shared" si="10"/>
        <v>1</v>
      </c>
      <c r="AK18" t="str">
        <f t="shared" si="11"/>
        <v>Initial</v>
      </c>
      <c r="AL18">
        <f t="shared" si="12"/>
        <v>0</v>
      </c>
      <c r="AM18" t="str">
        <f t="shared" si="13"/>
        <v>RLIS</v>
      </c>
      <c r="AN18">
        <f t="shared" si="14"/>
        <v>0</v>
      </c>
      <c r="AO18">
        <f t="shared" si="15"/>
        <v>0</v>
      </c>
    </row>
    <row r="19" spans="1:41" ht="12.75">
      <c r="A19">
        <v>4701140</v>
      </c>
      <c r="B19">
        <v>542</v>
      </c>
      <c r="C19" t="s">
        <v>139</v>
      </c>
      <c r="D19" t="s">
        <v>140</v>
      </c>
      <c r="E19" t="s">
        <v>141</v>
      </c>
      <c r="F19" s="29">
        <v>37331</v>
      </c>
      <c r="G19" s="3">
        <v>1110</v>
      </c>
      <c r="H19">
        <v>4232635483</v>
      </c>
      <c r="I19" s="4">
        <v>6</v>
      </c>
      <c r="J19" s="4" t="s">
        <v>44</v>
      </c>
      <c r="K19" t="s">
        <v>44</v>
      </c>
      <c r="L19" s="5" t="s">
        <v>44</v>
      </c>
      <c r="M19" s="30">
        <v>347.6819</v>
      </c>
      <c r="N19" s="5" t="s">
        <v>44</v>
      </c>
      <c r="O19" s="5" t="s">
        <v>44</v>
      </c>
      <c r="P19" s="31">
        <v>25.517241379</v>
      </c>
      <c r="Q19" t="s">
        <v>43</v>
      </c>
      <c r="R19" t="s">
        <v>44</v>
      </c>
      <c r="S19" t="s">
        <v>43</v>
      </c>
      <c r="T19" t="s">
        <v>44</v>
      </c>
      <c r="U19" s="5" t="s">
        <v>43</v>
      </c>
      <c r="V19" s="32">
        <v>35804</v>
      </c>
      <c r="W19" s="32">
        <v>3384</v>
      </c>
      <c r="X19" s="32">
        <v>3432</v>
      </c>
      <c r="Y19" s="32">
        <v>2701</v>
      </c>
      <c r="Z19">
        <f t="shared" si="0"/>
        <v>0</v>
      </c>
      <c r="AA19">
        <f t="shared" si="1"/>
        <v>1</v>
      </c>
      <c r="AB19">
        <f t="shared" si="2"/>
        <v>0</v>
      </c>
      <c r="AC19">
        <f t="shared" si="3"/>
        <v>0</v>
      </c>
      <c r="AD19">
        <f t="shared" si="4"/>
        <v>0</v>
      </c>
      <c r="AE19">
        <f t="shared" si="5"/>
        <v>0</v>
      </c>
      <c r="AF19" s="33">
        <f t="shared" si="6"/>
        <v>0</v>
      </c>
      <c r="AG19" s="33">
        <f t="shared" si="7"/>
        <v>0</v>
      </c>
      <c r="AH19" s="33">
        <f t="shared" si="8"/>
        <v>0</v>
      </c>
      <c r="AI19">
        <f t="shared" si="9"/>
        <v>1</v>
      </c>
      <c r="AJ19">
        <f t="shared" si="10"/>
        <v>1</v>
      </c>
      <c r="AK19" t="str">
        <f t="shared" si="11"/>
        <v>Initial</v>
      </c>
      <c r="AL19">
        <f t="shared" si="12"/>
        <v>0</v>
      </c>
      <c r="AM19" t="str">
        <f t="shared" si="13"/>
        <v>RLIS</v>
      </c>
      <c r="AN19">
        <f t="shared" si="14"/>
        <v>0</v>
      </c>
      <c r="AO19">
        <f t="shared" si="15"/>
        <v>0</v>
      </c>
    </row>
    <row r="20" spans="1:41" ht="12.75">
      <c r="A20">
        <v>4701200</v>
      </c>
      <c r="B20">
        <v>521</v>
      </c>
      <c r="C20" t="s">
        <v>136</v>
      </c>
      <c r="D20" t="s">
        <v>137</v>
      </c>
      <c r="E20" t="s">
        <v>138</v>
      </c>
      <c r="F20" s="29">
        <v>37334</v>
      </c>
      <c r="G20" s="3">
        <v>3050</v>
      </c>
      <c r="H20">
        <v>9314335542</v>
      </c>
      <c r="I20" s="4">
        <v>6</v>
      </c>
      <c r="J20" s="4" t="s">
        <v>44</v>
      </c>
      <c r="K20" t="s">
        <v>44</v>
      </c>
      <c r="L20" s="5" t="s">
        <v>44</v>
      </c>
      <c r="M20" s="30">
        <v>991.6575</v>
      </c>
      <c r="N20" s="5" t="s">
        <v>44</v>
      </c>
      <c r="O20" s="5" t="s">
        <v>44</v>
      </c>
      <c r="P20" s="31">
        <v>31.128848347</v>
      </c>
      <c r="Q20" t="s">
        <v>43</v>
      </c>
      <c r="R20" t="s">
        <v>44</v>
      </c>
      <c r="S20" t="s">
        <v>43</v>
      </c>
      <c r="T20" t="s">
        <v>44</v>
      </c>
      <c r="U20" s="5" t="s">
        <v>43</v>
      </c>
      <c r="V20" s="32">
        <v>68277</v>
      </c>
      <c r="W20" s="32">
        <v>6020</v>
      </c>
      <c r="X20" s="32">
        <v>6809</v>
      </c>
      <c r="Y20" s="32">
        <v>6998</v>
      </c>
      <c r="Z20">
        <f t="shared" si="0"/>
        <v>0</v>
      </c>
      <c r="AA20">
        <f t="shared" si="1"/>
        <v>0</v>
      </c>
      <c r="AB20">
        <f t="shared" si="2"/>
        <v>0</v>
      </c>
      <c r="AC20">
        <f t="shared" si="3"/>
        <v>0</v>
      </c>
      <c r="AD20">
        <f t="shared" si="4"/>
        <v>0</v>
      </c>
      <c r="AE20">
        <f t="shared" si="5"/>
        <v>0</v>
      </c>
      <c r="AF20" s="33">
        <f t="shared" si="6"/>
        <v>0</v>
      </c>
      <c r="AG20" s="33">
        <f t="shared" si="7"/>
        <v>0</v>
      </c>
      <c r="AH20" s="33">
        <f t="shared" si="8"/>
        <v>0</v>
      </c>
      <c r="AI20">
        <f t="shared" si="9"/>
        <v>1</v>
      </c>
      <c r="AJ20">
        <f t="shared" si="10"/>
        <v>1</v>
      </c>
      <c r="AK20" t="str">
        <f t="shared" si="11"/>
        <v>Initial</v>
      </c>
      <c r="AL20">
        <f t="shared" si="12"/>
        <v>0</v>
      </c>
      <c r="AM20" t="str">
        <f t="shared" si="13"/>
        <v>RLIS</v>
      </c>
      <c r="AN20">
        <f t="shared" si="14"/>
        <v>0</v>
      </c>
      <c r="AO20">
        <f t="shared" si="15"/>
        <v>0</v>
      </c>
    </row>
    <row r="21" spans="1:41" ht="12.75">
      <c r="A21">
        <v>4701230</v>
      </c>
      <c r="B21">
        <v>250</v>
      </c>
      <c r="C21" t="s">
        <v>133</v>
      </c>
      <c r="D21" t="s">
        <v>134</v>
      </c>
      <c r="E21" t="s">
        <v>135</v>
      </c>
      <c r="F21" s="29">
        <v>38556</v>
      </c>
      <c r="G21" s="3">
        <v>963</v>
      </c>
      <c r="H21">
        <v>9318799218</v>
      </c>
      <c r="I21" s="4">
        <v>7</v>
      </c>
      <c r="J21" s="4" t="s">
        <v>43</v>
      </c>
      <c r="K21" t="s">
        <v>44</v>
      </c>
      <c r="L21" s="5" t="s">
        <v>44</v>
      </c>
      <c r="M21" s="30">
        <v>2214.9407000000006</v>
      </c>
      <c r="N21" s="5" t="s">
        <v>44</v>
      </c>
      <c r="O21" s="5" t="s">
        <v>44</v>
      </c>
      <c r="P21" s="31">
        <v>27.826086957</v>
      </c>
      <c r="Q21" t="s">
        <v>43</v>
      </c>
      <c r="R21" t="s">
        <v>44</v>
      </c>
      <c r="S21" t="s">
        <v>43</v>
      </c>
      <c r="T21" t="s">
        <v>44</v>
      </c>
      <c r="U21" s="5" t="s">
        <v>43</v>
      </c>
      <c r="V21" s="32">
        <v>169886</v>
      </c>
      <c r="W21" s="32">
        <v>15857</v>
      </c>
      <c r="X21" s="32">
        <v>20558</v>
      </c>
      <c r="Y21" s="32">
        <v>16067</v>
      </c>
      <c r="Z21">
        <f t="shared" si="0"/>
        <v>1</v>
      </c>
      <c r="AA21">
        <f t="shared" si="1"/>
        <v>0</v>
      </c>
      <c r="AB21">
        <f t="shared" si="2"/>
        <v>0</v>
      </c>
      <c r="AC21">
        <f t="shared" si="3"/>
        <v>0</v>
      </c>
      <c r="AD21">
        <f t="shared" si="4"/>
        <v>0</v>
      </c>
      <c r="AE21">
        <f t="shared" si="5"/>
        <v>0</v>
      </c>
      <c r="AF21" s="33">
        <f t="shared" si="6"/>
        <v>0</v>
      </c>
      <c r="AG21" s="33">
        <f t="shared" si="7"/>
        <v>0</v>
      </c>
      <c r="AH21" s="33">
        <f t="shared" si="8"/>
        <v>0</v>
      </c>
      <c r="AI21">
        <f t="shared" si="9"/>
        <v>1</v>
      </c>
      <c r="AJ21">
        <f t="shared" si="10"/>
        <v>1</v>
      </c>
      <c r="AK21" t="str">
        <f t="shared" si="11"/>
        <v>Initial</v>
      </c>
      <c r="AL21">
        <f t="shared" si="12"/>
        <v>0</v>
      </c>
      <c r="AM21" t="str">
        <f t="shared" si="13"/>
        <v>RLIS</v>
      </c>
      <c r="AN21">
        <f t="shared" si="14"/>
        <v>0</v>
      </c>
      <c r="AO21">
        <f t="shared" si="15"/>
        <v>0</v>
      </c>
    </row>
    <row r="22" spans="1:41" ht="12.75">
      <c r="A22">
        <v>4701440</v>
      </c>
      <c r="B22">
        <v>290</v>
      </c>
      <c r="C22" t="s">
        <v>127</v>
      </c>
      <c r="D22" t="s">
        <v>128</v>
      </c>
      <c r="E22" t="s">
        <v>129</v>
      </c>
      <c r="F22" s="29">
        <v>37861</v>
      </c>
      <c r="G22" s="3">
        <v>38</v>
      </c>
      <c r="H22">
        <v>8658283611</v>
      </c>
      <c r="I22" s="4">
        <v>7</v>
      </c>
      <c r="J22" s="4" t="s">
        <v>43</v>
      </c>
      <c r="K22" t="s">
        <v>44</v>
      </c>
      <c r="L22" s="5" t="s">
        <v>44</v>
      </c>
      <c r="M22" s="30">
        <v>3042.0002</v>
      </c>
      <c r="N22" s="5" t="s">
        <v>44</v>
      </c>
      <c r="O22" s="5" t="s">
        <v>44</v>
      </c>
      <c r="P22" s="31">
        <v>22.154998559</v>
      </c>
      <c r="Q22" t="s">
        <v>43</v>
      </c>
      <c r="R22" t="s">
        <v>44</v>
      </c>
      <c r="S22" t="s">
        <v>43</v>
      </c>
      <c r="T22" t="s">
        <v>44</v>
      </c>
      <c r="U22" s="5" t="s">
        <v>43</v>
      </c>
      <c r="V22" s="32">
        <v>200325</v>
      </c>
      <c r="W22" s="32">
        <v>17273</v>
      </c>
      <c r="X22" s="32">
        <v>21228</v>
      </c>
      <c r="Y22" s="32">
        <v>21878</v>
      </c>
      <c r="Z22">
        <f t="shared" si="0"/>
        <v>1</v>
      </c>
      <c r="AA22">
        <f t="shared" si="1"/>
        <v>0</v>
      </c>
      <c r="AB22">
        <f t="shared" si="2"/>
        <v>0</v>
      </c>
      <c r="AC22">
        <f t="shared" si="3"/>
        <v>0</v>
      </c>
      <c r="AD22">
        <f t="shared" si="4"/>
        <v>0</v>
      </c>
      <c r="AE22">
        <f t="shared" si="5"/>
        <v>0</v>
      </c>
      <c r="AF22" s="33">
        <f t="shared" si="6"/>
        <v>0</v>
      </c>
      <c r="AG22" s="33">
        <f t="shared" si="7"/>
        <v>0</v>
      </c>
      <c r="AH22" s="33">
        <f t="shared" si="8"/>
        <v>0</v>
      </c>
      <c r="AI22">
        <f t="shared" si="9"/>
        <v>1</v>
      </c>
      <c r="AJ22">
        <f t="shared" si="10"/>
        <v>1</v>
      </c>
      <c r="AK22" t="str">
        <f t="shared" si="11"/>
        <v>Initial</v>
      </c>
      <c r="AL22">
        <f t="shared" si="12"/>
        <v>0</v>
      </c>
      <c r="AM22" t="str">
        <f t="shared" si="13"/>
        <v>RLIS</v>
      </c>
      <c r="AN22">
        <f t="shared" si="14"/>
        <v>0</v>
      </c>
      <c r="AO22">
        <f t="shared" si="15"/>
        <v>0</v>
      </c>
    </row>
    <row r="23" spans="1:41" ht="12.75">
      <c r="A23">
        <v>4701500</v>
      </c>
      <c r="B23">
        <v>301</v>
      </c>
      <c r="C23" t="s">
        <v>124</v>
      </c>
      <c r="D23" t="s">
        <v>125</v>
      </c>
      <c r="E23" t="s">
        <v>126</v>
      </c>
      <c r="F23" s="29">
        <v>37744</v>
      </c>
      <c r="G23" s="3">
        <v>1420</v>
      </c>
      <c r="H23">
        <v>4237878000</v>
      </c>
      <c r="I23" s="4">
        <v>6</v>
      </c>
      <c r="J23" s="4" t="s">
        <v>44</v>
      </c>
      <c r="K23" t="s">
        <v>44</v>
      </c>
      <c r="L23" s="5" t="s">
        <v>44</v>
      </c>
      <c r="M23" s="30">
        <v>2571.7385000000004</v>
      </c>
      <c r="N23" s="5" t="s">
        <v>44</v>
      </c>
      <c r="O23" s="5" t="s">
        <v>44</v>
      </c>
      <c r="P23" s="31">
        <v>23.600668338</v>
      </c>
      <c r="Q23" t="s">
        <v>43</v>
      </c>
      <c r="R23" t="s">
        <v>43</v>
      </c>
      <c r="S23" t="s">
        <v>43</v>
      </c>
      <c r="T23" t="s">
        <v>44</v>
      </c>
      <c r="U23" s="5" t="s">
        <v>43</v>
      </c>
      <c r="V23" s="32">
        <v>120257</v>
      </c>
      <c r="W23" s="32">
        <v>9837</v>
      </c>
      <c r="X23" s="32">
        <v>14452</v>
      </c>
      <c r="Y23" s="32">
        <v>17036</v>
      </c>
      <c r="Z23">
        <f t="shared" si="0"/>
        <v>0</v>
      </c>
      <c r="AA23">
        <f t="shared" si="1"/>
        <v>0</v>
      </c>
      <c r="AB23">
        <f t="shared" si="2"/>
        <v>0</v>
      </c>
      <c r="AC23">
        <f t="shared" si="3"/>
        <v>0</v>
      </c>
      <c r="AD23">
        <f t="shared" si="4"/>
        <v>0</v>
      </c>
      <c r="AE23">
        <f t="shared" si="5"/>
        <v>0</v>
      </c>
      <c r="AF23" s="33">
        <f t="shared" si="6"/>
        <v>0</v>
      </c>
      <c r="AG23" s="33">
        <f t="shared" si="7"/>
        <v>0</v>
      </c>
      <c r="AH23" s="33">
        <f t="shared" si="8"/>
        <v>0</v>
      </c>
      <c r="AI23">
        <f t="shared" si="9"/>
        <v>1</v>
      </c>
      <c r="AJ23">
        <f t="shared" si="10"/>
        <v>1</v>
      </c>
      <c r="AK23" t="str">
        <f t="shared" si="11"/>
        <v>Initial</v>
      </c>
      <c r="AL23">
        <f t="shared" si="12"/>
        <v>0</v>
      </c>
      <c r="AM23" t="str">
        <f t="shared" si="13"/>
        <v>RLIS</v>
      </c>
      <c r="AN23">
        <f t="shared" si="14"/>
        <v>0</v>
      </c>
      <c r="AO23">
        <f t="shared" si="15"/>
        <v>0</v>
      </c>
    </row>
    <row r="24" spans="1:41" ht="12.75">
      <c r="A24">
        <v>4701530</v>
      </c>
      <c r="B24">
        <v>310</v>
      </c>
      <c r="C24" t="s">
        <v>121</v>
      </c>
      <c r="D24" t="s">
        <v>122</v>
      </c>
      <c r="E24" t="s">
        <v>123</v>
      </c>
      <c r="F24" s="29">
        <v>37301</v>
      </c>
      <c r="G24" s="3">
        <v>97</v>
      </c>
      <c r="H24">
        <v>9316923467</v>
      </c>
      <c r="I24" s="4">
        <v>7</v>
      </c>
      <c r="J24" s="4" t="s">
        <v>43</v>
      </c>
      <c r="K24" t="s">
        <v>44</v>
      </c>
      <c r="L24" s="5" t="s">
        <v>44</v>
      </c>
      <c r="M24" s="30">
        <v>2135.3768999999998</v>
      </c>
      <c r="N24" s="5" t="s">
        <v>44</v>
      </c>
      <c r="O24" s="5" t="s">
        <v>44</v>
      </c>
      <c r="P24" s="31">
        <v>29.27945101</v>
      </c>
      <c r="Q24" t="s">
        <v>43</v>
      </c>
      <c r="R24" t="s">
        <v>44</v>
      </c>
      <c r="S24" t="s">
        <v>43</v>
      </c>
      <c r="T24" t="s">
        <v>44</v>
      </c>
      <c r="U24" s="5" t="s">
        <v>43</v>
      </c>
      <c r="V24" s="32">
        <v>193002</v>
      </c>
      <c r="W24" s="32">
        <v>17510</v>
      </c>
      <c r="X24" s="32">
        <v>19250</v>
      </c>
      <c r="Y24" s="32">
        <v>16318</v>
      </c>
      <c r="Z24">
        <f t="shared" si="0"/>
        <v>1</v>
      </c>
      <c r="AA24">
        <f t="shared" si="1"/>
        <v>0</v>
      </c>
      <c r="AB24">
        <f t="shared" si="2"/>
        <v>0</v>
      </c>
      <c r="AC24">
        <f t="shared" si="3"/>
        <v>0</v>
      </c>
      <c r="AD24">
        <f t="shared" si="4"/>
        <v>0</v>
      </c>
      <c r="AE24">
        <f t="shared" si="5"/>
        <v>0</v>
      </c>
      <c r="AF24" s="33">
        <f t="shared" si="6"/>
        <v>0</v>
      </c>
      <c r="AG24" s="33">
        <f t="shared" si="7"/>
        <v>0</v>
      </c>
      <c r="AH24" s="33">
        <f t="shared" si="8"/>
        <v>0</v>
      </c>
      <c r="AI24">
        <f t="shared" si="9"/>
        <v>1</v>
      </c>
      <c r="AJ24">
        <f t="shared" si="10"/>
        <v>1</v>
      </c>
      <c r="AK24" t="str">
        <f t="shared" si="11"/>
        <v>Initial</v>
      </c>
      <c r="AL24">
        <f t="shared" si="12"/>
        <v>0</v>
      </c>
      <c r="AM24" t="str">
        <f t="shared" si="13"/>
        <v>RLIS</v>
      </c>
      <c r="AN24">
        <f t="shared" si="14"/>
        <v>0</v>
      </c>
      <c r="AO24">
        <f t="shared" si="15"/>
        <v>0</v>
      </c>
    </row>
    <row r="25" spans="1:41" ht="12.75">
      <c r="A25">
        <v>4701620</v>
      </c>
      <c r="B25">
        <v>340</v>
      </c>
      <c r="C25" t="s">
        <v>118</v>
      </c>
      <c r="D25" t="s">
        <v>119</v>
      </c>
      <c r="E25" t="s">
        <v>120</v>
      </c>
      <c r="F25" s="29">
        <v>37869</v>
      </c>
      <c r="G25" s="3">
        <v>629</v>
      </c>
      <c r="H25">
        <v>4237332591</v>
      </c>
      <c r="I25" s="4" t="s">
        <v>42</v>
      </c>
      <c r="J25" s="4" t="s">
        <v>43</v>
      </c>
      <c r="K25" t="s">
        <v>44</v>
      </c>
      <c r="L25" s="5" t="s">
        <v>44</v>
      </c>
      <c r="M25" s="30">
        <v>1028.9711</v>
      </c>
      <c r="N25" s="5" t="s">
        <v>44</v>
      </c>
      <c r="O25" s="5" t="s">
        <v>44</v>
      </c>
      <c r="P25" s="31">
        <v>32.671629446</v>
      </c>
      <c r="Q25" t="s">
        <v>43</v>
      </c>
      <c r="R25" t="s">
        <v>44</v>
      </c>
      <c r="S25" t="s">
        <v>43</v>
      </c>
      <c r="T25" t="s">
        <v>44</v>
      </c>
      <c r="U25" s="5" t="s">
        <v>43</v>
      </c>
      <c r="V25" s="32">
        <v>110387</v>
      </c>
      <c r="W25" s="32">
        <v>12906</v>
      </c>
      <c r="X25" s="32">
        <v>13186</v>
      </c>
      <c r="Y25" s="32">
        <v>8123</v>
      </c>
      <c r="Z25">
        <f t="shared" si="0"/>
        <v>1</v>
      </c>
      <c r="AA25">
        <f t="shared" si="1"/>
        <v>0</v>
      </c>
      <c r="AB25">
        <f t="shared" si="2"/>
        <v>0</v>
      </c>
      <c r="AC25">
        <f t="shared" si="3"/>
        <v>0</v>
      </c>
      <c r="AD25">
        <f t="shared" si="4"/>
        <v>0</v>
      </c>
      <c r="AE25">
        <f t="shared" si="5"/>
        <v>0</v>
      </c>
      <c r="AF25" s="33">
        <f t="shared" si="6"/>
        <v>0</v>
      </c>
      <c r="AG25" s="33">
        <f t="shared" si="7"/>
        <v>0</v>
      </c>
      <c r="AH25" s="33">
        <f t="shared" si="8"/>
        <v>0</v>
      </c>
      <c r="AI25">
        <f t="shared" si="9"/>
        <v>1</v>
      </c>
      <c r="AJ25">
        <f t="shared" si="10"/>
        <v>1</v>
      </c>
      <c r="AK25" t="str">
        <f t="shared" si="11"/>
        <v>Initial</v>
      </c>
      <c r="AL25">
        <f t="shared" si="12"/>
        <v>0</v>
      </c>
      <c r="AM25" t="str">
        <f t="shared" si="13"/>
        <v>RLIS</v>
      </c>
      <c r="AN25">
        <f t="shared" si="14"/>
        <v>0</v>
      </c>
      <c r="AO25">
        <f t="shared" si="15"/>
        <v>0</v>
      </c>
    </row>
    <row r="26" spans="1:41" ht="12.75">
      <c r="A26">
        <v>4701650</v>
      </c>
      <c r="B26">
        <v>350</v>
      </c>
      <c r="C26" t="s">
        <v>115</v>
      </c>
      <c r="D26" t="s">
        <v>116</v>
      </c>
      <c r="E26" t="s">
        <v>117</v>
      </c>
      <c r="F26" s="29">
        <v>38008</v>
      </c>
      <c r="G26" s="3">
        <v>112</v>
      </c>
      <c r="H26">
        <v>7316582508</v>
      </c>
      <c r="I26" s="4" t="s">
        <v>66</v>
      </c>
      <c r="J26" s="4" t="s">
        <v>44</v>
      </c>
      <c r="K26" t="s">
        <v>44</v>
      </c>
      <c r="L26" s="5" t="s">
        <v>44</v>
      </c>
      <c r="M26" s="30">
        <v>4292.1691</v>
      </c>
      <c r="N26" s="5" t="s">
        <v>44</v>
      </c>
      <c r="O26" s="5" t="s">
        <v>44</v>
      </c>
      <c r="P26" s="31">
        <v>22.255192878</v>
      </c>
      <c r="Q26" t="s">
        <v>43</v>
      </c>
      <c r="R26" t="s">
        <v>44</v>
      </c>
      <c r="S26" t="s">
        <v>43</v>
      </c>
      <c r="T26" t="s">
        <v>44</v>
      </c>
      <c r="U26" s="5" t="s">
        <v>43</v>
      </c>
      <c r="V26" s="32">
        <v>285858</v>
      </c>
      <c r="W26" s="32">
        <v>25536</v>
      </c>
      <c r="X26" s="32">
        <v>33317</v>
      </c>
      <c r="Y26" s="32">
        <v>31012</v>
      </c>
      <c r="Z26">
        <f t="shared" si="0"/>
        <v>0</v>
      </c>
      <c r="AA26">
        <f t="shared" si="1"/>
        <v>0</v>
      </c>
      <c r="AB26">
        <f t="shared" si="2"/>
        <v>0</v>
      </c>
      <c r="AC26">
        <f t="shared" si="3"/>
        <v>0</v>
      </c>
      <c r="AD26">
        <f t="shared" si="4"/>
        <v>0</v>
      </c>
      <c r="AE26">
        <f t="shared" si="5"/>
        <v>0</v>
      </c>
      <c r="AF26" s="33">
        <f t="shared" si="6"/>
        <v>0</v>
      </c>
      <c r="AG26" s="33">
        <f t="shared" si="7"/>
        <v>0</v>
      </c>
      <c r="AH26" s="33">
        <f t="shared" si="8"/>
        <v>0</v>
      </c>
      <c r="AI26">
        <f t="shared" si="9"/>
        <v>1</v>
      </c>
      <c r="AJ26">
        <f t="shared" si="10"/>
        <v>1</v>
      </c>
      <c r="AK26" t="str">
        <f t="shared" si="11"/>
        <v>Initial</v>
      </c>
      <c r="AL26">
        <f t="shared" si="12"/>
        <v>0</v>
      </c>
      <c r="AM26" t="str">
        <f t="shared" si="13"/>
        <v>RLIS</v>
      </c>
      <c r="AN26">
        <f t="shared" si="14"/>
        <v>0</v>
      </c>
      <c r="AO26">
        <f t="shared" si="15"/>
        <v>0</v>
      </c>
    </row>
    <row r="27" spans="1:41" ht="12.75">
      <c r="A27">
        <v>4701680</v>
      </c>
      <c r="B27">
        <v>360</v>
      </c>
      <c r="C27" t="s">
        <v>112</v>
      </c>
      <c r="D27" t="s">
        <v>113</v>
      </c>
      <c r="E27" t="s">
        <v>114</v>
      </c>
      <c r="F27" s="29">
        <v>38372</v>
      </c>
      <c r="G27" s="3">
        <v>2026</v>
      </c>
      <c r="H27">
        <v>7319253943</v>
      </c>
      <c r="I27" s="4" t="s">
        <v>66</v>
      </c>
      <c r="J27" s="4" t="s">
        <v>44</v>
      </c>
      <c r="K27" t="s">
        <v>44</v>
      </c>
      <c r="L27" s="5" t="s">
        <v>44</v>
      </c>
      <c r="M27" s="30">
        <v>3658.475100000001</v>
      </c>
      <c r="N27" s="5" t="s">
        <v>44</v>
      </c>
      <c r="O27" s="5" t="s">
        <v>44</v>
      </c>
      <c r="P27" s="31">
        <v>24.431818182</v>
      </c>
      <c r="Q27" t="s">
        <v>43</v>
      </c>
      <c r="R27" t="s">
        <v>44</v>
      </c>
      <c r="S27" t="s">
        <v>43</v>
      </c>
      <c r="T27" t="s">
        <v>44</v>
      </c>
      <c r="U27" s="5" t="s">
        <v>43</v>
      </c>
      <c r="V27" s="32">
        <v>253828</v>
      </c>
      <c r="W27" s="32">
        <v>21680</v>
      </c>
      <c r="X27" s="32">
        <v>27279</v>
      </c>
      <c r="Y27" s="32">
        <v>26356</v>
      </c>
      <c r="Z27">
        <f t="shared" si="0"/>
        <v>0</v>
      </c>
      <c r="AA27">
        <f t="shared" si="1"/>
        <v>0</v>
      </c>
      <c r="AB27">
        <f t="shared" si="2"/>
        <v>0</v>
      </c>
      <c r="AC27">
        <f t="shared" si="3"/>
        <v>0</v>
      </c>
      <c r="AD27">
        <f t="shared" si="4"/>
        <v>0</v>
      </c>
      <c r="AE27">
        <f t="shared" si="5"/>
        <v>0</v>
      </c>
      <c r="AF27" s="33">
        <f t="shared" si="6"/>
        <v>0</v>
      </c>
      <c r="AG27" s="33">
        <f t="shared" si="7"/>
        <v>0</v>
      </c>
      <c r="AH27" s="33">
        <f t="shared" si="8"/>
        <v>0</v>
      </c>
      <c r="AI27">
        <f t="shared" si="9"/>
        <v>1</v>
      </c>
      <c r="AJ27">
        <f t="shared" si="10"/>
        <v>1</v>
      </c>
      <c r="AK27" t="str">
        <f t="shared" si="11"/>
        <v>Initial</v>
      </c>
      <c r="AL27">
        <f t="shared" si="12"/>
        <v>0</v>
      </c>
      <c r="AM27" t="str">
        <f t="shared" si="13"/>
        <v>RLIS</v>
      </c>
      <c r="AN27">
        <f t="shared" si="14"/>
        <v>0</v>
      </c>
      <c r="AO27">
        <f t="shared" si="15"/>
        <v>0</v>
      </c>
    </row>
    <row r="28" spans="1:41" ht="12.75">
      <c r="A28">
        <v>4701770</v>
      </c>
      <c r="B28">
        <v>380</v>
      </c>
      <c r="C28" t="s">
        <v>109</v>
      </c>
      <c r="D28" t="s">
        <v>110</v>
      </c>
      <c r="E28" t="s">
        <v>111</v>
      </c>
      <c r="F28" s="29">
        <v>38012</v>
      </c>
      <c r="G28" s="3">
        <v>2647</v>
      </c>
      <c r="H28">
        <v>7317729613</v>
      </c>
      <c r="I28" s="4">
        <v>6</v>
      </c>
      <c r="J28" s="4" t="s">
        <v>44</v>
      </c>
      <c r="K28" t="s">
        <v>44</v>
      </c>
      <c r="L28" s="5" t="s">
        <v>44</v>
      </c>
      <c r="M28" s="30">
        <v>3409.6262</v>
      </c>
      <c r="N28" s="5" t="s">
        <v>44</v>
      </c>
      <c r="O28" s="5" t="s">
        <v>44</v>
      </c>
      <c r="P28" s="31">
        <v>21.814964611</v>
      </c>
      <c r="Q28" t="s">
        <v>43</v>
      </c>
      <c r="R28" t="s">
        <v>44</v>
      </c>
      <c r="S28" t="s">
        <v>43</v>
      </c>
      <c r="T28" t="s">
        <v>44</v>
      </c>
      <c r="U28" s="5" t="s">
        <v>43</v>
      </c>
      <c r="V28" s="32">
        <v>251310</v>
      </c>
      <c r="W28" s="32">
        <v>24041</v>
      </c>
      <c r="X28" s="32">
        <v>29818</v>
      </c>
      <c r="Y28" s="32">
        <v>24457</v>
      </c>
      <c r="Z28">
        <f t="shared" si="0"/>
        <v>0</v>
      </c>
      <c r="AA28">
        <f t="shared" si="1"/>
        <v>0</v>
      </c>
      <c r="AB28">
        <f t="shared" si="2"/>
        <v>0</v>
      </c>
      <c r="AC28">
        <f t="shared" si="3"/>
        <v>0</v>
      </c>
      <c r="AD28">
        <f t="shared" si="4"/>
        <v>0</v>
      </c>
      <c r="AE28">
        <f t="shared" si="5"/>
        <v>0</v>
      </c>
      <c r="AF28" s="33">
        <f t="shared" si="6"/>
        <v>0</v>
      </c>
      <c r="AG28" s="33">
        <f t="shared" si="7"/>
        <v>0</v>
      </c>
      <c r="AH28" s="33">
        <f t="shared" si="8"/>
        <v>0</v>
      </c>
      <c r="AI28">
        <f t="shared" si="9"/>
        <v>1</v>
      </c>
      <c r="AJ28">
        <f t="shared" si="10"/>
        <v>1</v>
      </c>
      <c r="AK28" t="str">
        <f t="shared" si="11"/>
        <v>Initial</v>
      </c>
      <c r="AL28">
        <f t="shared" si="12"/>
        <v>0</v>
      </c>
      <c r="AM28" t="str">
        <f t="shared" si="13"/>
        <v>RLIS</v>
      </c>
      <c r="AN28">
        <f t="shared" si="14"/>
        <v>0</v>
      </c>
      <c r="AO28">
        <f t="shared" si="15"/>
        <v>0</v>
      </c>
    </row>
    <row r="29" spans="1:41" ht="12.75">
      <c r="A29">
        <v>4701920</v>
      </c>
      <c r="B29">
        <v>420</v>
      </c>
      <c r="C29" t="s">
        <v>106</v>
      </c>
      <c r="D29" t="s">
        <v>107</v>
      </c>
      <c r="E29" t="s">
        <v>108</v>
      </c>
      <c r="F29" s="29">
        <v>37061</v>
      </c>
      <c r="G29" s="3">
        <v>209</v>
      </c>
      <c r="H29">
        <v>9312894148</v>
      </c>
      <c r="I29" s="4">
        <v>7</v>
      </c>
      <c r="J29" s="4" t="s">
        <v>43</v>
      </c>
      <c r="K29" t="s">
        <v>44</v>
      </c>
      <c r="L29" s="5" t="s">
        <v>44</v>
      </c>
      <c r="M29" s="30">
        <v>1339.6985</v>
      </c>
      <c r="N29" s="5" t="s">
        <v>44</v>
      </c>
      <c r="O29" s="5" t="s">
        <v>44</v>
      </c>
      <c r="P29" s="31">
        <v>21.593291405</v>
      </c>
      <c r="Q29" t="s">
        <v>43</v>
      </c>
      <c r="R29" t="s">
        <v>43</v>
      </c>
      <c r="S29" t="s">
        <v>43</v>
      </c>
      <c r="T29" t="s">
        <v>44</v>
      </c>
      <c r="U29" s="5" t="s">
        <v>43</v>
      </c>
      <c r="V29" s="32">
        <v>67617</v>
      </c>
      <c r="W29" s="32">
        <v>5273</v>
      </c>
      <c r="X29" s="32">
        <v>7552</v>
      </c>
      <c r="Y29" s="32">
        <v>9211</v>
      </c>
      <c r="Z29">
        <f t="shared" si="0"/>
        <v>1</v>
      </c>
      <c r="AA29">
        <f t="shared" si="1"/>
        <v>0</v>
      </c>
      <c r="AB29">
        <f t="shared" si="2"/>
        <v>0</v>
      </c>
      <c r="AC29">
        <f t="shared" si="3"/>
        <v>0</v>
      </c>
      <c r="AD29">
        <f t="shared" si="4"/>
        <v>0</v>
      </c>
      <c r="AE29">
        <f t="shared" si="5"/>
        <v>0</v>
      </c>
      <c r="AF29" s="33">
        <f t="shared" si="6"/>
        <v>0</v>
      </c>
      <c r="AG29" s="33">
        <f t="shared" si="7"/>
        <v>0</v>
      </c>
      <c r="AH29" s="33">
        <f t="shared" si="8"/>
        <v>0</v>
      </c>
      <c r="AI29">
        <f t="shared" si="9"/>
        <v>1</v>
      </c>
      <c r="AJ29">
        <f t="shared" si="10"/>
        <v>1</v>
      </c>
      <c r="AK29" t="str">
        <f t="shared" si="11"/>
        <v>Initial</v>
      </c>
      <c r="AL29">
        <f t="shared" si="12"/>
        <v>0</v>
      </c>
      <c r="AM29" t="str">
        <f t="shared" si="13"/>
        <v>RLIS</v>
      </c>
      <c r="AN29">
        <f t="shared" si="14"/>
        <v>0</v>
      </c>
      <c r="AO29">
        <f t="shared" si="15"/>
        <v>0</v>
      </c>
    </row>
    <row r="30" spans="1:41" ht="12.75">
      <c r="A30">
        <v>4701950</v>
      </c>
      <c r="B30">
        <v>271</v>
      </c>
      <c r="C30" t="s">
        <v>103</v>
      </c>
      <c r="D30" t="s">
        <v>104</v>
      </c>
      <c r="E30" t="s">
        <v>105</v>
      </c>
      <c r="F30" s="29">
        <v>38343</v>
      </c>
      <c r="G30" s="3">
        <v>2869</v>
      </c>
      <c r="H30">
        <v>7317842652</v>
      </c>
      <c r="I30" s="4">
        <v>6</v>
      </c>
      <c r="J30" s="4" t="s">
        <v>44</v>
      </c>
      <c r="K30" t="s">
        <v>44</v>
      </c>
      <c r="L30" s="5" t="s">
        <v>44</v>
      </c>
      <c r="M30" s="34">
        <v>1593.5859000000003</v>
      </c>
      <c r="N30" s="5" t="s">
        <v>44</v>
      </c>
      <c r="O30" s="5" t="s">
        <v>44</v>
      </c>
      <c r="P30" s="31">
        <v>22.78177458</v>
      </c>
      <c r="Q30" t="s">
        <v>43</v>
      </c>
      <c r="R30" t="s">
        <v>44</v>
      </c>
      <c r="S30" t="s">
        <v>43</v>
      </c>
      <c r="T30" t="s">
        <v>44</v>
      </c>
      <c r="U30" s="5" t="s">
        <v>43</v>
      </c>
      <c r="V30" s="32">
        <v>99452</v>
      </c>
      <c r="W30" s="32">
        <v>9915</v>
      </c>
      <c r="X30" s="32">
        <v>13080</v>
      </c>
      <c r="Y30" s="32">
        <v>11132</v>
      </c>
      <c r="Z30">
        <f t="shared" si="0"/>
        <v>0</v>
      </c>
      <c r="AA30">
        <f t="shared" si="1"/>
        <v>0</v>
      </c>
      <c r="AB30">
        <f t="shared" si="2"/>
        <v>0</v>
      </c>
      <c r="AC30">
        <f t="shared" si="3"/>
        <v>0</v>
      </c>
      <c r="AD30">
        <f t="shared" si="4"/>
        <v>0</v>
      </c>
      <c r="AE30">
        <f t="shared" si="5"/>
        <v>0</v>
      </c>
      <c r="AF30" s="33">
        <f t="shared" si="6"/>
        <v>0</v>
      </c>
      <c r="AG30" s="33">
        <f t="shared" si="7"/>
        <v>0</v>
      </c>
      <c r="AH30" s="33">
        <f t="shared" si="8"/>
        <v>0</v>
      </c>
      <c r="AI30">
        <f t="shared" si="9"/>
        <v>1</v>
      </c>
      <c r="AJ30">
        <f t="shared" si="10"/>
        <v>1</v>
      </c>
      <c r="AK30" t="str">
        <f t="shared" si="11"/>
        <v>Initial</v>
      </c>
      <c r="AL30">
        <f t="shared" si="12"/>
        <v>0</v>
      </c>
      <c r="AM30" t="str">
        <f t="shared" si="13"/>
        <v>RLIS</v>
      </c>
      <c r="AN30">
        <f t="shared" si="14"/>
        <v>0</v>
      </c>
      <c r="AO30">
        <f t="shared" si="15"/>
        <v>0</v>
      </c>
    </row>
    <row r="31" spans="1:41" ht="12.75">
      <c r="A31">
        <v>4702160</v>
      </c>
      <c r="B31">
        <v>460</v>
      </c>
      <c r="C31" t="s">
        <v>100</v>
      </c>
      <c r="D31" t="s">
        <v>101</v>
      </c>
      <c r="E31" t="s">
        <v>102</v>
      </c>
      <c r="F31" s="29">
        <v>37683</v>
      </c>
      <c r="G31" s="3">
        <v>1325</v>
      </c>
      <c r="H31">
        <v>4237272640</v>
      </c>
      <c r="I31" s="4">
        <v>7</v>
      </c>
      <c r="J31" s="4" t="s">
        <v>43</v>
      </c>
      <c r="K31" t="s">
        <v>44</v>
      </c>
      <c r="L31" s="5" t="s">
        <v>44</v>
      </c>
      <c r="M31" s="30">
        <v>2144.8177999999994</v>
      </c>
      <c r="N31" s="5" t="s">
        <v>44</v>
      </c>
      <c r="O31" s="5" t="s">
        <v>44</v>
      </c>
      <c r="P31" s="31">
        <v>25.366229761</v>
      </c>
      <c r="Q31" t="s">
        <v>43</v>
      </c>
      <c r="R31" t="s">
        <v>44</v>
      </c>
      <c r="S31" t="s">
        <v>43</v>
      </c>
      <c r="T31" t="s">
        <v>44</v>
      </c>
      <c r="U31" s="5" t="s">
        <v>43</v>
      </c>
      <c r="V31" s="32">
        <v>172909</v>
      </c>
      <c r="W31" s="32">
        <v>16054</v>
      </c>
      <c r="X31" s="32">
        <v>19227</v>
      </c>
      <c r="Y31" s="32">
        <v>15915</v>
      </c>
      <c r="Z31">
        <f t="shared" si="0"/>
        <v>1</v>
      </c>
      <c r="AA31">
        <f t="shared" si="1"/>
        <v>0</v>
      </c>
      <c r="AB31">
        <f t="shared" si="2"/>
        <v>0</v>
      </c>
      <c r="AC31">
        <f t="shared" si="3"/>
        <v>0</v>
      </c>
      <c r="AD31">
        <f t="shared" si="4"/>
        <v>0</v>
      </c>
      <c r="AE31">
        <f t="shared" si="5"/>
        <v>0</v>
      </c>
      <c r="AF31" s="33">
        <f t="shared" si="6"/>
        <v>0</v>
      </c>
      <c r="AG31" s="33">
        <f t="shared" si="7"/>
        <v>0</v>
      </c>
      <c r="AH31" s="33">
        <f t="shared" si="8"/>
        <v>0</v>
      </c>
      <c r="AI31">
        <f t="shared" si="9"/>
        <v>1</v>
      </c>
      <c r="AJ31">
        <f t="shared" si="10"/>
        <v>1</v>
      </c>
      <c r="AK31" t="str">
        <f t="shared" si="11"/>
        <v>Initial</v>
      </c>
      <c r="AL31">
        <f t="shared" si="12"/>
        <v>0</v>
      </c>
      <c r="AM31" t="str">
        <f t="shared" si="13"/>
        <v>RLIS</v>
      </c>
      <c r="AN31">
        <f t="shared" si="14"/>
        <v>0</v>
      </c>
      <c r="AO31">
        <f t="shared" si="15"/>
        <v>0</v>
      </c>
    </row>
    <row r="32" spans="1:41" ht="12.75">
      <c r="A32">
        <v>4702280</v>
      </c>
      <c r="B32">
        <v>480</v>
      </c>
      <c r="C32" t="s">
        <v>97</v>
      </c>
      <c r="D32" t="s">
        <v>98</v>
      </c>
      <c r="E32" t="s">
        <v>99</v>
      </c>
      <c r="F32" s="29">
        <v>38079</v>
      </c>
      <c r="G32" s="3">
        <v>397</v>
      </c>
      <c r="H32">
        <v>7312536601</v>
      </c>
      <c r="I32" s="4">
        <v>7</v>
      </c>
      <c r="J32" s="4" t="s">
        <v>43</v>
      </c>
      <c r="K32" t="s">
        <v>44</v>
      </c>
      <c r="L32" s="5" t="s">
        <v>44</v>
      </c>
      <c r="M32" s="30">
        <v>825.5878000000001</v>
      </c>
      <c r="N32" s="5" t="s">
        <v>44</v>
      </c>
      <c r="O32" s="5" t="s">
        <v>44</v>
      </c>
      <c r="P32" s="31">
        <v>31.755424063</v>
      </c>
      <c r="Q32" t="s">
        <v>43</v>
      </c>
      <c r="R32" t="s">
        <v>44</v>
      </c>
      <c r="S32" t="s">
        <v>43</v>
      </c>
      <c r="T32" t="s">
        <v>44</v>
      </c>
      <c r="U32" s="5" t="s">
        <v>43</v>
      </c>
      <c r="V32" s="32">
        <v>78321</v>
      </c>
      <c r="W32" s="32">
        <v>8224</v>
      </c>
      <c r="X32" s="32">
        <v>9019</v>
      </c>
      <c r="Y32" s="32">
        <v>6374</v>
      </c>
      <c r="Z32">
        <f t="shared" si="0"/>
        <v>1</v>
      </c>
      <c r="AA32">
        <f t="shared" si="1"/>
        <v>0</v>
      </c>
      <c r="AB32">
        <f t="shared" si="2"/>
        <v>0</v>
      </c>
      <c r="AC32">
        <f t="shared" si="3"/>
        <v>0</v>
      </c>
      <c r="AD32">
        <f t="shared" si="4"/>
        <v>0</v>
      </c>
      <c r="AE32">
        <f t="shared" si="5"/>
        <v>0</v>
      </c>
      <c r="AF32" s="33">
        <f t="shared" si="6"/>
        <v>0</v>
      </c>
      <c r="AG32" s="33">
        <f t="shared" si="7"/>
        <v>0</v>
      </c>
      <c r="AH32" s="33">
        <f t="shared" si="8"/>
        <v>0</v>
      </c>
      <c r="AI32">
        <f t="shared" si="9"/>
        <v>1</v>
      </c>
      <c r="AJ32">
        <f t="shared" si="10"/>
        <v>1</v>
      </c>
      <c r="AK32" t="str">
        <f t="shared" si="11"/>
        <v>Initial</v>
      </c>
      <c r="AL32">
        <f t="shared" si="12"/>
        <v>0</v>
      </c>
      <c r="AM32" t="str">
        <f t="shared" si="13"/>
        <v>RLIS</v>
      </c>
      <c r="AN32">
        <f t="shared" si="14"/>
        <v>0</v>
      </c>
      <c r="AO32">
        <f t="shared" si="15"/>
        <v>0</v>
      </c>
    </row>
    <row r="33" spans="1:41" ht="12.75">
      <c r="A33">
        <v>4702310</v>
      </c>
      <c r="B33">
        <v>490</v>
      </c>
      <c r="C33" t="s">
        <v>94</v>
      </c>
      <c r="D33" t="s">
        <v>95</v>
      </c>
      <c r="E33" t="s">
        <v>96</v>
      </c>
      <c r="F33" s="29">
        <v>38063</v>
      </c>
      <c r="G33" s="3">
        <v>350</v>
      </c>
      <c r="H33">
        <v>7316352941</v>
      </c>
      <c r="I33" s="4" t="s">
        <v>66</v>
      </c>
      <c r="J33" s="4" t="s">
        <v>44</v>
      </c>
      <c r="K33" t="s">
        <v>44</v>
      </c>
      <c r="L33" s="5" t="s">
        <v>44</v>
      </c>
      <c r="M33" s="30">
        <v>4309.94</v>
      </c>
      <c r="N33" s="5" t="s">
        <v>44</v>
      </c>
      <c r="O33" s="5" t="s">
        <v>44</v>
      </c>
      <c r="P33" s="31">
        <v>21.143208359</v>
      </c>
      <c r="Q33" t="s">
        <v>43</v>
      </c>
      <c r="R33" t="s">
        <v>44</v>
      </c>
      <c r="S33" t="s">
        <v>43</v>
      </c>
      <c r="T33" t="s">
        <v>44</v>
      </c>
      <c r="U33" s="5" t="s">
        <v>43</v>
      </c>
      <c r="V33" s="32">
        <v>278399</v>
      </c>
      <c r="W33" s="32">
        <v>24828</v>
      </c>
      <c r="X33" s="32">
        <v>32680</v>
      </c>
      <c r="Y33" s="32">
        <v>30459</v>
      </c>
      <c r="Z33">
        <f t="shared" si="0"/>
        <v>0</v>
      </c>
      <c r="AA33">
        <f t="shared" si="1"/>
        <v>0</v>
      </c>
      <c r="AB33">
        <f t="shared" si="2"/>
        <v>0</v>
      </c>
      <c r="AC33">
        <f t="shared" si="3"/>
        <v>0</v>
      </c>
      <c r="AD33">
        <f t="shared" si="4"/>
        <v>0</v>
      </c>
      <c r="AE33">
        <f t="shared" si="5"/>
        <v>0</v>
      </c>
      <c r="AF33" s="33">
        <f t="shared" si="6"/>
        <v>0</v>
      </c>
      <c r="AG33" s="33">
        <f t="shared" si="7"/>
        <v>0</v>
      </c>
      <c r="AH33" s="33">
        <f t="shared" si="8"/>
        <v>0</v>
      </c>
      <c r="AI33">
        <f t="shared" si="9"/>
        <v>1</v>
      </c>
      <c r="AJ33">
        <f t="shared" si="10"/>
        <v>1</v>
      </c>
      <c r="AK33" t="str">
        <f t="shared" si="11"/>
        <v>Initial</v>
      </c>
      <c r="AL33">
        <f t="shared" si="12"/>
        <v>0</v>
      </c>
      <c r="AM33" t="str">
        <f t="shared" si="13"/>
        <v>RLIS</v>
      </c>
      <c r="AN33">
        <f t="shared" si="14"/>
        <v>0</v>
      </c>
      <c r="AO33">
        <f t="shared" si="15"/>
        <v>0</v>
      </c>
    </row>
    <row r="34" spans="1:41" ht="12.75">
      <c r="A34">
        <v>4702610</v>
      </c>
      <c r="B34">
        <v>161</v>
      </c>
      <c r="C34" t="s">
        <v>91</v>
      </c>
      <c r="D34" t="s">
        <v>92</v>
      </c>
      <c r="E34" t="s">
        <v>93</v>
      </c>
      <c r="F34" s="29">
        <v>37355</v>
      </c>
      <c r="G34" s="3">
        <v>1556</v>
      </c>
      <c r="H34">
        <v>9317282316</v>
      </c>
      <c r="I34" s="4">
        <v>6</v>
      </c>
      <c r="J34" s="4" t="s">
        <v>44</v>
      </c>
      <c r="K34" t="s">
        <v>44</v>
      </c>
      <c r="L34" s="5" t="s">
        <v>44</v>
      </c>
      <c r="M34" s="30">
        <v>1139.69</v>
      </c>
      <c r="N34" s="5" t="s">
        <v>44</v>
      </c>
      <c r="O34" s="5" t="s">
        <v>44</v>
      </c>
      <c r="P34" s="31">
        <v>21.21486854</v>
      </c>
      <c r="Q34" t="s">
        <v>43</v>
      </c>
      <c r="R34" t="s">
        <v>43</v>
      </c>
      <c r="S34" t="s">
        <v>43</v>
      </c>
      <c r="T34" t="s">
        <v>44</v>
      </c>
      <c r="U34" s="5" t="s">
        <v>43</v>
      </c>
      <c r="V34" s="32">
        <v>60115</v>
      </c>
      <c r="W34" s="32">
        <v>4761</v>
      </c>
      <c r="X34" s="32">
        <v>7017</v>
      </c>
      <c r="Y34" s="32">
        <v>7718</v>
      </c>
      <c r="Z34">
        <f t="shared" si="0"/>
        <v>0</v>
      </c>
      <c r="AA34">
        <f t="shared" si="1"/>
        <v>0</v>
      </c>
      <c r="AB34">
        <f t="shared" si="2"/>
        <v>0</v>
      </c>
      <c r="AC34">
        <f t="shared" si="3"/>
        <v>0</v>
      </c>
      <c r="AD34">
        <f t="shared" si="4"/>
        <v>0</v>
      </c>
      <c r="AE34">
        <f t="shared" si="5"/>
        <v>0</v>
      </c>
      <c r="AF34" s="33">
        <f t="shared" si="6"/>
        <v>0</v>
      </c>
      <c r="AG34" s="33">
        <f t="shared" si="7"/>
        <v>0</v>
      </c>
      <c r="AH34" s="33">
        <f t="shared" si="8"/>
        <v>0</v>
      </c>
      <c r="AI34">
        <f t="shared" si="9"/>
        <v>1</v>
      </c>
      <c r="AJ34">
        <f t="shared" si="10"/>
        <v>1</v>
      </c>
      <c r="AK34" t="str">
        <f t="shared" si="11"/>
        <v>Initial</v>
      </c>
      <c r="AL34">
        <f t="shared" si="12"/>
        <v>0</v>
      </c>
      <c r="AM34" t="str">
        <f t="shared" si="13"/>
        <v>RLIS</v>
      </c>
      <c r="AN34">
        <f t="shared" si="14"/>
        <v>0</v>
      </c>
      <c r="AO34">
        <f t="shared" si="15"/>
        <v>0</v>
      </c>
    </row>
    <row r="35" spans="1:41" ht="12.75">
      <c r="A35">
        <v>4702880</v>
      </c>
      <c r="B35">
        <v>550</v>
      </c>
      <c r="C35" t="s">
        <v>88</v>
      </c>
      <c r="D35" t="s">
        <v>89</v>
      </c>
      <c r="E35" t="s">
        <v>90</v>
      </c>
      <c r="F35" s="29">
        <v>38375</v>
      </c>
      <c r="G35" s="3" t="s">
        <v>41</v>
      </c>
      <c r="H35">
        <v>7316453267</v>
      </c>
      <c r="I35" s="4" t="s">
        <v>66</v>
      </c>
      <c r="J35" s="4" t="s">
        <v>44</v>
      </c>
      <c r="K35" t="s">
        <v>44</v>
      </c>
      <c r="L35" s="5" t="s">
        <v>44</v>
      </c>
      <c r="M35" s="30">
        <v>3860.5713000000005</v>
      </c>
      <c r="N35" s="5" t="s">
        <v>44</v>
      </c>
      <c r="O35" s="5" t="s">
        <v>44</v>
      </c>
      <c r="P35" s="31">
        <v>20.394889663</v>
      </c>
      <c r="Q35" t="s">
        <v>43</v>
      </c>
      <c r="R35" t="s">
        <v>44</v>
      </c>
      <c r="S35" t="s">
        <v>43</v>
      </c>
      <c r="T35" t="s">
        <v>44</v>
      </c>
      <c r="U35" s="5" t="s">
        <v>43</v>
      </c>
      <c r="V35" s="32">
        <v>227540</v>
      </c>
      <c r="W35" s="32">
        <v>18454</v>
      </c>
      <c r="X35" s="32">
        <v>24947</v>
      </c>
      <c r="Y35" s="32">
        <v>27127</v>
      </c>
      <c r="Z35">
        <f t="shared" si="0"/>
        <v>0</v>
      </c>
      <c r="AA35">
        <f t="shared" si="1"/>
        <v>0</v>
      </c>
      <c r="AB35">
        <f t="shared" si="2"/>
        <v>0</v>
      </c>
      <c r="AC35">
        <f t="shared" si="3"/>
        <v>0</v>
      </c>
      <c r="AD35">
        <f t="shared" si="4"/>
        <v>0</v>
      </c>
      <c r="AE35">
        <f t="shared" si="5"/>
        <v>0</v>
      </c>
      <c r="AF35" s="33">
        <f t="shared" si="6"/>
        <v>0</v>
      </c>
      <c r="AG35" s="33">
        <f t="shared" si="7"/>
        <v>0</v>
      </c>
      <c r="AH35" s="33">
        <f t="shared" si="8"/>
        <v>0</v>
      </c>
      <c r="AI35">
        <f t="shared" si="9"/>
        <v>1</v>
      </c>
      <c r="AJ35">
        <f t="shared" si="10"/>
        <v>1</v>
      </c>
      <c r="AK35" t="str">
        <f t="shared" si="11"/>
        <v>Initial</v>
      </c>
      <c r="AL35">
        <f t="shared" si="12"/>
        <v>0</v>
      </c>
      <c r="AM35" t="str">
        <f t="shared" si="13"/>
        <v>RLIS</v>
      </c>
      <c r="AN35">
        <f t="shared" si="14"/>
        <v>0</v>
      </c>
      <c r="AO35">
        <f t="shared" si="15"/>
        <v>0</v>
      </c>
    </row>
    <row r="36" spans="1:41" ht="12.75">
      <c r="A36">
        <v>4702910</v>
      </c>
      <c r="B36">
        <v>610</v>
      </c>
      <c r="C36" t="s">
        <v>85</v>
      </c>
      <c r="D36" t="s">
        <v>86</v>
      </c>
      <c r="E36" t="s">
        <v>87</v>
      </c>
      <c r="F36" s="29">
        <v>37322</v>
      </c>
      <c r="G36" s="3">
        <v>1039</v>
      </c>
      <c r="H36">
        <v>4233345793</v>
      </c>
      <c r="I36" s="4">
        <v>7</v>
      </c>
      <c r="J36" s="4" t="s">
        <v>43</v>
      </c>
      <c r="K36" t="s">
        <v>44</v>
      </c>
      <c r="L36" s="5" t="s">
        <v>44</v>
      </c>
      <c r="M36" s="30">
        <v>1752.0091000000002</v>
      </c>
      <c r="N36" s="5" t="s">
        <v>44</v>
      </c>
      <c r="O36" s="5" t="s">
        <v>44</v>
      </c>
      <c r="P36" s="31">
        <v>22.139673105</v>
      </c>
      <c r="Q36" t="s">
        <v>43</v>
      </c>
      <c r="R36" t="s">
        <v>44</v>
      </c>
      <c r="S36" t="s">
        <v>43</v>
      </c>
      <c r="T36" t="s">
        <v>44</v>
      </c>
      <c r="U36" s="5" t="s">
        <v>43</v>
      </c>
      <c r="V36" s="32">
        <v>110590</v>
      </c>
      <c r="W36" s="32">
        <v>9522</v>
      </c>
      <c r="X36" s="32">
        <v>11219</v>
      </c>
      <c r="Y36" s="32">
        <v>12305</v>
      </c>
      <c r="Z36">
        <f t="shared" si="0"/>
        <v>1</v>
      </c>
      <c r="AA36">
        <f t="shared" si="1"/>
        <v>0</v>
      </c>
      <c r="AB36">
        <f t="shared" si="2"/>
        <v>0</v>
      </c>
      <c r="AC36">
        <f t="shared" si="3"/>
        <v>0</v>
      </c>
      <c r="AD36">
        <f t="shared" si="4"/>
        <v>0</v>
      </c>
      <c r="AE36">
        <f t="shared" si="5"/>
        <v>0</v>
      </c>
      <c r="AF36" s="33">
        <f t="shared" si="6"/>
        <v>0</v>
      </c>
      <c r="AG36" s="33">
        <f t="shared" si="7"/>
        <v>0</v>
      </c>
      <c r="AH36" s="33">
        <f t="shared" si="8"/>
        <v>0</v>
      </c>
      <c r="AI36">
        <f t="shared" si="9"/>
        <v>1</v>
      </c>
      <c r="AJ36">
        <f t="shared" si="10"/>
        <v>1</v>
      </c>
      <c r="AK36" t="str">
        <f t="shared" si="11"/>
        <v>Initial</v>
      </c>
      <c r="AL36">
        <f t="shared" si="12"/>
        <v>0</v>
      </c>
      <c r="AM36" t="str">
        <f t="shared" si="13"/>
        <v>RLIS</v>
      </c>
      <c r="AN36">
        <f t="shared" si="14"/>
        <v>0</v>
      </c>
      <c r="AO36">
        <f t="shared" si="15"/>
        <v>0</v>
      </c>
    </row>
    <row r="37" spans="1:41" ht="12.75">
      <c r="A37">
        <v>4703090</v>
      </c>
      <c r="B37">
        <v>650</v>
      </c>
      <c r="C37" t="s">
        <v>82</v>
      </c>
      <c r="D37" t="s">
        <v>83</v>
      </c>
      <c r="E37" t="s">
        <v>84</v>
      </c>
      <c r="F37" s="29">
        <v>37887</v>
      </c>
      <c r="G37" s="3">
        <v>348</v>
      </c>
      <c r="H37">
        <v>4233466214</v>
      </c>
      <c r="I37" s="4" t="s">
        <v>66</v>
      </c>
      <c r="J37" s="4" t="s">
        <v>44</v>
      </c>
      <c r="K37" t="s">
        <v>44</v>
      </c>
      <c r="L37" s="5" t="s">
        <v>44</v>
      </c>
      <c r="M37" s="30">
        <v>3113.1122499999997</v>
      </c>
      <c r="N37" s="5" t="s">
        <v>44</v>
      </c>
      <c r="O37" s="5" t="s">
        <v>44</v>
      </c>
      <c r="P37" s="31">
        <v>20.45983702</v>
      </c>
      <c r="Q37" t="s">
        <v>43</v>
      </c>
      <c r="R37" t="s">
        <v>44</v>
      </c>
      <c r="S37" t="s">
        <v>43</v>
      </c>
      <c r="T37" t="s">
        <v>44</v>
      </c>
      <c r="U37" s="5" t="s">
        <v>43</v>
      </c>
      <c r="V37" s="32">
        <v>201067</v>
      </c>
      <c r="W37" s="32">
        <v>17470</v>
      </c>
      <c r="X37" s="32">
        <v>22152</v>
      </c>
      <c r="Y37" s="32">
        <v>22038</v>
      </c>
      <c r="Z37">
        <f t="shared" si="0"/>
        <v>0</v>
      </c>
      <c r="AA37">
        <f t="shared" si="1"/>
        <v>0</v>
      </c>
      <c r="AB37">
        <f t="shared" si="2"/>
        <v>0</v>
      </c>
      <c r="AC37">
        <f t="shared" si="3"/>
        <v>0</v>
      </c>
      <c r="AD37">
        <f t="shared" si="4"/>
        <v>0</v>
      </c>
      <c r="AE37">
        <f t="shared" si="5"/>
        <v>0</v>
      </c>
      <c r="AF37" s="33">
        <f t="shared" si="6"/>
        <v>0</v>
      </c>
      <c r="AG37" s="33">
        <f t="shared" si="7"/>
        <v>0</v>
      </c>
      <c r="AH37" s="33">
        <f t="shared" si="8"/>
        <v>0</v>
      </c>
      <c r="AI37">
        <f t="shared" si="9"/>
        <v>1</v>
      </c>
      <c r="AJ37">
        <f t="shared" si="10"/>
        <v>1</v>
      </c>
      <c r="AK37" t="str">
        <f t="shared" si="11"/>
        <v>Initial</v>
      </c>
      <c r="AL37">
        <f t="shared" si="12"/>
        <v>0</v>
      </c>
      <c r="AM37" t="str">
        <f t="shared" si="13"/>
        <v>RLIS</v>
      </c>
      <c r="AN37">
        <f t="shared" si="14"/>
        <v>0</v>
      </c>
      <c r="AO37">
        <f t="shared" si="15"/>
        <v>0</v>
      </c>
    </row>
    <row r="38" spans="1:41" ht="12.75">
      <c r="A38">
        <v>4703210</v>
      </c>
      <c r="B38">
        <v>151</v>
      </c>
      <c r="C38" t="s">
        <v>79</v>
      </c>
      <c r="D38" t="s">
        <v>80</v>
      </c>
      <c r="E38" t="s">
        <v>81</v>
      </c>
      <c r="F38" s="29">
        <v>37821</v>
      </c>
      <c r="G38" s="3">
        <v>3609</v>
      </c>
      <c r="H38">
        <v>4236233811</v>
      </c>
      <c r="I38" s="4">
        <v>6</v>
      </c>
      <c r="J38" s="4" t="s">
        <v>44</v>
      </c>
      <c r="K38" t="s">
        <v>44</v>
      </c>
      <c r="L38" s="5" t="s">
        <v>44</v>
      </c>
      <c r="M38" s="30">
        <v>653.74</v>
      </c>
      <c r="N38" s="5" t="s">
        <v>44</v>
      </c>
      <c r="O38" s="5" t="s">
        <v>44</v>
      </c>
      <c r="P38" s="31">
        <v>28.832951945</v>
      </c>
      <c r="Q38" t="s">
        <v>43</v>
      </c>
      <c r="R38" t="s">
        <v>44</v>
      </c>
      <c r="S38" t="s">
        <v>43</v>
      </c>
      <c r="T38" t="s">
        <v>44</v>
      </c>
      <c r="U38" s="5" t="s">
        <v>43</v>
      </c>
      <c r="V38" s="32">
        <v>58576</v>
      </c>
      <c r="W38" s="32">
        <v>5509</v>
      </c>
      <c r="X38" s="32">
        <v>6474</v>
      </c>
      <c r="Y38" s="32">
        <v>4869</v>
      </c>
      <c r="Z38">
        <f t="shared" si="0"/>
        <v>0</v>
      </c>
      <c r="AA38">
        <f t="shared" si="1"/>
        <v>0</v>
      </c>
      <c r="AB38">
        <f t="shared" si="2"/>
        <v>0</v>
      </c>
      <c r="AC38">
        <f t="shared" si="3"/>
        <v>0</v>
      </c>
      <c r="AD38">
        <f t="shared" si="4"/>
        <v>0</v>
      </c>
      <c r="AE38">
        <f t="shared" si="5"/>
        <v>0</v>
      </c>
      <c r="AF38" s="33">
        <f t="shared" si="6"/>
        <v>0</v>
      </c>
      <c r="AG38" s="33">
        <f t="shared" si="7"/>
        <v>0</v>
      </c>
      <c r="AH38" s="33">
        <f t="shared" si="8"/>
        <v>0</v>
      </c>
      <c r="AI38">
        <f t="shared" si="9"/>
        <v>1</v>
      </c>
      <c r="AJ38">
        <f t="shared" si="10"/>
        <v>1</v>
      </c>
      <c r="AK38" t="str">
        <f t="shared" si="11"/>
        <v>Initial</v>
      </c>
      <c r="AL38">
        <f t="shared" si="12"/>
        <v>0</v>
      </c>
      <c r="AM38" t="str">
        <f t="shared" si="13"/>
        <v>RLIS</v>
      </c>
      <c r="AN38">
        <f t="shared" si="14"/>
        <v>0</v>
      </c>
      <c r="AO38">
        <f t="shared" si="15"/>
        <v>0</v>
      </c>
    </row>
    <row r="39" spans="1:41" ht="12.75">
      <c r="A39">
        <v>4703300</v>
      </c>
      <c r="B39">
        <v>761</v>
      </c>
      <c r="C39" t="s">
        <v>76</v>
      </c>
      <c r="D39" t="s">
        <v>77</v>
      </c>
      <c r="E39" t="s">
        <v>78</v>
      </c>
      <c r="F39" s="29">
        <v>37841</v>
      </c>
      <c r="G39" s="3">
        <v>4819</v>
      </c>
      <c r="H39">
        <v>4235698912</v>
      </c>
      <c r="I39" s="4">
        <v>6</v>
      </c>
      <c r="J39" s="4" t="s">
        <v>44</v>
      </c>
      <c r="K39" t="s">
        <v>44</v>
      </c>
      <c r="L39" s="5" t="s">
        <v>44</v>
      </c>
      <c r="M39" s="30">
        <v>1176.1118</v>
      </c>
      <c r="N39" s="5" t="s">
        <v>44</v>
      </c>
      <c r="O39" s="5" t="s">
        <v>44</v>
      </c>
      <c r="P39" s="31">
        <v>26.307189542</v>
      </c>
      <c r="Q39" t="s">
        <v>43</v>
      </c>
      <c r="R39" t="s">
        <v>44</v>
      </c>
      <c r="S39" t="s">
        <v>43</v>
      </c>
      <c r="T39" t="s">
        <v>44</v>
      </c>
      <c r="U39" s="5" t="s">
        <v>43</v>
      </c>
      <c r="V39" s="32">
        <v>41682</v>
      </c>
      <c r="W39" s="32">
        <v>4525</v>
      </c>
      <c r="X39" s="32">
        <v>7388</v>
      </c>
      <c r="Y39" s="32">
        <v>7717</v>
      </c>
      <c r="Z39">
        <f t="shared" si="0"/>
        <v>0</v>
      </c>
      <c r="AA39">
        <f t="shared" si="1"/>
        <v>0</v>
      </c>
      <c r="AB39">
        <f t="shared" si="2"/>
        <v>0</v>
      </c>
      <c r="AC39">
        <f t="shared" si="3"/>
        <v>0</v>
      </c>
      <c r="AD39">
        <f t="shared" si="4"/>
        <v>0</v>
      </c>
      <c r="AE39">
        <f t="shared" si="5"/>
        <v>0</v>
      </c>
      <c r="AF39" s="33">
        <f t="shared" si="6"/>
        <v>0</v>
      </c>
      <c r="AG39" s="33">
        <f t="shared" si="7"/>
        <v>0</v>
      </c>
      <c r="AH39" s="33">
        <f t="shared" si="8"/>
        <v>0</v>
      </c>
      <c r="AI39">
        <f t="shared" si="9"/>
        <v>1</v>
      </c>
      <c r="AJ39">
        <f t="shared" si="10"/>
        <v>1</v>
      </c>
      <c r="AK39" t="str">
        <f t="shared" si="11"/>
        <v>Initial</v>
      </c>
      <c r="AL39">
        <f t="shared" si="12"/>
        <v>0</v>
      </c>
      <c r="AM39" t="str">
        <f t="shared" si="13"/>
        <v>RLIS</v>
      </c>
      <c r="AN39">
        <f t="shared" si="14"/>
        <v>0</v>
      </c>
      <c r="AO39">
        <f t="shared" si="15"/>
        <v>0</v>
      </c>
    </row>
    <row r="40" spans="1:41" ht="12.75">
      <c r="A40">
        <v>4703330</v>
      </c>
      <c r="B40">
        <v>670</v>
      </c>
      <c r="C40" t="s">
        <v>73</v>
      </c>
      <c r="D40" t="s">
        <v>74</v>
      </c>
      <c r="E40" t="s">
        <v>75</v>
      </c>
      <c r="F40" s="29">
        <v>38570</v>
      </c>
      <c r="G40" s="3" t="s">
        <v>41</v>
      </c>
      <c r="H40">
        <v>9318231287</v>
      </c>
      <c r="I40" s="4" t="s">
        <v>66</v>
      </c>
      <c r="J40" s="4" t="s">
        <v>44</v>
      </c>
      <c r="K40" t="s">
        <v>44</v>
      </c>
      <c r="L40" s="5" t="s">
        <v>44</v>
      </c>
      <c r="M40" s="30">
        <v>3024.5939999999996</v>
      </c>
      <c r="N40" s="5" t="s">
        <v>44</v>
      </c>
      <c r="O40" s="5" t="s">
        <v>44</v>
      </c>
      <c r="P40" s="31">
        <v>20.855457227</v>
      </c>
      <c r="Q40" t="s">
        <v>43</v>
      </c>
      <c r="R40" t="s">
        <v>44</v>
      </c>
      <c r="S40" t="s">
        <v>43</v>
      </c>
      <c r="T40" t="s">
        <v>44</v>
      </c>
      <c r="U40" s="5" t="s">
        <v>43</v>
      </c>
      <c r="V40" s="32">
        <v>179006</v>
      </c>
      <c r="W40" s="32">
        <v>14755</v>
      </c>
      <c r="X40" s="32">
        <v>18757</v>
      </c>
      <c r="Y40" s="32">
        <v>21026</v>
      </c>
      <c r="Z40">
        <f t="shared" si="0"/>
        <v>0</v>
      </c>
      <c r="AA40">
        <f t="shared" si="1"/>
        <v>0</v>
      </c>
      <c r="AB40">
        <f t="shared" si="2"/>
        <v>0</v>
      </c>
      <c r="AC40">
        <f t="shared" si="3"/>
        <v>0</v>
      </c>
      <c r="AD40">
        <f t="shared" si="4"/>
        <v>0</v>
      </c>
      <c r="AE40">
        <f t="shared" si="5"/>
        <v>0</v>
      </c>
      <c r="AF40" s="33">
        <f t="shared" si="6"/>
        <v>0</v>
      </c>
      <c r="AG40" s="33">
        <f t="shared" si="7"/>
        <v>0</v>
      </c>
      <c r="AH40" s="33">
        <f t="shared" si="8"/>
        <v>0</v>
      </c>
      <c r="AI40">
        <f t="shared" si="9"/>
        <v>1</v>
      </c>
      <c r="AJ40">
        <f t="shared" si="10"/>
        <v>1</v>
      </c>
      <c r="AK40" t="str">
        <f t="shared" si="11"/>
        <v>Initial</v>
      </c>
      <c r="AL40">
        <f t="shared" si="12"/>
        <v>0</v>
      </c>
      <c r="AM40" t="str">
        <f t="shared" si="13"/>
        <v>RLIS</v>
      </c>
      <c r="AN40">
        <f t="shared" si="14"/>
        <v>0</v>
      </c>
      <c r="AO40">
        <f t="shared" si="15"/>
        <v>0</v>
      </c>
    </row>
    <row r="41" spans="1:41" ht="12.75">
      <c r="A41">
        <v>4703360</v>
      </c>
      <c r="B41">
        <v>401</v>
      </c>
      <c r="C41" t="s">
        <v>70</v>
      </c>
      <c r="D41" t="s">
        <v>71</v>
      </c>
      <c r="E41" t="s">
        <v>72</v>
      </c>
      <c r="F41" s="29">
        <v>38242</v>
      </c>
      <c r="G41" s="3">
        <v>3420</v>
      </c>
      <c r="H41">
        <v>7316429322</v>
      </c>
      <c r="I41" s="4">
        <v>6</v>
      </c>
      <c r="J41" s="4" t="s">
        <v>44</v>
      </c>
      <c r="K41" t="s">
        <v>44</v>
      </c>
      <c r="L41" s="5" t="s">
        <v>44</v>
      </c>
      <c r="M41" s="30">
        <v>1393.6783</v>
      </c>
      <c r="N41" s="5" t="s">
        <v>44</v>
      </c>
      <c r="O41" s="5" t="s">
        <v>44</v>
      </c>
      <c r="P41" s="31">
        <v>22.47706422</v>
      </c>
      <c r="Q41" t="s">
        <v>43</v>
      </c>
      <c r="R41" t="s">
        <v>44</v>
      </c>
      <c r="S41" t="s">
        <v>43</v>
      </c>
      <c r="T41" t="s">
        <v>44</v>
      </c>
      <c r="U41" s="5" t="s">
        <v>43</v>
      </c>
      <c r="V41" s="32">
        <v>89886</v>
      </c>
      <c r="W41" s="32">
        <v>7712</v>
      </c>
      <c r="X41" s="32">
        <v>9547</v>
      </c>
      <c r="Y41" s="32">
        <v>9718</v>
      </c>
      <c r="Z41">
        <f t="shared" si="0"/>
        <v>0</v>
      </c>
      <c r="AA41">
        <f t="shared" si="1"/>
        <v>0</v>
      </c>
      <c r="AB41">
        <f t="shared" si="2"/>
        <v>0</v>
      </c>
      <c r="AC41">
        <f t="shared" si="3"/>
        <v>0</v>
      </c>
      <c r="AD41">
        <f t="shared" si="4"/>
        <v>0</v>
      </c>
      <c r="AE41">
        <f t="shared" si="5"/>
        <v>0</v>
      </c>
      <c r="AF41" s="33">
        <f t="shared" si="6"/>
        <v>0</v>
      </c>
      <c r="AG41" s="33">
        <f t="shared" si="7"/>
        <v>0</v>
      </c>
      <c r="AH41" s="33">
        <f t="shared" si="8"/>
        <v>0</v>
      </c>
      <c r="AI41">
        <f t="shared" si="9"/>
        <v>1</v>
      </c>
      <c r="AJ41">
        <f t="shared" si="10"/>
        <v>1</v>
      </c>
      <c r="AK41" t="str">
        <f t="shared" si="11"/>
        <v>Initial</v>
      </c>
      <c r="AL41">
        <f t="shared" si="12"/>
        <v>0</v>
      </c>
      <c r="AM41" t="str">
        <f t="shared" si="13"/>
        <v>RLIS</v>
      </c>
      <c r="AN41">
        <f t="shared" si="14"/>
        <v>0</v>
      </c>
      <c r="AO41">
        <f t="shared" si="15"/>
        <v>0</v>
      </c>
    </row>
    <row r="42" spans="1:41" ht="12.75">
      <c r="A42">
        <v>4703420</v>
      </c>
      <c r="B42">
        <v>690</v>
      </c>
      <c r="C42" t="s">
        <v>67</v>
      </c>
      <c r="D42" t="s">
        <v>68</v>
      </c>
      <c r="E42" t="s">
        <v>69</v>
      </c>
      <c r="F42" s="29">
        <v>38549</v>
      </c>
      <c r="G42" s="3">
        <v>2315</v>
      </c>
      <c r="H42">
        <v>9318643123</v>
      </c>
      <c r="I42" s="4">
        <v>7</v>
      </c>
      <c r="J42" s="4" t="s">
        <v>43</v>
      </c>
      <c r="K42" t="s">
        <v>44</v>
      </c>
      <c r="L42" s="5" t="s">
        <v>44</v>
      </c>
      <c r="M42" s="30">
        <v>671.86</v>
      </c>
      <c r="N42" s="5" t="s">
        <v>44</v>
      </c>
      <c r="O42" s="5" t="s">
        <v>44</v>
      </c>
      <c r="P42" s="31">
        <v>22.987012987</v>
      </c>
      <c r="Q42" t="s">
        <v>43</v>
      </c>
      <c r="R42" t="s">
        <v>44</v>
      </c>
      <c r="S42" t="s">
        <v>43</v>
      </c>
      <c r="T42" t="s">
        <v>44</v>
      </c>
      <c r="U42" s="5" t="s">
        <v>43</v>
      </c>
      <c r="V42" s="32">
        <v>55016</v>
      </c>
      <c r="W42" s="32">
        <v>4918</v>
      </c>
      <c r="X42" s="32">
        <v>5328</v>
      </c>
      <c r="Y42" s="32">
        <v>4999</v>
      </c>
      <c r="Z42">
        <f t="shared" si="0"/>
        <v>1</v>
      </c>
      <c r="AA42">
        <f t="shared" si="1"/>
        <v>0</v>
      </c>
      <c r="AB42">
        <f t="shared" si="2"/>
        <v>0</v>
      </c>
      <c r="AC42">
        <f t="shared" si="3"/>
        <v>0</v>
      </c>
      <c r="AD42">
        <f t="shared" si="4"/>
        <v>0</v>
      </c>
      <c r="AE42">
        <f t="shared" si="5"/>
        <v>0</v>
      </c>
      <c r="AF42" s="33">
        <f t="shared" si="6"/>
        <v>0</v>
      </c>
      <c r="AG42" s="33">
        <f t="shared" si="7"/>
        <v>0</v>
      </c>
      <c r="AH42" s="33">
        <f t="shared" si="8"/>
        <v>0</v>
      </c>
      <c r="AI42">
        <f t="shared" si="9"/>
        <v>1</v>
      </c>
      <c r="AJ42">
        <f t="shared" si="10"/>
        <v>1</v>
      </c>
      <c r="AK42" t="str">
        <f t="shared" si="11"/>
        <v>Initial</v>
      </c>
      <c r="AL42">
        <f t="shared" si="12"/>
        <v>0</v>
      </c>
      <c r="AM42" t="str">
        <f t="shared" si="13"/>
        <v>RLIS</v>
      </c>
      <c r="AN42">
        <f t="shared" si="14"/>
        <v>0</v>
      </c>
      <c r="AO42">
        <f t="shared" si="15"/>
        <v>0</v>
      </c>
    </row>
    <row r="43" spans="1:41" ht="12.75">
      <c r="A43">
        <v>4703720</v>
      </c>
      <c r="B43">
        <v>760</v>
      </c>
      <c r="C43" t="s">
        <v>63</v>
      </c>
      <c r="D43" t="s">
        <v>64</v>
      </c>
      <c r="E43" t="s">
        <v>65</v>
      </c>
      <c r="F43" s="29">
        <v>37756</v>
      </c>
      <c r="G43" s="3">
        <v>37</v>
      </c>
      <c r="H43">
        <v>4236632159</v>
      </c>
      <c r="I43" s="4" t="s">
        <v>66</v>
      </c>
      <c r="J43" s="4" t="s">
        <v>44</v>
      </c>
      <c r="K43" t="s">
        <v>44</v>
      </c>
      <c r="L43" s="5" t="s">
        <v>44</v>
      </c>
      <c r="M43" s="30">
        <v>2426.0849</v>
      </c>
      <c r="N43" s="5" t="s">
        <v>44</v>
      </c>
      <c r="O43" s="5" t="s">
        <v>44</v>
      </c>
      <c r="P43" s="31">
        <v>25.790398126</v>
      </c>
      <c r="Q43" t="s">
        <v>43</v>
      </c>
      <c r="R43" t="s">
        <v>44</v>
      </c>
      <c r="S43" t="s">
        <v>43</v>
      </c>
      <c r="T43" t="s">
        <v>44</v>
      </c>
      <c r="U43" s="5" t="s">
        <v>43</v>
      </c>
      <c r="V43" s="32">
        <v>250484</v>
      </c>
      <c r="W43" s="32">
        <v>23333</v>
      </c>
      <c r="X43" s="32">
        <v>24386</v>
      </c>
      <c r="Y43" s="32">
        <v>19433</v>
      </c>
      <c r="Z43">
        <f t="shared" si="0"/>
        <v>0</v>
      </c>
      <c r="AA43">
        <f t="shared" si="1"/>
        <v>0</v>
      </c>
      <c r="AB43">
        <f t="shared" si="2"/>
        <v>0</v>
      </c>
      <c r="AC43">
        <f t="shared" si="3"/>
        <v>0</v>
      </c>
      <c r="AD43">
        <f t="shared" si="4"/>
        <v>0</v>
      </c>
      <c r="AE43">
        <f t="shared" si="5"/>
        <v>0</v>
      </c>
      <c r="AF43" s="33">
        <f t="shared" si="6"/>
        <v>0</v>
      </c>
      <c r="AG43" s="33">
        <f t="shared" si="7"/>
        <v>0</v>
      </c>
      <c r="AH43" s="33">
        <f t="shared" si="8"/>
        <v>0</v>
      </c>
      <c r="AI43">
        <f t="shared" si="9"/>
        <v>1</v>
      </c>
      <c r="AJ43">
        <f t="shared" si="10"/>
        <v>1</v>
      </c>
      <c r="AK43" t="str">
        <f t="shared" si="11"/>
        <v>Initial</v>
      </c>
      <c r="AL43">
        <f t="shared" si="12"/>
        <v>0</v>
      </c>
      <c r="AM43" t="str">
        <f t="shared" si="13"/>
        <v>RLIS</v>
      </c>
      <c r="AN43">
        <f t="shared" si="14"/>
        <v>0</v>
      </c>
      <c r="AO43">
        <f t="shared" si="15"/>
        <v>0</v>
      </c>
    </row>
    <row r="44" spans="1:41" ht="12.75">
      <c r="A44">
        <v>4703750</v>
      </c>
      <c r="B44">
        <v>770</v>
      </c>
      <c r="C44" t="s">
        <v>60</v>
      </c>
      <c r="D44" t="s">
        <v>61</v>
      </c>
      <c r="E44" t="s">
        <v>62</v>
      </c>
      <c r="F44" s="29">
        <v>37327</v>
      </c>
      <c r="G44" s="3">
        <v>488</v>
      </c>
      <c r="H44">
        <v>4239493617</v>
      </c>
      <c r="I44" s="4">
        <v>6</v>
      </c>
      <c r="J44" s="4" t="s">
        <v>44</v>
      </c>
      <c r="K44" t="s">
        <v>44</v>
      </c>
      <c r="L44" s="5" t="s">
        <v>44</v>
      </c>
      <c r="M44" s="30">
        <v>1736.6406999999997</v>
      </c>
      <c r="N44" s="5" t="s">
        <v>44</v>
      </c>
      <c r="O44" s="5" t="s">
        <v>44</v>
      </c>
      <c r="P44" s="31">
        <v>22.571001495</v>
      </c>
      <c r="Q44" t="s">
        <v>43</v>
      </c>
      <c r="R44" t="s">
        <v>44</v>
      </c>
      <c r="S44" t="s">
        <v>43</v>
      </c>
      <c r="T44" t="s">
        <v>43</v>
      </c>
      <c r="U44" s="5" t="s">
        <v>43</v>
      </c>
      <c r="V44" s="32">
        <v>104317</v>
      </c>
      <c r="W44" s="32">
        <v>8696</v>
      </c>
      <c r="X44" s="32">
        <v>11403</v>
      </c>
      <c r="Y44" s="32">
        <v>12215</v>
      </c>
      <c r="Z44">
        <f t="shared" si="0"/>
        <v>0</v>
      </c>
      <c r="AA44">
        <f t="shared" si="1"/>
        <v>0</v>
      </c>
      <c r="AB44">
        <f t="shared" si="2"/>
        <v>0</v>
      </c>
      <c r="AC44">
        <f t="shared" si="3"/>
        <v>0</v>
      </c>
      <c r="AD44">
        <f t="shared" si="4"/>
        <v>0</v>
      </c>
      <c r="AE44">
        <f t="shared" si="5"/>
        <v>0</v>
      </c>
      <c r="AF44" s="33">
        <f t="shared" si="6"/>
        <v>0</v>
      </c>
      <c r="AG44" s="33">
        <f t="shared" si="7"/>
        <v>0</v>
      </c>
      <c r="AH44" s="33">
        <f t="shared" si="8"/>
        <v>0</v>
      </c>
      <c r="AI44">
        <f t="shared" si="9"/>
        <v>1</v>
      </c>
      <c r="AJ44">
        <f t="shared" si="10"/>
        <v>1</v>
      </c>
      <c r="AK44" t="str">
        <f t="shared" si="11"/>
        <v>Initial</v>
      </c>
      <c r="AL44">
        <f t="shared" si="12"/>
        <v>0</v>
      </c>
      <c r="AM44" t="str">
        <f t="shared" si="13"/>
        <v>RLIS</v>
      </c>
      <c r="AN44">
        <f t="shared" si="14"/>
        <v>0</v>
      </c>
      <c r="AO44">
        <f t="shared" si="15"/>
        <v>0</v>
      </c>
    </row>
    <row r="45" spans="1:41" ht="12.75">
      <c r="A45">
        <v>4704050</v>
      </c>
      <c r="B45">
        <v>621</v>
      </c>
      <c r="C45" t="s">
        <v>57</v>
      </c>
      <c r="D45" t="s">
        <v>58</v>
      </c>
      <c r="E45" t="s">
        <v>59</v>
      </c>
      <c r="F45" s="29">
        <v>37874</v>
      </c>
      <c r="G45" s="3">
        <v>231</v>
      </c>
      <c r="H45">
        <v>4233377051</v>
      </c>
      <c r="I45" s="4">
        <v>6</v>
      </c>
      <c r="J45" s="4" t="s">
        <v>44</v>
      </c>
      <c r="K45" t="s">
        <v>44</v>
      </c>
      <c r="L45" s="5" t="s">
        <v>44</v>
      </c>
      <c r="M45" s="30">
        <v>1383.7475000000002</v>
      </c>
      <c r="N45" s="5" t="s">
        <v>44</v>
      </c>
      <c r="O45" s="5" t="s">
        <v>44</v>
      </c>
      <c r="P45" s="31">
        <v>31.311706629</v>
      </c>
      <c r="Q45" t="s">
        <v>43</v>
      </c>
      <c r="R45" t="s">
        <v>44</v>
      </c>
      <c r="S45" t="s">
        <v>43</v>
      </c>
      <c r="T45" t="s">
        <v>44</v>
      </c>
      <c r="U45" s="5" t="s">
        <v>43</v>
      </c>
      <c r="V45" s="32">
        <v>50689</v>
      </c>
      <c r="W45" s="32">
        <v>4722</v>
      </c>
      <c r="X45" s="32">
        <v>8485</v>
      </c>
      <c r="Y45" s="32">
        <v>9047</v>
      </c>
      <c r="Z45">
        <f t="shared" si="0"/>
        <v>0</v>
      </c>
      <c r="AA45">
        <f t="shared" si="1"/>
        <v>0</v>
      </c>
      <c r="AB45">
        <f t="shared" si="2"/>
        <v>0</v>
      </c>
      <c r="AC45">
        <f t="shared" si="3"/>
        <v>0</v>
      </c>
      <c r="AD45">
        <f t="shared" si="4"/>
        <v>0</v>
      </c>
      <c r="AE45">
        <f t="shared" si="5"/>
        <v>0</v>
      </c>
      <c r="AF45" s="33">
        <f t="shared" si="6"/>
        <v>0</v>
      </c>
      <c r="AG45" s="33">
        <f t="shared" si="7"/>
        <v>0</v>
      </c>
      <c r="AH45" s="33">
        <f t="shared" si="8"/>
        <v>0</v>
      </c>
      <c r="AI45">
        <f t="shared" si="9"/>
        <v>1</v>
      </c>
      <c r="AJ45">
        <f t="shared" si="10"/>
        <v>1</v>
      </c>
      <c r="AK45" t="str">
        <f t="shared" si="11"/>
        <v>Initial</v>
      </c>
      <c r="AL45">
        <f t="shared" si="12"/>
        <v>0</v>
      </c>
      <c r="AM45" t="str">
        <f t="shared" si="13"/>
        <v>RLIS</v>
      </c>
      <c r="AN45">
        <f t="shared" si="14"/>
        <v>0</v>
      </c>
      <c r="AO45">
        <f t="shared" si="15"/>
        <v>0</v>
      </c>
    </row>
    <row r="46" spans="1:41" ht="12.75">
      <c r="A46">
        <v>4704200</v>
      </c>
      <c r="B46">
        <v>162</v>
      </c>
      <c r="C46" t="s">
        <v>54</v>
      </c>
      <c r="D46" t="s">
        <v>55</v>
      </c>
      <c r="E46" t="s">
        <v>56</v>
      </c>
      <c r="F46" s="29">
        <v>37388</v>
      </c>
      <c r="G46" s="3">
        <v>3468</v>
      </c>
      <c r="H46">
        <v>9314542600</v>
      </c>
      <c r="I46" s="4">
        <v>6</v>
      </c>
      <c r="J46" s="4" t="s">
        <v>44</v>
      </c>
      <c r="K46" t="s">
        <v>44</v>
      </c>
      <c r="L46" s="5" t="s">
        <v>44</v>
      </c>
      <c r="M46" s="30">
        <v>3435.8955000000005</v>
      </c>
      <c r="N46" s="5" t="s">
        <v>44</v>
      </c>
      <c r="O46" s="5" t="s">
        <v>44</v>
      </c>
      <c r="P46" s="31">
        <v>22.436099716</v>
      </c>
      <c r="Q46" t="s">
        <v>43</v>
      </c>
      <c r="R46" t="s">
        <v>43</v>
      </c>
      <c r="S46" t="s">
        <v>43</v>
      </c>
      <c r="T46" t="s">
        <v>44</v>
      </c>
      <c r="U46" s="5" t="s">
        <v>43</v>
      </c>
      <c r="V46" s="32">
        <v>149593</v>
      </c>
      <c r="W46" s="32">
        <v>11175</v>
      </c>
      <c r="X46" s="32">
        <v>17486</v>
      </c>
      <c r="Y46" s="32">
        <v>22890</v>
      </c>
      <c r="Z46">
        <f t="shared" si="0"/>
        <v>0</v>
      </c>
      <c r="AA46">
        <f t="shared" si="1"/>
        <v>0</v>
      </c>
      <c r="AB46">
        <f t="shared" si="2"/>
        <v>0</v>
      </c>
      <c r="AC46">
        <f t="shared" si="3"/>
        <v>0</v>
      </c>
      <c r="AD46">
        <f t="shared" si="4"/>
        <v>0</v>
      </c>
      <c r="AE46">
        <f t="shared" si="5"/>
        <v>0</v>
      </c>
      <c r="AF46" s="33">
        <f t="shared" si="6"/>
        <v>0</v>
      </c>
      <c r="AG46" s="33">
        <f t="shared" si="7"/>
        <v>0</v>
      </c>
      <c r="AH46" s="33">
        <f t="shared" si="8"/>
        <v>0</v>
      </c>
      <c r="AI46">
        <f t="shared" si="9"/>
        <v>1</v>
      </c>
      <c r="AJ46">
        <f t="shared" si="10"/>
        <v>1</v>
      </c>
      <c r="AK46" t="str">
        <f t="shared" si="11"/>
        <v>Initial</v>
      </c>
      <c r="AL46">
        <f t="shared" si="12"/>
        <v>0</v>
      </c>
      <c r="AM46" t="str">
        <f t="shared" si="13"/>
        <v>RLIS</v>
      </c>
      <c r="AN46">
        <f t="shared" si="14"/>
        <v>0</v>
      </c>
      <c r="AO46">
        <f t="shared" si="15"/>
        <v>0</v>
      </c>
    </row>
    <row r="47" spans="1:41" ht="12.75">
      <c r="A47">
        <v>4704260</v>
      </c>
      <c r="B47">
        <v>661</v>
      </c>
      <c r="C47" t="s">
        <v>51</v>
      </c>
      <c r="D47" t="s">
        <v>52</v>
      </c>
      <c r="E47" t="s">
        <v>53</v>
      </c>
      <c r="F47" s="29">
        <v>38281</v>
      </c>
      <c r="G47" s="3">
        <v>749</v>
      </c>
      <c r="H47">
        <v>7318853922</v>
      </c>
      <c r="I47" s="4">
        <v>6</v>
      </c>
      <c r="J47" s="4" t="s">
        <v>44</v>
      </c>
      <c r="K47" t="s">
        <v>44</v>
      </c>
      <c r="L47" s="5" t="s">
        <v>44</v>
      </c>
      <c r="M47" s="30">
        <v>1337.3245</v>
      </c>
      <c r="N47" s="5" t="s">
        <v>44</v>
      </c>
      <c r="O47" s="5" t="s">
        <v>44</v>
      </c>
      <c r="P47" s="31">
        <v>25.617114646</v>
      </c>
      <c r="Q47" t="s">
        <v>43</v>
      </c>
      <c r="R47" t="s">
        <v>43</v>
      </c>
      <c r="S47" t="s">
        <v>43</v>
      </c>
      <c r="T47" t="s">
        <v>43</v>
      </c>
      <c r="U47" s="5" t="s">
        <v>43</v>
      </c>
      <c r="V47" s="32">
        <v>92086</v>
      </c>
      <c r="W47" s="32">
        <v>7673</v>
      </c>
      <c r="X47" s="32">
        <v>9360</v>
      </c>
      <c r="Y47" s="32">
        <v>9513</v>
      </c>
      <c r="Z47">
        <f t="shared" si="0"/>
        <v>0</v>
      </c>
      <c r="AA47">
        <f t="shared" si="1"/>
        <v>0</v>
      </c>
      <c r="AB47">
        <f t="shared" si="2"/>
        <v>0</v>
      </c>
      <c r="AC47">
        <f t="shared" si="3"/>
        <v>0</v>
      </c>
      <c r="AD47">
        <f t="shared" si="4"/>
        <v>0</v>
      </c>
      <c r="AE47">
        <f t="shared" si="5"/>
        <v>0</v>
      </c>
      <c r="AF47" s="33">
        <f t="shared" si="6"/>
        <v>0</v>
      </c>
      <c r="AG47" s="33">
        <f t="shared" si="7"/>
        <v>0</v>
      </c>
      <c r="AH47" s="33">
        <f t="shared" si="8"/>
        <v>0</v>
      </c>
      <c r="AI47">
        <f t="shared" si="9"/>
        <v>1</v>
      </c>
      <c r="AJ47">
        <f t="shared" si="10"/>
        <v>1</v>
      </c>
      <c r="AK47" t="str">
        <f t="shared" si="11"/>
        <v>Initial</v>
      </c>
      <c r="AL47">
        <f t="shared" si="12"/>
        <v>0</v>
      </c>
      <c r="AM47" t="str">
        <f t="shared" si="13"/>
        <v>RLIS</v>
      </c>
      <c r="AN47">
        <f t="shared" si="14"/>
        <v>0</v>
      </c>
      <c r="AO47">
        <f t="shared" si="15"/>
        <v>0</v>
      </c>
    </row>
    <row r="48" spans="1:41" ht="12.75">
      <c r="A48">
        <v>4704440</v>
      </c>
      <c r="B48">
        <v>910</v>
      </c>
      <c r="C48" t="s">
        <v>48</v>
      </c>
      <c r="D48" t="s">
        <v>49</v>
      </c>
      <c r="E48" t="s">
        <v>50</v>
      </c>
      <c r="F48" s="29">
        <v>38485</v>
      </c>
      <c r="G48" s="3">
        <v>658</v>
      </c>
      <c r="H48">
        <v>9317223548</v>
      </c>
      <c r="I48" s="4">
        <v>7</v>
      </c>
      <c r="J48" s="4" t="s">
        <v>43</v>
      </c>
      <c r="K48" t="s">
        <v>44</v>
      </c>
      <c r="L48" s="5" t="s">
        <v>44</v>
      </c>
      <c r="M48" s="30">
        <v>2578.55</v>
      </c>
      <c r="N48" s="5" t="s">
        <v>44</v>
      </c>
      <c r="O48" s="5" t="s">
        <v>44</v>
      </c>
      <c r="P48" s="31">
        <v>20.123726346</v>
      </c>
      <c r="Q48" t="s">
        <v>43</v>
      </c>
      <c r="R48" t="s">
        <v>44</v>
      </c>
      <c r="S48" t="s">
        <v>43</v>
      </c>
      <c r="T48" t="s">
        <v>44</v>
      </c>
      <c r="U48" s="5" t="s">
        <v>43</v>
      </c>
      <c r="V48" s="32">
        <v>159619</v>
      </c>
      <c r="W48" s="32">
        <v>14362</v>
      </c>
      <c r="X48" s="32">
        <v>16549</v>
      </c>
      <c r="Y48" s="32">
        <v>17995</v>
      </c>
      <c r="Z48">
        <f t="shared" si="0"/>
        <v>1</v>
      </c>
      <c r="AA48">
        <f t="shared" si="1"/>
        <v>0</v>
      </c>
      <c r="AB48">
        <f t="shared" si="2"/>
        <v>0</v>
      </c>
      <c r="AC48">
        <f t="shared" si="3"/>
        <v>0</v>
      </c>
      <c r="AD48">
        <f t="shared" si="4"/>
        <v>0</v>
      </c>
      <c r="AE48">
        <f t="shared" si="5"/>
        <v>0</v>
      </c>
      <c r="AF48" s="33">
        <f t="shared" si="6"/>
        <v>0</v>
      </c>
      <c r="AG48" s="33">
        <f t="shared" si="7"/>
        <v>0</v>
      </c>
      <c r="AH48" s="33">
        <f t="shared" si="8"/>
        <v>0</v>
      </c>
      <c r="AI48">
        <f t="shared" si="9"/>
        <v>1</v>
      </c>
      <c r="AJ48">
        <f t="shared" si="10"/>
        <v>1</v>
      </c>
      <c r="AK48" t="str">
        <f t="shared" si="11"/>
        <v>Initial</v>
      </c>
      <c r="AL48">
        <f t="shared" si="12"/>
        <v>0</v>
      </c>
      <c r="AM48" t="str">
        <f t="shared" si="13"/>
        <v>RLIS</v>
      </c>
      <c r="AN48">
        <f t="shared" si="14"/>
        <v>0</v>
      </c>
      <c r="AO48">
        <f t="shared" si="15"/>
        <v>0</v>
      </c>
    </row>
    <row r="49" spans="1:41" ht="12.75">
      <c r="A49">
        <v>4704490</v>
      </c>
      <c r="B49">
        <v>97</v>
      </c>
      <c r="C49" t="s">
        <v>45</v>
      </c>
      <c r="D49" t="s">
        <v>46</v>
      </c>
      <c r="E49" t="s">
        <v>47</v>
      </c>
      <c r="F49" s="29">
        <v>38258</v>
      </c>
      <c r="G49" s="3">
        <v>279</v>
      </c>
      <c r="H49">
        <v>7316695005</v>
      </c>
      <c r="I49" s="4">
        <v>7</v>
      </c>
      <c r="J49" s="4" t="s">
        <v>43</v>
      </c>
      <c r="K49" t="s">
        <v>43</v>
      </c>
      <c r="L49" s="5" t="s">
        <v>43</v>
      </c>
      <c r="M49" s="30">
        <v>1059.545</v>
      </c>
      <c r="N49" s="5" t="s">
        <v>44</v>
      </c>
      <c r="O49" s="5" t="s">
        <v>44</v>
      </c>
      <c r="P49" s="31">
        <v>22.470238095</v>
      </c>
      <c r="Q49" t="s">
        <v>43</v>
      </c>
      <c r="R49" t="s">
        <v>43</v>
      </c>
      <c r="S49" t="s">
        <v>43</v>
      </c>
      <c r="T49" t="s">
        <v>44</v>
      </c>
      <c r="U49" s="5" t="s">
        <v>43</v>
      </c>
      <c r="V49" s="32">
        <v>55743</v>
      </c>
      <c r="W49" s="32">
        <v>4368</v>
      </c>
      <c r="X49" s="32">
        <v>5979</v>
      </c>
      <c r="Y49" s="32">
        <v>7240</v>
      </c>
      <c r="Z49">
        <f t="shared" si="0"/>
        <v>1</v>
      </c>
      <c r="AA49">
        <f t="shared" si="1"/>
        <v>0</v>
      </c>
      <c r="AB49">
        <f t="shared" si="2"/>
        <v>0</v>
      </c>
      <c r="AC49">
        <f t="shared" si="3"/>
        <v>0</v>
      </c>
      <c r="AD49">
        <f t="shared" si="4"/>
        <v>0</v>
      </c>
      <c r="AE49">
        <f t="shared" si="5"/>
        <v>0</v>
      </c>
      <c r="AF49" s="33">
        <f t="shared" si="6"/>
        <v>0</v>
      </c>
      <c r="AG49" s="33">
        <f t="shared" si="7"/>
        <v>0</v>
      </c>
      <c r="AH49" s="33">
        <f t="shared" si="8"/>
        <v>0</v>
      </c>
      <c r="AI49">
        <f t="shared" si="9"/>
        <v>1</v>
      </c>
      <c r="AJ49">
        <f t="shared" si="10"/>
        <v>1</v>
      </c>
      <c r="AK49" t="str">
        <f t="shared" si="11"/>
        <v>Initial</v>
      </c>
      <c r="AL49">
        <f t="shared" si="12"/>
        <v>0</v>
      </c>
      <c r="AM49" t="str">
        <f t="shared" si="13"/>
        <v>RLIS</v>
      </c>
      <c r="AN49">
        <f t="shared" si="14"/>
        <v>0</v>
      </c>
      <c r="AO49">
        <f t="shared" si="15"/>
        <v>0</v>
      </c>
    </row>
  </sheetData>
  <mergeCells count="1">
    <mergeCell ref="A4:AP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 S. Dept.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TN  Rural Low Income (xls)</dc:title>
  <dc:subject/>
  <dc:creator/>
  <cp:keywords/>
  <dc:description/>
  <cp:lastModifiedBy>Nelly Gruhlke</cp:lastModifiedBy>
  <cp:lastPrinted>2003-06-10T20:52:08Z</cp:lastPrinted>
  <dcterms:created xsi:type="dcterms:W3CDTF">2003-06-04T22:27:39Z</dcterms:created>
  <dcterms:modified xsi:type="dcterms:W3CDTF">2003-07-09T16:44:23Z</dcterms:modified>
  <cp:category/>
  <cp:version/>
  <cp:contentType/>
  <cp:contentStatus/>
</cp:coreProperties>
</file>