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NE RLIS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<sst xmlns="http://schemas.openxmlformats.org/spreadsheetml/2006/main" count="69" uniqueCount="51">
  <si>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FISCAL YEAR 2003 SPREADSHEET FOR SMALL, RURAL SCHOOL ACHIEVEMENT PROGRAM AND RURAL LOW-INCOME SCHOOL PROGRAM</t>
  </si>
  <si>
    <t>Nebrasaka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</si>
  <si>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</si>
  <si>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</si>
  <si>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</si>
  <si>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</si>
  <si>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</si>
  <si>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</si>
  <si>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</si>
  <si>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</si>
  <si>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</si>
  <si>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</si>
  <si>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</si>
  <si>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</si>
  <si>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</si>
  <si>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</si>
  <si>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</si>
  <si>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</si>
  <si>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</si>
  <si>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</si>
  <si>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</si>
  <si>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</si>
  <si>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</si>
  <si>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</si>
  <si>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</si>
  <si>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</si>
  <si>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</si>
  <si>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</si>
  <si>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</si>
  <si>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</si>
  <si>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</si>
  <si>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</si>
  <si>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</si>
  <si>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</si>
  <si>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</si>
  <si>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</si>
  <si>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</si>
  <si>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</si>
  <si>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</si>
  <si>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</si>
  <si>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</si>
  <si>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YES</t>
  </si>
  <si>
    <t>NO</t>
  </si>
  <si>
    <t xml:space="preserve"> </t>
  </si>
  <si>
    <t>365 N MAIN</t>
  </si>
  <si>
    <t>VALENTINE</t>
  </si>
  <si>
    <t>PIONEER PUBLIC SCHOOL</t>
  </si>
  <si>
    <t>SCOTTSBLUFF</t>
  </si>
  <si>
    <t>SCOTTSBLUFF PUBLIC SCHOOLS</t>
  </si>
  <si>
    <t>2601 BROADWAY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</si>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</sst>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6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171" fontId="0" fillId="0" borderId="0" xfId="0" applyNumberFormat="1" applyAlignment="1">
      <alignment/>
    </xf>
    <xf numFmtId="166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2" borderId="0" xfId="0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textRotation="75" wrapText="1"/>
    </xf>
    <xf numFmtId="0" fontId="3" fillId="3" borderId="1" xfId="0" applyFont="1" applyFill="1" applyBorder="1" applyAlignment="1">
      <alignment horizontal="left" textRotation="75" wrapText="1"/>
    </xf>
    <xf numFmtId="0" fontId="3" fillId="0" borderId="1" xfId="0" applyFont="1" applyFill="1" applyBorder="1" applyAlignment="1">
      <alignment horizontal="left" textRotation="75" wrapText="1"/>
    </xf>
    <xf numFmtId="14" fontId="3" fillId="0" borderId="1" xfId="0" applyNumberFormat="1" applyFont="1" applyFill="1" applyBorder="1" applyAlignment="1">
      <alignment horizontal="left" textRotation="75" wrapText="1"/>
    </xf>
    <xf numFmtId="171" fontId="3" fillId="2" borderId="1" xfId="0" applyNumberFormat="1" applyFont="1" applyFill="1" applyBorder="1" applyAlignment="1">
      <alignment horizontal="left" textRotation="75" wrapText="1"/>
    </xf>
    <xf numFmtId="0" fontId="3" fillId="0" borderId="1" xfId="0" applyFont="1" applyBorder="1" applyAlignment="1">
      <alignment horizontal="left" textRotation="75" wrapText="1"/>
    </xf>
    <xf numFmtId="0" fontId="3" fillId="0" borderId="2" xfId="0" applyFont="1" applyFill="1" applyBorder="1" applyAlignment="1" applyProtection="1">
      <alignment horizontal="left" textRotation="75" wrapText="1"/>
      <protection locked="0"/>
    </xf>
    <xf numFmtId="0" fontId="3" fillId="0" borderId="2" xfId="0" applyFont="1" applyFill="1" applyBorder="1" applyAlignment="1" applyProtection="1">
      <alignment horizontal="right" textRotation="75" wrapText="1"/>
      <protection locked="0"/>
    </xf>
    <xf numFmtId="1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71" fontId="3" fillId="0" borderId="4" xfId="0" applyNumberFormat="1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right"/>
    </xf>
    <xf numFmtId="169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17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6" fontId="3" fillId="2" borderId="0" xfId="0" applyNumberFormat="1" applyFont="1" applyFill="1" applyBorder="1" applyAlignment="1">
      <alignment horizontal="center" wrapText="1"/>
    </xf>
    <xf numFmtId="167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6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"/>
  <sheetViews>
    <sheetView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9.28125" style="0" bestFit="1" customWidth="1"/>
    <col min="2" max="2" width="10.00390625" style="0" bestFit="1" customWidth="1"/>
    <col min="3" max="3" width="31.57421875" style="0" bestFit="1" customWidth="1"/>
    <col min="4" max="4" width="28.7109375" style="0" hidden="1" customWidth="1"/>
    <col min="5" max="5" width="14.421875" style="0" bestFit="1" customWidth="1"/>
    <col min="6" max="6" width="10.421875" style="0" hidden="1" customWidth="1"/>
    <col min="7" max="7" width="7.421875" style="0" hidden="1" customWidth="1"/>
    <col min="8" max="8" width="11.7109375" style="0" hidden="1" customWidth="1"/>
    <col min="9" max="9" width="6.57421875" style="0" customWidth="1"/>
    <col min="10" max="12" width="6.57421875" style="0" hidden="1" customWidth="1"/>
    <col min="13" max="13" width="9.28125" style="0" customWidth="1"/>
    <col min="14" max="15" width="6.57421875" style="0" hidden="1" customWidth="1"/>
    <col min="16" max="16" width="7.140625" style="0" customWidth="1"/>
    <col min="17" max="21" width="6.57421875" style="0" customWidth="1"/>
    <col min="22" max="22" width="10.57421875" style="0" hidden="1" customWidth="1"/>
    <col min="23" max="25" width="9.57421875" style="0" hidden="1" customWidth="1"/>
    <col min="26" max="26" width="10.7109375" style="0" hidden="1" customWidth="1"/>
    <col min="27" max="41" width="9.140625" style="0" hidden="1" customWidth="1"/>
  </cols>
  <sheetData>
    <row r="1" spans="1:21" ht="12.75" customHeight="1">
      <c r="A1" s="1" t="s">
        <v>0</v>
      </c>
      <c r="B1" s="2"/>
      <c r="G1" s="3"/>
      <c r="I1" s="4"/>
      <c r="O1" s="5"/>
      <c r="P1" s="6"/>
      <c r="U1" s="5"/>
    </row>
    <row r="2" spans="1:21" ht="12.75" customHeight="1">
      <c r="A2" s="1" t="s">
        <v>1</v>
      </c>
      <c r="B2" s="2"/>
      <c r="G2" s="3"/>
      <c r="I2" s="4"/>
      <c r="O2" s="5"/>
      <c r="P2" s="6"/>
      <c r="U2" s="5"/>
    </row>
    <row r="3" spans="1:256" ht="45.75" customHeight="1">
      <c r="A3" s="43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6" ht="12.75">
      <c r="A4" s="7"/>
      <c r="B4" s="8"/>
      <c r="C4" s="9"/>
      <c r="D4" s="9"/>
      <c r="E4" s="9"/>
      <c r="F4" s="9"/>
      <c r="G4" s="10"/>
      <c r="H4" s="9"/>
      <c r="I4" s="11"/>
      <c r="J4" s="9"/>
      <c r="K4" s="9"/>
      <c r="L4" s="9"/>
      <c r="M4" s="9"/>
      <c r="N4" s="12"/>
      <c r="O4" s="12"/>
      <c r="P4" s="13"/>
      <c r="Q4" s="9"/>
      <c r="R4" s="12"/>
      <c r="S4" s="9"/>
      <c r="T4" s="12"/>
      <c r="U4" s="12"/>
      <c r="V4" s="9"/>
      <c r="W4" s="9"/>
      <c r="X4" s="9"/>
      <c r="Y4" s="9"/>
      <c r="Z4" s="9"/>
    </row>
    <row r="5" spans="1:41" ht="196.5" customHeight="1">
      <c r="A5" s="40" t="s">
        <v>2</v>
      </c>
      <c r="B5" s="41" t="s">
        <v>3</v>
      </c>
      <c r="C5" s="42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6" t="s">
        <v>10</v>
      </c>
      <c r="J5" s="16" t="s">
        <v>11</v>
      </c>
      <c r="K5" s="17" t="s">
        <v>12</v>
      </c>
      <c r="L5" s="18" t="s">
        <v>13</v>
      </c>
      <c r="M5" s="19" t="s">
        <v>14</v>
      </c>
      <c r="N5" s="18" t="s">
        <v>15</v>
      </c>
      <c r="O5" s="18" t="s">
        <v>16</v>
      </c>
      <c r="P5" s="20" t="s">
        <v>17</v>
      </c>
      <c r="Q5" s="16" t="s">
        <v>18</v>
      </c>
      <c r="R5" s="17" t="s">
        <v>12</v>
      </c>
      <c r="S5" s="16" t="s">
        <v>19</v>
      </c>
      <c r="T5" s="17" t="s">
        <v>12</v>
      </c>
      <c r="U5" s="18" t="s">
        <v>20</v>
      </c>
      <c r="V5" s="21" t="s">
        <v>21</v>
      </c>
      <c r="W5" s="21" t="s">
        <v>22</v>
      </c>
      <c r="X5" s="21" t="s">
        <v>23</v>
      </c>
      <c r="Y5" s="21" t="s">
        <v>24</v>
      </c>
      <c r="Z5" s="22" t="s">
        <v>25</v>
      </c>
      <c r="AA5" s="22" t="s">
        <v>26</v>
      </c>
      <c r="AB5" s="22" t="s">
        <v>27</v>
      </c>
      <c r="AC5" s="22" t="s">
        <v>28</v>
      </c>
      <c r="AD5" s="22" t="s">
        <v>29</v>
      </c>
      <c r="AE5" s="22" t="s">
        <v>30</v>
      </c>
      <c r="AF5" s="23" t="s">
        <v>31</v>
      </c>
      <c r="AG5" s="23" t="s">
        <v>32</v>
      </c>
      <c r="AH5" s="23" t="s">
        <v>33</v>
      </c>
      <c r="AI5" s="22" t="s">
        <v>34</v>
      </c>
      <c r="AJ5" s="22" t="s">
        <v>35</v>
      </c>
      <c r="AK5" s="22" t="s">
        <v>36</v>
      </c>
      <c r="AL5" s="22" t="s">
        <v>37</v>
      </c>
      <c r="AM5" s="22" t="s">
        <v>38</v>
      </c>
      <c r="AN5" s="22" t="s">
        <v>39</v>
      </c>
      <c r="AO5" s="22" t="s">
        <v>40</v>
      </c>
    </row>
    <row r="6" spans="1:34" s="33" customFormat="1" ht="13.5" thickBot="1">
      <c r="A6" s="24">
        <v>1</v>
      </c>
      <c r="B6" s="25">
        <v>2</v>
      </c>
      <c r="C6" s="26">
        <v>3</v>
      </c>
      <c r="D6" s="26"/>
      <c r="E6" s="26"/>
      <c r="F6" s="26"/>
      <c r="G6" s="27"/>
      <c r="H6" s="26"/>
      <c r="I6" s="28">
        <v>4</v>
      </c>
      <c r="J6" s="29">
        <v>5</v>
      </c>
      <c r="K6" s="29">
        <v>6</v>
      </c>
      <c r="L6" s="29">
        <v>7</v>
      </c>
      <c r="M6" s="29">
        <v>8</v>
      </c>
      <c r="N6" s="30">
        <v>9</v>
      </c>
      <c r="O6" s="30">
        <v>10</v>
      </c>
      <c r="P6" s="31">
        <v>11</v>
      </c>
      <c r="Q6" s="29">
        <v>12</v>
      </c>
      <c r="R6" s="32">
        <v>13</v>
      </c>
      <c r="S6" s="29">
        <v>14</v>
      </c>
      <c r="T6" s="32">
        <v>15</v>
      </c>
      <c r="U6" s="30">
        <v>16</v>
      </c>
      <c r="V6" s="29">
        <v>17</v>
      </c>
      <c r="W6" s="29">
        <v>18</v>
      </c>
      <c r="X6" s="29">
        <v>19</v>
      </c>
      <c r="Y6" s="29">
        <v>20</v>
      </c>
      <c r="Z6" s="26"/>
      <c r="AF6" s="34"/>
      <c r="AG6" s="34"/>
      <c r="AH6" s="34"/>
    </row>
    <row r="7" spans="1:41" ht="12.75">
      <c r="A7">
        <v>3128140</v>
      </c>
      <c r="B7">
        <v>160026000</v>
      </c>
      <c r="C7" t="s">
        <v>46</v>
      </c>
      <c r="D7" t="s">
        <v>44</v>
      </c>
      <c r="E7" t="s">
        <v>45</v>
      </c>
      <c r="F7" s="35">
        <v>69201</v>
      </c>
      <c r="G7" s="3" t="s">
        <v>43</v>
      </c>
      <c r="H7">
        <v>4023761680</v>
      </c>
      <c r="I7" s="4">
        <v>6</v>
      </c>
      <c r="J7" s="4" t="s">
        <v>42</v>
      </c>
      <c r="K7" t="s">
        <v>41</v>
      </c>
      <c r="L7" s="36"/>
      <c r="M7" s="37">
        <v>4.33</v>
      </c>
      <c r="N7" s="36" t="s">
        <v>41</v>
      </c>
      <c r="O7" s="36" t="s">
        <v>42</v>
      </c>
      <c r="P7" s="38">
        <v>33.333333333</v>
      </c>
      <c r="Q7" t="s">
        <v>41</v>
      </c>
      <c r="R7" t="s">
        <v>41</v>
      </c>
      <c r="S7" t="s">
        <v>41</v>
      </c>
      <c r="T7" t="s">
        <v>42</v>
      </c>
      <c r="U7" s="36" t="s">
        <v>41</v>
      </c>
      <c r="V7" s="37">
        <v>361</v>
      </c>
      <c r="W7" s="37">
        <v>0</v>
      </c>
      <c r="X7" s="37">
        <v>11</v>
      </c>
      <c r="Y7" s="37">
        <v>26</v>
      </c>
      <c r="Z7">
        <f>IF(OR(J7="YES",L7="YES"),1,0)</f>
        <v>0</v>
      </c>
      <c r="AA7">
        <f>IF(OR(M7&lt;600,N7="YES"),1,0)</f>
        <v>1</v>
      </c>
      <c r="AB7">
        <f>IF(AND(OR(J7="YES",L7="YES"),(Z7=0)),"Trouble",0)</f>
        <v>0</v>
      </c>
      <c r="AC7">
        <f>IF(AND(OR(M7&lt;600,N7="YES"),(AA7=0)),"Trouble",0)</f>
        <v>0</v>
      </c>
      <c r="AD7">
        <f>IF(AND(AND(J7="NO",L7="NO"),(O7="YES")),"Trouble",0)</f>
        <v>0</v>
      </c>
      <c r="AE7">
        <f>IF(AND(AND(M7&gt;=600,N7="NO"),(O7="YES")),"Trouble",0)</f>
        <v>0</v>
      </c>
      <c r="AF7" s="39">
        <f>IF(AND(Z7=1,AA7=1),"SRSA",0)</f>
        <v>0</v>
      </c>
      <c r="AG7" s="39">
        <f>IF(AND(AF7=0,O7="YES"),"Trouble",0)</f>
        <v>0</v>
      </c>
      <c r="AH7" s="39">
        <f>IF(AND(AF7="SRSA",O7="NO"),"Trouble",0)</f>
        <v>0</v>
      </c>
      <c r="AI7">
        <f>IF(S7="YES",1,0)</f>
        <v>1</v>
      </c>
      <c r="AJ7">
        <f>IF(P7&gt;=20,1,0)</f>
        <v>1</v>
      </c>
      <c r="AK7" t="str">
        <f>IF(AND(AI7=1,AJ7=1),"Initial",0)</f>
        <v>Initial</v>
      </c>
      <c r="AL7">
        <f>IF(AND(AF7="SRSA",AK7="Initial"),"SRSA",0)</f>
        <v>0</v>
      </c>
      <c r="AM7" t="str">
        <f>IF(AND(AK7="Initial",AL7=0),"RLIS",0)</f>
        <v>RLIS</v>
      </c>
      <c r="AN7">
        <f>IF(AND(AM7=0,U7="YES"),"Trouble",0)</f>
        <v>0</v>
      </c>
      <c r="AO7">
        <f>IF(AND(U7="NO",AM7="RLIS"),"Trouble",0)</f>
        <v>0</v>
      </c>
    </row>
    <row r="8" spans="1:41" ht="12.75">
      <c r="A8">
        <v>3176470</v>
      </c>
      <c r="B8">
        <v>790032000</v>
      </c>
      <c r="C8" t="s">
        <v>48</v>
      </c>
      <c r="D8" t="s">
        <v>49</v>
      </c>
      <c r="E8" t="s">
        <v>47</v>
      </c>
      <c r="F8" s="35">
        <v>69361</v>
      </c>
      <c r="G8" s="3">
        <v>1609</v>
      </c>
      <c r="H8">
        <v>3086356200</v>
      </c>
      <c r="I8" s="4">
        <v>6</v>
      </c>
      <c r="J8" s="4" t="s">
        <v>42</v>
      </c>
      <c r="K8" t="s">
        <v>42</v>
      </c>
      <c r="L8" s="36"/>
      <c r="M8" s="37">
        <v>2538.69</v>
      </c>
      <c r="N8" s="36" t="s">
        <v>42</v>
      </c>
      <c r="O8" s="36" t="s">
        <v>42</v>
      </c>
      <c r="P8" s="38">
        <v>22.808613891</v>
      </c>
      <c r="Q8" t="s">
        <v>41</v>
      </c>
      <c r="R8" t="s">
        <v>41</v>
      </c>
      <c r="S8" t="s">
        <v>41</v>
      </c>
      <c r="T8" t="s">
        <v>42</v>
      </c>
      <c r="U8" s="36" t="s">
        <v>41</v>
      </c>
      <c r="V8" s="37">
        <v>233010</v>
      </c>
      <c r="W8" s="37">
        <v>22994</v>
      </c>
      <c r="X8" s="37">
        <v>25238</v>
      </c>
      <c r="Y8" s="37">
        <v>21546</v>
      </c>
      <c r="Z8">
        <f>IF(OR(J8="YES",L8="YES"),1,0)</f>
        <v>0</v>
      </c>
      <c r="AA8">
        <f>IF(OR(M8&lt;600,N8="YES"),1,0)</f>
        <v>0</v>
      </c>
      <c r="AB8">
        <f>IF(AND(OR(J8="YES",L8="YES"),(Z8=0)),"Trouble",0)</f>
        <v>0</v>
      </c>
      <c r="AC8">
        <f>IF(AND(OR(M8&lt;600,N8="YES"),(AA8=0)),"Trouble",0)</f>
        <v>0</v>
      </c>
      <c r="AD8">
        <f>IF(AND(AND(J8="NO",L8="NO"),(O8="YES")),"Trouble",0)</f>
        <v>0</v>
      </c>
      <c r="AE8">
        <f>IF(AND(AND(M8&gt;=600,N8="NO"),(O8="YES")),"Trouble",0)</f>
        <v>0</v>
      </c>
      <c r="AF8" s="39">
        <f>IF(AND(Z8=1,AA8=1),"SRSA",0)</f>
        <v>0</v>
      </c>
      <c r="AG8" s="39">
        <f>IF(AND(AF8=0,O8="YES"),"Trouble",0)</f>
        <v>0</v>
      </c>
      <c r="AH8" s="39">
        <f>IF(AND(AF8="SRSA",O8="NO"),"Trouble",0)</f>
        <v>0</v>
      </c>
      <c r="AI8">
        <f>IF(S8="YES",1,0)</f>
        <v>1</v>
      </c>
      <c r="AJ8">
        <f>IF(P8&gt;=20,1,0)</f>
        <v>1</v>
      </c>
      <c r="AK8" t="str">
        <f>IF(AND(AI8=1,AJ8=1),"Initial",0)</f>
        <v>Initial</v>
      </c>
      <c r="AL8">
        <f>IF(AND(AF8="SRSA",AK8="Initial"),"SRSA",0)</f>
        <v>0</v>
      </c>
      <c r="AM8" t="str">
        <f>IF(AND(AK8="Initial",AL8=0),"RLIS",0)</f>
        <v>RLIS</v>
      </c>
      <c r="AN8">
        <f>IF(AND(AM8=0,U8="YES"),"Trouble",0)</f>
        <v>0</v>
      </c>
      <c r="AO8">
        <f>IF(AND(U8="NO",AM8="RLIS"),"Trouble",0)</f>
        <v>0</v>
      </c>
    </row>
  </sheetData>
  <mergeCells count="1">
    <mergeCell ref="A3:AP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 Rural Low Income (xls)</dc:title>
  <dc:subject/>
  <dc:creator/>
  <cp:keywords/>
  <dc:description/>
  <cp:lastModifiedBy>susan.winingar</cp:lastModifiedBy>
  <cp:lastPrinted>2003-06-10T15:35:03Z</cp:lastPrinted>
  <dcterms:created xsi:type="dcterms:W3CDTF">2003-06-09T14:18:18Z</dcterms:created>
  <dcterms:modified xsi:type="dcterms:W3CDTF">2003-07-10T17:11:43Z</dcterms:modified>
  <cp:category/>
  <cp:version/>
  <cp:contentType/>
  <cp:contentStatus/>
</cp:coreProperties>
</file>