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5295" activeTab="0"/>
  </bookViews>
  <sheets>
    <sheet name="LA RL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<sst xmlns="http://schemas.openxmlformats.org/spreadsheetml/2006/main" count="576" uniqueCount="164">
  <si>
    <t>FISCAL YEAR 2003 SPREADSHEET FOR SMALL, RURAL SCHOOL ACHIEVEMENT PROGRAM AND RURAL LOW-INCOME SCHOOL PROGRAM</t>
  </si>
  <si>
    <t>Louisiana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</si>
  <si>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</si>
  <si>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</si>
  <si>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</si>
  <si>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</si>
  <si>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</si>
  <si>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</si>
  <si>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</si>
  <si>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</si>
  <si>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</si>
  <si>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</si>
  <si>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</si>
  <si>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</si>
  <si>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</si>
  <si>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</si>
  <si>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</si>
  <si>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</si>
  <si>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</si>
  <si>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</si>
  <si>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</si>
  <si>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</si>
  <si>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</si>
  <si>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</si>
  <si>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</si>
  <si>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</si>
  <si>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</si>
  <si>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</si>
  <si>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</si>
  <si>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</si>
  <si>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</si>
  <si>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</si>
  <si>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</si>
  <si>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</si>
  <si>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</si>
  <si>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</si>
  <si>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</si>
  <si>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</si>
  <si>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</si>
  <si>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</si>
  <si>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</si>
  <si>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</si>
  <si>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</si>
  <si>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 xml:space="preserve"> </t>
  </si>
  <si>
    <t>7,N</t>
  </si>
  <si>
    <t>NATCHITOCHES</t>
  </si>
  <si>
    <t>AMITE</t>
  </si>
  <si>
    <t>ALLEN PARISH SCHOOL BOARD</t>
  </si>
  <si>
    <t>P O DRAWER C</t>
  </si>
  <si>
    <t>OBERLIN</t>
  </si>
  <si>
    <t>6,7</t>
  </si>
  <si>
    <t>ASSUMPTION PARISH SCHOOL BOARD</t>
  </si>
  <si>
    <t>4901 HIGHWAY 308</t>
  </si>
  <si>
    <t>NAPOLEONVILLE</t>
  </si>
  <si>
    <t>AVOYELLES PARISH SCHOOL BOARD</t>
  </si>
  <si>
    <t>221 TUNICA DRIVE WEST</t>
  </si>
  <si>
    <t>MARKSVILLE</t>
  </si>
  <si>
    <t>BEAUREGARD PARISH SCHOOL BOARD</t>
  </si>
  <si>
    <t>P O DRAWER 938</t>
  </si>
  <si>
    <t>DERIDDER</t>
  </si>
  <si>
    <t>BIENVILLE PARISH SCHOOL BOARD</t>
  </si>
  <si>
    <t>P O BOX 418</t>
  </si>
  <si>
    <t>ARCADIA</t>
  </si>
  <si>
    <t>6,7,N</t>
  </si>
  <si>
    <t>CITY OF BOGALUSA SCHOOL BOARD</t>
  </si>
  <si>
    <t>P O BOX 310</t>
  </si>
  <si>
    <t>BOGALUSA</t>
  </si>
  <si>
    <t>CALDWELL PARISH SCHOOL BOARD</t>
  </si>
  <si>
    <t>P O BOX 1019</t>
  </si>
  <si>
    <t>COLUMBIA</t>
  </si>
  <si>
    <t>CATAHOULA PARISH SCHOOL BOARD</t>
  </si>
  <si>
    <t>P O BOX 290</t>
  </si>
  <si>
    <t>HARRISONBURG</t>
  </si>
  <si>
    <t>CLAIBORNE PARISH SCHOOL BOARD</t>
  </si>
  <si>
    <t>P O BOX 600</t>
  </si>
  <si>
    <t>HOMER</t>
  </si>
  <si>
    <t>CONCORDIA PARISH SCHOOL BOARD</t>
  </si>
  <si>
    <t>P O BOX 950</t>
  </si>
  <si>
    <t>VIDALIA</t>
  </si>
  <si>
    <t>DESOTO PARISH SCHOOL BOARD</t>
  </si>
  <si>
    <t>201 CROSBY STREET</t>
  </si>
  <si>
    <t>MANSFIELD</t>
  </si>
  <si>
    <t>EAST CARROLL PARISH SCHOOL BOARD</t>
  </si>
  <si>
    <t>P O BOX 792</t>
  </si>
  <si>
    <t>LAKE PROVIDENCE</t>
  </si>
  <si>
    <t>EAST FELICIANA PARISH SCHOOL BOARD</t>
  </si>
  <si>
    <t>P O BOX 397</t>
  </si>
  <si>
    <t>CLINTON</t>
  </si>
  <si>
    <t>EVANGELINE PARISH SCHOOL BOARD</t>
  </si>
  <si>
    <t>1123 TE MAMOU ROAD</t>
  </si>
  <si>
    <t>VILLE PLATTE</t>
  </si>
  <si>
    <t>FRANKLIN PARISH SCHOOL BOARD</t>
  </si>
  <si>
    <t>7293 PRAIRIE ROAD</t>
  </si>
  <si>
    <t>WINNSBORO</t>
  </si>
  <si>
    <t>GRANT PARISH SCHOOL BOARD</t>
  </si>
  <si>
    <t>P O BOX 208</t>
  </si>
  <si>
    <t>COLFAX</t>
  </si>
  <si>
    <t>IBERVILLE PARISH SCHOOL BOARD</t>
  </si>
  <si>
    <t>P O BOX 151</t>
  </si>
  <si>
    <t>PLAQUEMINE</t>
  </si>
  <si>
    <t>JACKSON PARISH SCHOOL BOARD</t>
  </si>
  <si>
    <t>P O BOX 705</t>
  </si>
  <si>
    <t>JONESBORO</t>
  </si>
  <si>
    <t>JEFFERSON DAVIS PARISH SCHOOL BOARD</t>
  </si>
  <si>
    <t>P O BOX 640</t>
  </si>
  <si>
    <t>JENNINGS</t>
  </si>
  <si>
    <t>LASALLE PARISH SCHOOL BOARD</t>
  </si>
  <si>
    <t>P O DRAWER 90</t>
  </si>
  <si>
    <t>JENA</t>
  </si>
  <si>
    <t>LINCOLN PARISH SCHOOL BOARD</t>
  </si>
  <si>
    <t>410 SOUTH FARMERVILLE STREET</t>
  </si>
  <si>
    <t>RUSTON</t>
  </si>
  <si>
    <t>MADISON PARISH SCHOOL BOARD</t>
  </si>
  <si>
    <t>P O BOX 1620</t>
  </si>
  <si>
    <t>TALLULAH</t>
  </si>
  <si>
    <t>MOREHOUSE PARISH SCHOOL BOARD</t>
  </si>
  <si>
    <t>P O BOX 872</t>
  </si>
  <si>
    <t>BASTROP</t>
  </si>
  <si>
    <t>NATCHITOCHES PARISH SCHOOL BOARD</t>
  </si>
  <si>
    <t>P O BOX 16</t>
  </si>
  <si>
    <t>POINTE COUPEE PARISH SCHOOL BOARD</t>
  </si>
  <si>
    <t>P O DRAWER 579</t>
  </si>
  <si>
    <t>NEW ROADS</t>
  </si>
  <si>
    <t>RED RIVER PARISH SCHOOL BOARD</t>
  </si>
  <si>
    <t>P O BOX 1369</t>
  </si>
  <si>
    <t>COUSHATTA</t>
  </si>
  <si>
    <t>RICHLAND PARISH SCHOOL BOARD</t>
  </si>
  <si>
    <t>P O BOX 599</t>
  </si>
  <si>
    <t>RAYVILLE</t>
  </si>
  <si>
    <t>SABINE PARISH SCHOOL BOARD</t>
  </si>
  <si>
    <t>P O BOX 1079</t>
  </si>
  <si>
    <t>MANY</t>
  </si>
  <si>
    <t>SAINT HELENA PARISH SCHOOL BOARD</t>
  </si>
  <si>
    <t>P O BOX 540</t>
  </si>
  <si>
    <t>GREENSBURG</t>
  </si>
  <si>
    <t>SAINT MARY PARISH SCHOOL BOARD</t>
  </si>
  <si>
    <t>P O BOX 170</t>
  </si>
  <si>
    <t>CENTERVILLE</t>
  </si>
  <si>
    <t>TANGIPAHOA PARISH SCHOOL BOARD</t>
  </si>
  <si>
    <t>P O BOX 457</t>
  </si>
  <si>
    <t>6,7,8</t>
  </si>
  <si>
    <t>TENSAS PARISH SCHOOL BOARD</t>
  </si>
  <si>
    <t>P O BOX 318</t>
  </si>
  <si>
    <t>SAINT JOSEPH</t>
  </si>
  <si>
    <t>UNION PARISH SCHOOL BOARD</t>
  </si>
  <si>
    <t>P O BOX 308</t>
  </si>
  <si>
    <t>FARMERVILLE</t>
  </si>
  <si>
    <t>VERMILION PARISH SCHOOL BOARD</t>
  </si>
  <si>
    <t>P O DRAWER 520</t>
  </si>
  <si>
    <t>ABBEVILLE</t>
  </si>
  <si>
    <t>WASHINGTON PARISH SCHOOL BOARD</t>
  </si>
  <si>
    <t>P O BOX 587</t>
  </si>
  <si>
    <t>FRANKLINTON</t>
  </si>
  <si>
    <t>WEST CARROLL PARISH SCHOOL BOARD</t>
  </si>
  <si>
    <t>P O BOX 1318</t>
  </si>
  <si>
    <t>OAK GROVE</t>
  </si>
  <si>
    <t>WEST FELICIANA PARISH SCHOOL BOARD</t>
  </si>
  <si>
    <t>P O BOX 1910</t>
  </si>
  <si>
    <t>SAINT FRANCISVILLE</t>
  </si>
  <si>
    <t>WINN PARISH SCHOOL BOARD</t>
  </si>
  <si>
    <t>P O BOX 430</t>
  </si>
  <si>
    <t>WINNFIELD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</si>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</sst>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6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6" fontId="4" fillId="2" borderId="0" xfId="0" applyNumberFormat="1" applyFont="1" applyFill="1" applyBorder="1" applyAlignment="1">
      <alignment wrapText="1"/>
    </xf>
    <xf numFmtId="167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3" fillId="0" borderId="3" xfId="21" applyNumberFormat="1" applyFont="1" applyFill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>
      <alignment horizontal="left" textRotation="90" wrapText="1"/>
    </xf>
    <xf numFmtId="0" fontId="4" fillId="3" borderId="4" xfId="0" applyFont="1" applyFill="1" applyBorder="1" applyAlignment="1">
      <alignment horizontal="left" textRotation="90" wrapText="1"/>
    </xf>
    <xf numFmtId="0" fontId="4" fillId="0" borderId="4" xfId="0" applyFont="1" applyFill="1" applyBorder="1" applyAlignment="1">
      <alignment horizontal="left" textRotation="90" wrapText="1"/>
    </xf>
    <xf numFmtId="14" fontId="4" fillId="0" borderId="4" xfId="0" applyNumberFormat="1" applyFont="1" applyFill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5" xfId="0" applyFont="1" applyFill="1" applyBorder="1" applyAlignment="1" applyProtection="1">
      <alignment horizontal="left" textRotation="90" wrapText="1"/>
      <protection locked="0"/>
    </xf>
    <xf numFmtId="0" fontId="4" fillId="0" borderId="5" xfId="0" applyFont="1" applyFill="1" applyBorder="1" applyAlignment="1" applyProtection="1">
      <alignment horizontal="right" textRotation="90" wrapText="1"/>
      <protection locked="0"/>
    </xf>
    <xf numFmtId="0" fontId="0" fillId="0" borderId="0" xfId="0" applyAlignment="1">
      <alignment textRotation="90"/>
    </xf>
    <xf numFmtId="166" fontId="4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f\EFS\BUDGETS\Amanda\Consolidated%2003\FY%202003%20Allocations\REAP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  <cell r="E5">
            <v>0</v>
          </cell>
        </row>
        <row r="6">
          <cell r="C6">
            <v>0</v>
          </cell>
          <cell r="E6">
            <v>0</v>
          </cell>
        </row>
        <row r="8">
          <cell r="C8">
            <v>0</v>
          </cell>
          <cell r="E8">
            <v>2720</v>
          </cell>
        </row>
        <row r="10">
          <cell r="C10">
            <v>0</v>
          </cell>
          <cell r="E10">
            <v>1637</v>
          </cell>
        </row>
        <row r="11">
          <cell r="C11">
            <v>0</v>
          </cell>
          <cell r="E11">
            <v>2173</v>
          </cell>
        </row>
        <row r="15">
          <cell r="C15">
            <v>302499</v>
          </cell>
          <cell r="E15">
            <v>75678</v>
          </cell>
        </row>
        <row r="17">
          <cell r="C17">
            <v>0</v>
          </cell>
          <cell r="E17">
            <v>1771</v>
          </cell>
        </row>
        <row r="18">
          <cell r="C18">
            <v>0</v>
          </cell>
          <cell r="E18">
            <v>257</v>
          </cell>
        </row>
        <row r="19">
          <cell r="C19">
            <v>0</v>
          </cell>
          <cell r="E19">
            <v>320</v>
          </cell>
        </row>
        <row r="22">
          <cell r="C22">
            <v>432</v>
          </cell>
          <cell r="E22">
            <v>362</v>
          </cell>
        </row>
        <row r="27">
          <cell r="C27">
            <v>66303</v>
          </cell>
          <cell r="E27">
            <v>51659</v>
          </cell>
        </row>
        <row r="29">
          <cell r="C29">
            <v>25801</v>
          </cell>
          <cell r="E29">
            <v>17174</v>
          </cell>
        </row>
        <row r="30">
          <cell r="C30">
            <v>290757</v>
          </cell>
          <cell r="E30">
            <v>22937</v>
          </cell>
        </row>
        <row r="32">
          <cell r="C32">
            <v>345265</v>
          </cell>
          <cell r="E32">
            <v>306374</v>
          </cell>
        </row>
        <row r="33">
          <cell r="C33">
            <v>524856</v>
          </cell>
          <cell r="E33">
            <v>182948</v>
          </cell>
        </row>
        <row r="35">
          <cell r="C35">
            <v>6660</v>
          </cell>
          <cell r="E35">
            <v>9978</v>
          </cell>
        </row>
        <row r="38">
          <cell r="C38">
            <v>38133</v>
          </cell>
          <cell r="E38">
            <v>27865</v>
          </cell>
        </row>
        <row r="39">
          <cell r="C39">
            <v>279323</v>
          </cell>
          <cell r="E39">
            <v>33841</v>
          </cell>
        </row>
        <row r="40">
          <cell r="C40">
            <v>700498</v>
          </cell>
          <cell r="E40">
            <v>464079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9.28125" style="0" bestFit="1" customWidth="1"/>
    <col min="2" max="2" width="8.421875" style="0" customWidth="1"/>
    <col min="3" max="3" width="42.140625" style="0" bestFit="1" customWidth="1"/>
    <col min="4" max="4" width="33.00390625" style="0" hidden="1" customWidth="1"/>
    <col min="5" max="5" width="20.140625" style="0" bestFit="1" customWidth="1"/>
    <col min="6" max="6" width="20.57421875" style="0" hidden="1" customWidth="1"/>
    <col min="7" max="7" width="17.7109375" style="0" hidden="1" customWidth="1"/>
    <col min="8" max="8" width="15.140625" style="0" hidden="1" customWidth="1"/>
    <col min="9" max="9" width="8.7109375" style="0" bestFit="1" customWidth="1"/>
    <col min="10" max="10" width="8.57421875" style="0" hidden="1" customWidth="1"/>
    <col min="11" max="11" width="8.00390625" style="0" hidden="1" customWidth="1"/>
    <col min="12" max="12" width="6.7109375" style="0" hidden="1" customWidth="1"/>
    <col min="14" max="14" width="7.8515625" style="0" hidden="1" customWidth="1"/>
    <col min="15" max="15" width="6.8515625" style="0" hidden="1" customWidth="1"/>
    <col min="16" max="16" width="11.140625" style="0" bestFit="1" customWidth="1"/>
    <col min="17" max="17" width="9.7109375" style="0" customWidth="1"/>
    <col min="18" max="18" width="9.00390625" style="0" customWidth="1"/>
    <col min="19" max="19" width="9.421875" style="0" customWidth="1"/>
    <col min="20" max="20" width="10.421875" style="0" customWidth="1"/>
    <col min="21" max="21" width="9.8515625" style="0" customWidth="1"/>
    <col min="22" max="26" width="10.7109375" style="0" hidden="1" customWidth="1"/>
    <col min="27" max="41" width="0" style="0" hidden="1" customWidth="1"/>
  </cols>
  <sheetData>
    <row r="1" spans="1:21" ht="12.75">
      <c r="A1" s="1" t="s">
        <v>0</v>
      </c>
      <c r="B1" s="2"/>
      <c r="G1" s="3"/>
      <c r="I1" s="4"/>
      <c r="O1" s="5"/>
      <c r="U1" s="5"/>
    </row>
    <row r="2" spans="1:21" ht="12.75">
      <c r="A2" s="1" t="s">
        <v>1</v>
      </c>
      <c r="B2" s="2"/>
      <c r="G2" s="3"/>
      <c r="I2" s="4"/>
      <c r="O2" s="5"/>
      <c r="U2" s="5"/>
    </row>
    <row r="3" spans="1:21" ht="12.75">
      <c r="A3" s="1" t="s">
        <v>162</v>
      </c>
      <c r="B3" s="2"/>
      <c r="G3" s="3"/>
      <c r="I3" s="4"/>
      <c r="O3" s="5"/>
      <c r="U3" s="5"/>
    </row>
    <row r="4" spans="1:21" ht="15" customHeight="1">
      <c r="A4" s="39" t="s">
        <v>163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U4" s="5"/>
    </row>
    <row r="5" spans="1:2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U5" s="5"/>
    </row>
    <row r="6" spans="1:2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U6" s="5"/>
    </row>
    <row r="7" spans="1:2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U7" s="5"/>
    </row>
    <row r="8" spans="1:2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U8" s="5"/>
    </row>
    <row r="9" spans="1:26" ht="15" customHeight="1">
      <c r="A9" s="6"/>
      <c r="B9" s="7"/>
      <c r="C9" s="8"/>
      <c r="D9" s="8"/>
      <c r="E9" s="8"/>
      <c r="F9" s="8"/>
      <c r="G9" s="9"/>
      <c r="H9" s="8"/>
      <c r="I9" s="10"/>
      <c r="J9" s="8"/>
      <c r="K9" s="8"/>
      <c r="L9" s="8"/>
      <c r="M9" s="8"/>
      <c r="N9" s="11"/>
      <c r="O9" s="11"/>
      <c r="P9" s="8"/>
      <c r="Q9" s="8"/>
      <c r="R9" s="11"/>
      <c r="S9" s="8"/>
      <c r="T9" s="11"/>
      <c r="U9" s="11"/>
      <c r="V9" s="8"/>
      <c r="W9" s="8"/>
      <c r="X9" s="8"/>
      <c r="Y9" s="8"/>
      <c r="Z9" s="8"/>
    </row>
    <row r="10" spans="1:42" ht="139.5" customHeight="1">
      <c r="A10" s="12" t="s">
        <v>2</v>
      </c>
      <c r="B10" s="13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5" t="s">
        <v>8</v>
      </c>
      <c r="H10" s="14" t="s">
        <v>9</v>
      </c>
      <c r="I10" s="31" t="s">
        <v>10</v>
      </c>
      <c r="J10" s="31" t="s">
        <v>11</v>
      </c>
      <c r="K10" s="32" t="s">
        <v>12</v>
      </c>
      <c r="L10" s="33" t="s">
        <v>13</v>
      </c>
      <c r="M10" s="34" t="s">
        <v>14</v>
      </c>
      <c r="N10" s="33" t="s">
        <v>15</v>
      </c>
      <c r="O10" s="33" t="s">
        <v>16</v>
      </c>
      <c r="P10" s="31" t="s">
        <v>17</v>
      </c>
      <c r="Q10" s="31" t="s">
        <v>18</v>
      </c>
      <c r="R10" s="32" t="s">
        <v>12</v>
      </c>
      <c r="S10" s="31" t="s">
        <v>19</v>
      </c>
      <c r="T10" s="32" t="s">
        <v>12</v>
      </c>
      <c r="U10" s="33" t="s">
        <v>20</v>
      </c>
      <c r="V10" s="35" t="s">
        <v>21</v>
      </c>
      <c r="W10" s="35" t="s">
        <v>22</v>
      </c>
      <c r="X10" s="35" t="s">
        <v>23</v>
      </c>
      <c r="Y10" s="35" t="s">
        <v>24</v>
      </c>
      <c r="Z10" s="36" t="s">
        <v>25</v>
      </c>
      <c r="AA10" s="36" t="s">
        <v>26</v>
      </c>
      <c r="AB10" s="36" t="s">
        <v>27</v>
      </c>
      <c r="AC10" s="36" t="s">
        <v>28</v>
      </c>
      <c r="AD10" s="36" t="s">
        <v>29</v>
      </c>
      <c r="AE10" s="36" t="s">
        <v>30</v>
      </c>
      <c r="AF10" s="37" t="s">
        <v>31</v>
      </c>
      <c r="AG10" s="37" t="s">
        <v>32</v>
      </c>
      <c r="AH10" s="37" t="s">
        <v>33</v>
      </c>
      <c r="AI10" s="36" t="s">
        <v>34</v>
      </c>
      <c r="AJ10" s="36" t="s">
        <v>35</v>
      </c>
      <c r="AK10" s="36" t="s">
        <v>36</v>
      </c>
      <c r="AL10" s="36" t="s">
        <v>37</v>
      </c>
      <c r="AM10" s="36" t="s">
        <v>38</v>
      </c>
      <c r="AN10" s="36" t="s">
        <v>39</v>
      </c>
      <c r="AO10" s="36" t="s">
        <v>40</v>
      </c>
      <c r="AP10" s="38"/>
    </row>
    <row r="11" spans="1:43" ht="13.5" thickBot="1">
      <c r="A11" s="16">
        <v>1</v>
      </c>
      <c r="B11" s="17">
        <v>2</v>
      </c>
      <c r="C11" s="18">
        <v>3</v>
      </c>
      <c r="D11" s="18"/>
      <c r="E11" s="18">
        <v>4</v>
      </c>
      <c r="F11" s="18"/>
      <c r="G11" s="19"/>
      <c r="H11" s="18"/>
      <c r="I11" s="20">
        <v>4</v>
      </c>
      <c r="J11" s="21">
        <v>5</v>
      </c>
      <c r="K11" s="21">
        <v>6</v>
      </c>
      <c r="L11" s="21">
        <v>7</v>
      </c>
      <c r="M11" s="21">
        <v>8</v>
      </c>
      <c r="N11" s="22">
        <v>9</v>
      </c>
      <c r="O11" s="22">
        <v>10</v>
      </c>
      <c r="P11" s="21">
        <v>11</v>
      </c>
      <c r="Q11" s="21">
        <v>12</v>
      </c>
      <c r="R11" s="23">
        <v>13</v>
      </c>
      <c r="S11" s="21">
        <v>14</v>
      </c>
      <c r="T11" s="23">
        <v>15</v>
      </c>
      <c r="U11" s="22">
        <v>16</v>
      </c>
      <c r="V11" s="21">
        <v>17</v>
      </c>
      <c r="W11" s="21">
        <v>18</v>
      </c>
      <c r="X11" s="21">
        <v>19</v>
      </c>
      <c r="Y11" s="21">
        <v>20</v>
      </c>
      <c r="Z11" s="18"/>
      <c r="AA11" s="24"/>
      <c r="AB11" s="24"/>
      <c r="AC11" s="24"/>
      <c r="AD11" s="24"/>
      <c r="AE11" s="24"/>
      <c r="AF11" s="25"/>
      <c r="AG11" s="25"/>
      <c r="AH11" s="25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1" ht="12.75">
      <c r="A12">
        <v>2200060</v>
      </c>
      <c r="B12">
        <v>2</v>
      </c>
      <c r="C12" t="s">
        <v>47</v>
      </c>
      <c r="D12" t="s">
        <v>48</v>
      </c>
      <c r="E12" t="s">
        <v>49</v>
      </c>
      <c r="F12" s="26">
        <v>70655</v>
      </c>
      <c r="G12" s="3" t="s">
        <v>43</v>
      </c>
      <c r="H12">
        <v>3376394311</v>
      </c>
      <c r="I12" s="4" t="s">
        <v>50</v>
      </c>
      <c r="J12" s="4" t="s">
        <v>42</v>
      </c>
      <c r="K12" t="s">
        <v>42</v>
      </c>
      <c r="L12" s="27" t="s">
        <v>41</v>
      </c>
      <c r="M12" s="30">
        <v>4051.363432</v>
      </c>
      <c r="N12" s="27" t="s">
        <v>42</v>
      </c>
      <c r="O12" s="27" t="s">
        <v>42</v>
      </c>
      <c r="P12" s="28">
        <v>24.223468507</v>
      </c>
      <c r="Q12" t="s">
        <v>41</v>
      </c>
      <c r="R12" t="s">
        <v>42</v>
      </c>
      <c r="S12" t="s">
        <v>41</v>
      </c>
      <c r="T12" t="s">
        <v>42</v>
      </c>
      <c r="U12" s="27" t="s">
        <v>41</v>
      </c>
      <c r="V12" s="27">
        <v>324000</v>
      </c>
      <c r="W12" s="27" t="e">
        <f>'[1]Sheet1'!#REF!</f>
        <v>#REF!</v>
      </c>
      <c r="X12" s="27">
        <v>36282</v>
      </c>
      <c r="Y12" s="27" t="e">
        <f>'[1]Sheet1'!#REF!</f>
        <v>#REF!</v>
      </c>
      <c r="Z12">
        <f aca="true" t="shared" si="0" ref="Z12:Z49">IF(OR(J12="YES",L12="YES"),1,0)</f>
        <v>1</v>
      </c>
      <c r="AA12">
        <f aca="true" t="shared" si="1" ref="AA12:AA49">IF(OR(M12&lt;600,N12="YES"),1,0)</f>
        <v>0</v>
      </c>
      <c r="AB12">
        <f aca="true" t="shared" si="2" ref="AB12:AB49">IF(AND(OR(J12="YES",L12="YES"),(Z12=0)),"Trouble",0)</f>
        <v>0</v>
      </c>
      <c r="AC12">
        <f aca="true" t="shared" si="3" ref="AC12:AC49">IF(AND(OR(M12&lt;600,N12="YES"),(AA12=0)),"Trouble",0)</f>
        <v>0</v>
      </c>
      <c r="AD12">
        <f aca="true" t="shared" si="4" ref="AD12:AD49">IF(AND(AND(J12="NO",L12="NO"),(O12="YES")),"Trouble",0)</f>
        <v>0</v>
      </c>
      <c r="AE12">
        <f aca="true" t="shared" si="5" ref="AE12:AE49">IF(AND(AND(M12&gt;=600,N12="NO"),(O12="YES")),"Trouble",0)</f>
        <v>0</v>
      </c>
      <c r="AF12" s="29">
        <f aca="true" t="shared" si="6" ref="AF12:AF49">IF(AND(Z12=1,AA12=1),"SRSA",0)</f>
        <v>0</v>
      </c>
      <c r="AG12" s="29">
        <f aca="true" t="shared" si="7" ref="AG12:AG49">IF(AND(AF12=0,O12="YES"),"Trouble",0)</f>
        <v>0</v>
      </c>
      <c r="AH12" s="29">
        <f aca="true" t="shared" si="8" ref="AH12:AH49">IF(AND(AF12="SRSA",O12="NO"),"Trouble",0)</f>
        <v>0</v>
      </c>
      <c r="AI12">
        <f aca="true" t="shared" si="9" ref="AI12:AI49">IF(S12="YES",1,0)</f>
        <v>1</v>
      </c>
      <c r="AJ12">
        <f aca="true" t="shared" si="10" ref="AJ12:AJ49">IF(P12&gt;=20,1,0)</f>
        <v>1</v>
      </c>
      <c r="AK12" t="str">
        <f aca="true" t="shared" si="11" ref="AK12:AK49">IF(AND(AI12=1,AJ12=1),"Initial",0)</f>
        <v>Initial</v>
      </c>
      <c r="AL12">
        <f aca="true" t="shared" si="12" ref="AL12:AL49">IF(AND(AF12="SRSA",AK12="Initial"),"SRSA",0)</f>
        <v>0</v>
      </c>
      <c r="AM12" t="str">
        <f aca="true" t="shared" si="13" ref="AM12:AM49">IF(AND(AK12="Initial",AL12=0),"RLIS",0)</f>
        <v>RLIS</v>
      </c>
      <c r="AN12">
        <f aca="true" t="shared" si="14" ref="AN12:AN49">IF(AND(AM12=0,U12="YES"),"Trouble",0)</f>
        <v>0</v>
      </c>
      <c r="AO12">
        <f aca="true" t="shared" si="15" ref="AO12:AO49">IF(AND(U12="NO",AM12="RLIS"),"Trouble",0)</f>
        <v>0</v>
      </c>
    </row>
    <row r="13" spans="1:41" ht="12.75">
      <c r="A13">
        <v>2200120</v>
      </c>
      <c r="B13">
        <v>4</v>
      </c>
      <c r="C13" t="s">
        <v>51</v>
      </c>
      <c r="D13" t="s">
        <v>52</v>
      </c>
      <c r="E13" t="s">
        <v>53</v>
      </c>
      <c r="F13" s="26">
        <v>70390</v>
      </c>
      <c r="G13" s="3" t="s">
        <v>43</v>
      </c>
      <c r="H13">
        <v>9853697251</v>
      </c>
      <c r="I13" s="4" t="s">
        <v>44</v>
      </c>
      <c r="J13" s="4" t="s">
        <v>41</v>
      </c>
      <c r="K13" t="s">
        <v>41</v>
      </c>
      <c r="L13" s="27" t="s">
        <v>41</v>
      </c>
      <c r="M13" s="30">
        <v>4269.809421</v>
      </c>
      <c r="N13" s="27" t="s">
        <v>42</v>
      </c>
      <c r="O13" s="27" t="s">
        <v>42</v>
      </c>
      <c r="P13" s="28">
        <v>28.779127664</v>
      </c>
      <c r="Q13" t="s">
        <v>41</v>
      </c>
      <c r="R13" t="s">
        <v>42</v>
      </c>
      <c r="S13" t="s">
        <v>41</v>
      </c>
      <c r="T13" t="s">
        <v>42</v>
      </c>
      <c r="U13" s="27" t="s">
        <v>41</v>
      </c>
      <c r="V13" s="27">
        <v>347114</v>
      </c>
      <c r="W13" s="27" t="e">
        <f>'[1]Sheet1'!#REF!</f>
        <v>#REF!</v>
      </c>
      <c r="X13" s="27">
        <v>43763</v>
      </c>
      <c r="Y13" s="27" t="e">
        <f>'[1]Sheet1'!#REF!</f>
        <v>#REF!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29">
        <f t="shared" si="6"/>
        <v>0</v>
      </c>
      <c r="AG13" s="29">
        <f t="shared" si="7"/>
        <v>0</v>
      </c>
      <c r="AH13" s="29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2200150</v>
      </c>
      <c r="B14">
        <v>5</v>
      </c>
      <c r="C14" t="s">
        <v>54</v>
      </c>
      <c r="D14" t="s">
        <v>55</v>
      </c>
      <c r="E14" t="s">
        <v>56</v>
      </c>
      <c r="F14" s="26">
        <v>71351</v>
      </c>
      <c r="G14" s="3" t="s">
        <v>43</v>
      </c>
      <c r="H14">
        <v>3182400201</v>
      </c>
      <c r="I14" s="4" t="s">
        <v>50</v>
      </c>
      <c r="J14" s="4" t="s">
        <v>42</v>
      </c>
      <c r="K14" t="s">
        <v>42</v>
      </c>
      <c r="L14" s="27" t="s">
        <v>42</v>
      </c>
      <c r="M14" s="30">
        <v>6163.916055</v>
      </c>
      <c r="N14" s="27" t="s">
        <v>42</v>
      </c>
      <c r="O14" s="27" t="s">
        <v>42</v>
      </c>
      <c r="P14" s="28">
        <v>31.195652174</v>
      </c>
      <c r="Q14" t="s">
        <v>41</v>
      </c>
      <c r="R14" t="s">
        <v>42</v>
      </c>
      <c r="S14" t="s">
        <v>41</v>
      </c>
      <c r="T14" t="s">
        <v>42</v>
      </c>
      <c r="U14" s="27" t="s">
        <v>41</v>
      </c>
      <c r="V14" s="27">
        <v>656360</v>
      </c>
      <c r="W14" s="27" t="e">
        <f>'[1]Sheet1'!#REF!</f>
        <v>#REF!</v>
      </c>
      <c r="X14" s="27">
        <v>71642</v>
      </c>
      <c r="Y14" s="27" t="e">
        <f>'[1]Sheet1'!#REF!</f>
        <v>#REF!</v>
      </c>
      <c r="Z14">
        <f t="shared" si="0"/>
        <v>0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29">
        <f t="shared" si="6"/>
        <v>0</v>
      </c>
      <c r="AG14" s="29">
        <f t="shared" si="7"/>
        <v>0</v>
      </c>
      <c r="AH14" s="29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2200180</v>
      </c>
      <c r="B15">
        <v>6</v>
      </c>
      <c r="C15" t="s">
        <v>57</v>
      </c>
      <c r="D15" t="s">
        <v>58</v>
      </c>
      <c r="E15" t="s">
        <v>59</v>
      </c>
      <c r="F15" s="26">
        <v>70634</v>
      </c>
      <c r="G15" s="3">
        <v>938</v>
      </c>
      <c r="H15">
        <v>3374635551</v>
      </c>
      <c r="I15" s="4" t="s">
        <v>50</v>
      </c>
      <c r="J15" s="4" t="s">
        <v>42</v>
      </c>
      <c r="K15" t="s">
        <v>42</v>
      </c>
      <c r="L15" s="27" t="s">
        <v>42</v>
      </c>
      <c r="M15" s="30">
        <v>5681.757153</v>
      </c>
      <c r="N15" s="27" t="s">
        <v>42</v>
      </c>
      <c r="O15" s="27" t="s">
        <v>42</v>
      </c>
      <c r="P15" s="28">
        <v>20.412096057</v>
      </c>
      <c r="Q15" t="s">
        <v>41</v>
      </c>
      <c r="R15" t="s">
        <v>42</v>
      </c>
      <c r="S15" t="s">
        <v>41</v>
      </c>
      <c r="T15" t="s">
        <v>42</v>
      </c>
      <c r="U15" s="27" t="s">
        <v>41</v>
      </c>
      <c r="V15" s="27">
        <v>394808</v>
      </c>
      <c r="W15" s="27" t="e">
        <f>'[1]Sheet1'!#REF!</f>
        <v>#REF!</v>
      </c>
      <c r="X15" s="27">
        <v>38508</v>
      </c>
      <c r="Y15" s="27" t="e">
        <f>'[1]Sheet1'!#REF!</f>
        <v>#REF!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29">
        <f t="shared" si="6"/>
        <v>0</v>
      </c>
      <c r="AG15" s="29">
        <f t="shared" si="7"/>
        <v>0</v>
      </c>
      <c r="AH15" s="29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2200210</v>
      </c>
      <c r="B16">
        <v>7</v>
      </c>
      <c r="C16" t="s">
        <v>60</v>
      </c>
      <c r="D16" t="s">
        <v>61</v>
      </c>
      <c r="E16" t="s">
        <v>62</v>
      </c>
      <c r="F16" s="26">
        <v>71001</v>
      </c>
      <c r="G16" s="3">
        <v>418</v>
      </c>
      <c r="H16">
        <v>3182639416</v>
      </c>
      <c r="I16" s="4" t="s">
        <v>63</v>
      </c>
      <c r="J16" s="4" t="s">
        <v>42</v>
      </c>
      <c r="K16" t="s">
        <v>42</v>
      </c>
      <c r="L16" s="27" t="s">
        <v>41</v>
      </c>
      <c r="M16" s="30">
        <v>2402.401008</v>
      </c>
      <c r="N16" s="27" t="s">
        <v>42</v>
      </c>
      <c r="O16" s="27" t="s">
        <v>42</v>
      </c>
      <c r="P16" s="28">
        <v>32.559560171</v>
      </c>
      <c r="Q16" t="s">
        <v>41</v>
      </c>
      <c r="R16" t="s">
        <v>42</v>
      </c>
      <c r="S16" t="s">
        <v>41</v>
      </c>
      <c r="T16" t="s">
        <v>42</v>
      </c>
      <c r="U16" s="27" t="s">
        <v>41</v>
      </c>
      <c r="V16" s="27">
        <v>265377</v>
      </c>
      <c r="W16" s="27" t="e">
        <f>'[1]Sheet1'!#REF!</f>
        <v>#REF!</v>
      </c>
      <c r="X16" s="27">
        <v>25971</v>
      </c>
      <c r="Y16" s="27" t="e">
        <f>'[1]Sheet1'!#REF!</f>
        <v>#REF!</v>
      </c>
      <c r="Z16">
        <f t="shared" si="0"/>
        <v>1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29">
        <f t="shared" si="6"/>
        <v>0</v>
      </c>
      <c r="AG16" s="29">
        <f t="shared" si="7"/>
        <v>0</v>
      </c>
      <c r="AH16" s="29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2200360</v>
      </c>
      <c r="B17">
        <v>11</v>
      </c>
      <c r="C17" t="s">
        <v>67</v>
      </c>
      <c r="D17" t="s">
        <v>68</v>
      </c>
      <c r="E17" t="s">
        <v>69</v>
      </c>
      <c r="F17" s="26">
        <v>71418</v>
      </c>
      <c r="G17" s="3">
        <v>1019</v>
      </c>
      <c r="H17">
        <v>3186492689</v>
      </c>
      <c r="I17" s="4">
        <v>7</v>
      </c>
      <c r="J17" s="4" t="s">
        <v>41</v>
      </c>
      <c r="K17" t="s">
        <v>42</v>
      </c>
      <c r="L17" s="27" t="s">
        <v>41</v>
      </c>
      <c r="M17" s="30">
        <v>1742.764881</v>
      </c>
      <c r="N17" s="27" t="s">
        <v>42</v>
      </c>
      <c r="O17" s="27" t="s">
        <v>42</v>
      </c>
      <c r="P17" s="28">
        <v>27.670396745</v>
      </c>
      <c r="Q17" t="s">
        <v>41</v>
      </c>
      <c r="R17" t="s">
        <v>42</v>
      </c>
      <c r="S17" t="s">
        <v>41</v>
      </c>
      <c r="T17" t="s">
        <v>42</v>
      </c>
      <c r="U17" s="27" t="s">
        <v>41</v>
      </c>
      <c r="V17" s="27">
        <v>156708</v>
      </c>
      <c r="W17" s="27" t="e">
        <f>'[1]Sheet1'!#REF!</f>
        <v>#REF!</v>
      </c>
      <c r="X17" s="27">
        <v>16705</v>
      </c>
      <c r="Y17" s="27" t="e">
        <f>'[1]Sheet1'!#REF!</f>
        <v>#REF!</v>
      </c>
      <c r="Z17">
        <f t="shared" si="0"/>
        <v>1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29">
        <f t="shared" si="6"/>
        <v>0</v>
      </c>
      <c r="AG17" s="29">
        <f t="shared" si="7"/>
        <v>0</v>
      </c>
      <c r="AH17" s="29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2200420</v>
      </c>
      <c r="B18">
        <v>13</v>
      </c>
      <c r="C18" t="s">
        <v>70</v>
      </c>
      <c r="D18" t="s">
        <v>71</v>
      </c>
      <c r="E18" t="s">
        <v>72</v>
      </c>
      <c r="F18" s="26">
        <v>71340</v>
      </c>
      <c r="G18" s="3">
        <v>290</v>
      </c>
      <c r="H18">
        <v>3187445727</v>
      </c>
      <c r="I18" s="4" t="s">
        <v>50</v>
      </c>
      <c r="J18" s="4" t="s">
        <v>42</v>
      </c>
      <c r="K18" t="s">
        <v>42</v>
      </c>
      <c r="L18" s="27" t="s">
        <v>42</v>
      </c>
      <c r="M18" s="30">
        <v>1711.641121</v>
      </c>
      <c r="N18" s="27" t="s">
        <v>42</v>
      </c>
      <c r="O18" s="27" t="s">
        <v>42</v>
      </c>
      <c r="P18" s="28">
        <v>36.492890995</v>
      </c>
      <c r="Q18" t="s">
        <v>41</v>
      </c>
      <c r="R18" t="s">
        <v>42</v>
      </c>
      <c r="S18" t="s">
        <v>41</v>
      </c>
      <c r="T18" t="s">
        <v>42</v>
      </c>
      <c r="U18" s="27" t="s">
        <v>41</v>
      </c>
      <c r="V18" s="27">
        <v>200692</v>
      </c>
      <c r="W18" s="27" t="e">
        <f>'[1]Sheet1'!#REF!</f>
        <v>#REF!</v>
      </c>
      <c r="X18" s="27">
        <v>20673</v>
      </c>
      <c r="Y18" s="27" t="e">
        <f>'[1]Sheet1'!#REF!</f>
        <v>#REF!</v>
      </c>
      <c r="Z18">
        <f t="shared" si="0"/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29">
        <f t="shared" si="6"/>
        <v>0</v>
      </c>
      <c r="AG18" s="29">
        <f t="shared" si="7"/>
        <v>0</v>
      </c>
      <c r="AH18" s="29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2200240</v>
      </c>
      <c r="B19">
        <v>66</v>
      </c>
      <c r="C19" t="s">
        <v>64</v>
      </c>
      <c r="D19" t="s">
        <v>65</v>
      </c>
      <c r="E19" t="s">
        <v>66</v>
      </c>
      <c r="F19" s="26">
        <v>70429</v>
      </c>
      <c r="G19" s="3">
        <v>310</v>
      </c>
      <c r="H19">
        <v>9857351392</v>
      </c>
      <c r="I19" s="4" t="s">
        <v>63</v>
      </c>
      <c r="J19" s="4" t="s">
        <v>42</v>
      </c>
      <c r="K19" t="s">
        <v>42</v>
      </c>
      <c r="L19" s="27" t="s">
        <v>42</v>
      </c>
      <c r="M19" s="30">
        <v>2799.115871</v>
      </c>
      <c r="N19" s="27" t="s">
        <v>42</v>
      </c>
      <c r="O19" s="27" t="s">
        <v>42</v>
      </c>
      <c r="P19" s="28">
        <v>42.823712949</v>
      </c>
      <c r="Q19" t="s">
        <v>41</v>
      </c>
      <c r="R19" t="s">
        <v>42</v>
      </c>
      <c r="S19" t="s">
        <v>41</v>
      </c>
      <c r="T19" t="s">
        <v>42</v>
      </c>
      <c r="U19" s="27" t="s">
        <v>41</v>
      </c>
      <c r="V19" s="27">
        <v>300075</v>
      </c>
      <c r="W19" s="27" t="e">
        <f>'[1]Sheet1'!#REF!</f>
        <v>#REF!</v>
      </c>
      <c r="X19" s="27">
        <v>31428</v>
      </c>
      <c r="Y19" s="27" t="e">
        <f>'[1]Sheet1'!#REF!</f>
        <v>#REF!</v>
      </c>
      <c r="Z19">
        <f t="shared" si="0"/>
        <v>0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29">
        <f t="shared" si="6"/>
        <v>0</v>
      </c>
      <c r="AG19" s="29">
        <f t="shared" si="7"/>
        <v>0</v>
      </c>
      <c r="AH19" s="29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2200450</v>
      </c>
      <c r="B20">
        <v>14</v>
      </c>
      <c r="C20" t="s">
        <v>73</v>
      </c>
      <c r="D20" t="s">
        <v>74</v>
      </c>
      <c r="E20" t="s">
        <v>75</v>
      </c>
      <c r="F20" s="26">
        <v>71040</v>
      </c>
      <c r="G20" s="3">
        <v>600</v>
      </c>
      <c r="H20">
        <v>3189273502</v>
      </c>
      <c r="I20" s="4" t="s">
        <v>50</v>
      </c>
      <c r="J20" s="4" t="s">
        <v>42</v>
      </c>
      <c r="K20" t="s">
        <v>42</v>
      </c>
      <c r="L20" s="27" t="s">
        <v>42</v>
      </c>
      <c r="M20" s="30">
        <v>2708.017025</v>
      </c>
      <c r="N20" s="27" t="s">
        <v>42</v>
      </c>
      <c r="O20" s="27" t="s">
        <v>42</v>
      </c>
      <c r="P20" s="28">
        <v>33.837772397</v>
      </c>
      <c r="Q20" t="s">
        <v>41</v>
      </c>
      <c r="R20" t="s">
        <v>42</v>
      </c>
      <c r="S20" t="s">
        <v>41</v>
      </c>
      <c r="T20" t="s">
        <v>42</v>
      </c>
      <c r="U20" s="27" t="s">
        <v>41</v>
      </c>
      <c r="V20" s="27">
        <v>264721</v>
      </c>
      <c r="W20" s="27" t="e">
        <f>'[1]Sheet1'!#REF!</f>
        <v>#REF!</v>
      </c>
      <c r="X20" s="27">
        <v>26288</v>
      </c>
      <c r="Y20" s="27" t="e">
        <f>'[1]Sheet1'!#REF!</f>
        <v>#REF!</v>
      </c>
      <c r="Z20">
        <f t="shared" si="0"/>
        <v>0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29">
        <f t="shared" si="6"/>
        <v>0</v>
      </c>
      <c r="AG20" s="29">
        <f t="shared" si="7"/>
        <v>0</v>
      </c>
      <c r="AH20" s="29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2200480</v>
      </c>
      <c r="B21">
        <v>15</v>
      </c>
      <c r="C21" t="s">
        <v>76</v>
      </c>
      <c r="D21" t="s">
        <v>77</v>
      </c>
      <c r="E21" t="s">
        <v>78</v>
      </c>
      <c r="F21" s="26">
        <v>71373</v>
      </c>
      <c r="G21" s="3">
        <v>950</v>
      </c>
      <c r="H21">
        <v>3183364226</v>
      </c>
      <c r="I21" s="4" t="s">
        <v>50</v>
      </c>
      <c r="J21" s="4" t="s">
        <v>42</v>
      </c>
      <c r="K21" t="s">
        <v>42</v>
      </c>
      <c r="L21" s="27" t="s">
        <v>42</v>
      </c>
      <c r="M21" s="30">
        <v>3617.189877</v>
      </c>
      <c r="N21" s="27" t="s">
        <v>42</v>
      </c>
      <c r="O21" s="27" t="s">
        <v>42</v>
      </c>
      <c r="P21" s="28">
        <v>37.349106712</v>
      </c>
      <c r="Q21" t="s">
        <v>41</v>
      </c>
      <c r="R21" t="s">
        <v>42</v>
      </c>
      <c r="S21" t="s">
        <v>41</v>
      </c>
      <c r="T21" t="s">
        <v>42</v>
      </c>
      <c r="U21" s="27" t="s">
        <v>41</v>
      </c>
      <c r="V21" s="27">
        <v>380156</v>
      </c>
      <c r="W21" s="27" t="e">
        <f>'[1]Sheet1'!#REF!</f>
        <v>#REF!</v>
      </c>
      <c r="X21" s="27">
        <v>39793</v>
      </c>
      <c r="Y21" s="27" t="e">
        <f>'[1]Sheet1'!#REF!</f>
        <v>#REF!</v>
      </c>
      <c r="Z21">
        <f t="shared" si="0"/>
        <v>0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29">
        <f t="shared" si="6"/>
        <v>0</v>
      </c>
      <c r="AG21" s="29">
        <f t="shared" si="7"/>
        <v>0</v>
      </c>
      <c r="AH21" s="29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2200510</v>
      </c>
      <c r="B22">
        <v>16</v>
      </c>
      <c r="C22" t="s">
        <v>79</v>
      </c>
      <c r="D22" t="s">
        <v>80</v>
      </c>
      <c r="E22" t="s">
        <v>81</v>
      </c>
      <c r="F22" s="26">
        <v>71052</v>
      </c>
      <c r="G22" s="3" t="s">
        <v>43</v>
      </c>
      <c r="H22">
        <v>3188722836</v>
      </c>
      <c r="I22" s="4" t="s">
        <v>50</v>
      </c>
      <c r="J22" s="4" t="s">
        <v>42</v>
      </c>
      <c r="K22" t="s">
        <v>42</v>
      </c>
      <c r="L22" s="27" t="s">
        <v>41</v>
      </c>
      <c r="M22" s="30">
        <v>4570.894168</v>
      </c>
      <c r="N22" s="27" t="s">
        <v>42</v>
      </c>
      <c r="O22" s="27" t="s">
        <v>42</v>
      </c>
      <c r="P22" s="28">
        <v>31.28440367</v>
      </c>
      <c r="Q22" t="s">
        <v>41</v>
      </c>
      <c r="R22" t="s">
        <v>42</v>
      </c>
      <c r="S22" t="s">
        <v>41</v>
      </c>
      <c r="T22" t="s">
        <v>42</v>
      </c>
      <c r="U22" s="27" t="s">
        <v>41</v>
      </c>
      <c r="V22" s="27">
        <v>418520</v>
      </c>
      <c r="W22" s="27" t="e">
        <f>'[1]Sheet1'!#REF!</f>
        <v>#REF!</v>
      </c>
      <c r="X22" s="27">
        <v>43552</v>
      </c>
      <c r="Y22" s="27" t="e">
        <f>'[1]Sheet1'!#REF!</f>
        <v>#REF!</v>
      </c>
      <c r="Z22">
        <f t="shared" si="0"/>
        <v>1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29">
        <f t="shared" si="6"/>
        <v>0</v>
      </c>
      <c r="AG22" s="29">
        <f t="shared" si="7"/>
        <v>0</v>
      </c>
      <c r="AH22" s="29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2200570</v>
      </c>
      <c r="B23">
        <v>18</v>
      </c>
      <c r="C23" t="s">
        <v>82</v>
      </c>
      <c r="D23" t="s">
        <v>83</v>
      </c>
      <c r="E23" t="s">
        <v>84</v>
      </c>
      <c r="F23" s="26">
        <v>71254</v>
      </c>
      <c r="G23" s="3">
        <v>792</v>
      </c>
      <c r="H23">
        <v>3185592222</v>
      </c>
      <c r="I23" s="4" t="s">
        <v>50</v>
      </c>
      <c r="J23" s="4" t="s">
        <v>42</v>
      </c>
      <c r="K23" t="s">
        <v>42</v>
      </c>
      <c r="L23" s="27" t="s">
        <v>42</v>
      </c>
      <c r="M23" s="30">
        <v>1639.550871</v>
      </c>
      <c r="N23" s="27" t="s">
        <v>42</v>
      </c>
      <c r="O23" s="27" t="s">
        <v>42</v>
      </c>
      <c r="P23" s="28">
        <v>51.542056075</v>
      </c>
      <c r="Q23" t="s">
        <v>41</v>
      </c>
      <c r="R23" t="s">
        <v>42</v>
      </c>
      <c r="S23" t="s">
        <v>41</v>
      </c>
      <c r="T23" t="s">
        <v>42</v>
      </c>
      <c r="U23" s="27" t="s">
        <v>41</v>
      </c>
      <c r="V23" s="27">
        <v>278987</v>
      </c>
      <c r="W23" s="27" t="e">
        <f>'[1]Sheet1'!#REF!</f>
        <v>#REF!</v>
      </c>
      <c r="X23" s="27">
        <v>30755</v>
      </c>
      <c r="Y23" s="27" t="e">
        <f>'[1]Sheet1'!#REF!</f>
        <v>#REF!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29">
        <f t="shared" si="6"/>
        <v>0</v>
      </c>
      <c r="AG23" s="29">
        <f t="shared" si="7"/>
        <v>0</v>
      </c>
      <c r="AH23" s="29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2200600</v>
      </c>
      <c r="B24">
        <v>19</v>
      </c>
      <c r="C24" t="s">
        <v>85</v>
      </c>
      <c r="D24" t="s">
        <v>86</v>
      </c>
      <c r="E24" t="s">
        <v>87</v>
      </c>
      <c r="F24" s="26">
        <v>70722</v>
      </c>
      <c r="G24" s="3">
        <v>397</v>
      </c>
      <c r="H24">
        <v>2256833040</v>
      </c>
      <c r="I24" s="4" t="s">
        <v>50</v>
      </c>
      <c r="J24" s="4" t="s">
        <v>42</v>
      </c>
      <c r="K24" t="s">
        <v>42</v>
      </c>
      <c r="L24" s="27" t="s">
        <v>41</v>
      </c>
      <c r="M24" s="30">
        <v>2438.22629</v>
      </c>
      <c r="N24" s="27" t="s">
        <v>42</v>
      </c>
      <c r="O24" s="27" t="s">
        <v>42</v>
      </c>
      <c r="P24" s="28">
        <v>26.441837732</v>
      </c>
      <c r="Q24" t="s">
        <v>41</v>
      </c>
      <c r="R24" t="s">
        <v>42</v>
      </c>
      <c r="S24" t="s">
        <v>41</v>
      </c>
      <c r="T24" t="s">
        <v>42</v>
      </c>
      <c r="U24" s="27" t="s">
        <v>41</v>
      </c>
      <c r="V24" s="27">
        <v>280927</v>
      </c>
      <c r="W24" s="27" t="e">
        <f>'[1]Sheet1'!#REF!</f>
        <v>#REF!</v>
      </c>
      <c r="X24" s="27">
        <v>27896</v>
      </c>
      <c r="Y24" s="27" t="e">
        <f>'[1]Sheet1'!#REF!</f>
        <v>#REF!</v>
      </c>
      <c r="Z24">
        <f t="shared" si="0"/>
        <v>1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29">
        <f t="shared" si="6"/>
        <v>0</v>
      </c>
      <c r="AG24" s="29">
        <f t="shared" si="7"/>
        <v>0</v>
      </c>
      <c r="AH24" s="29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2200630</v>
      </c>
      <c r="B25">
        <v>20</v>
      </c>
      <c r="C25" t="s">
        <v>88</v>
      </c>
      <c r="D25" t="s">
        <v>89</v>
      </c>
      <c r="E25" t="s">
        <v>90</v>
      </c>
      <c r="F25" s="26">
        <v>70586</v>
      </c>
      <c r="G25" s="3" t="s">
        <v>43</v>
      </c>
      <c r="H25">
        <v>3373636651</v>
      </c>
      <c r="I25" s="4" t="s">
        <v>50</v>
      </c>
      <c r="J25" s="4" t="s">
        <v>42</v>
      </c>
      <c r="K25" t="s">
        <v>42</v>
      </c>
      <c r="L25" s="27" t="s">
        <v>42</v>
      </c>
      <c r="M25" s="30">
        <v>5781.580258</v>
      </c>
      <c r="N25" s="27" t="s">
        <v>42</v>
      </c>
      <c r="O25" s="27" t="s">
        <v>42</v>
      </c>
      <c r="P25" s="28">
        <v>34.107515658</v>
      </c>
      <c r="Q25" t="s">
        <v>41</v>
      </c>
      <c r="R25" t="s">
        <v>42</v>
      </c>
      <c r="S25" t="s">
        <v>41</v>
      </c>
      <c r="T25" t="s">
        <v>42</v>
      </c>
      <c r="U25" s="27" t="s">
        <v>41</v>
      </c>
      <c r="V25" s="27">
        <v>635578</v>
      </c>
      <c r="W25" s="27" t="e">
        <f>'[1]Sheet1'!#REF!</f>
        <v>#REF!</v>
      </c>
      <c r="X25" s="27">
        <v>62833</v>
      </c>
      <c r="Y25" s="27" t="e">
        <f>'[1]Sheet1'!#REF!</f>
        <v>#REF!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29">
        <f t="shared" si="6"/>
        <v>0</v>
      </c>
      <c r="AG25" s="29">
        <f t="shared" si="7"/>
        <v>0</v>
      </c>
      <c r="AH25" s="29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2200660</v>
      </c>
      <c r="B26">
        <v>21</v>
      </c>
      <c r="C26" t="s">
        <v>91</v>
      </c>
      <c r="D26" t="s">
        <v>92</v>
      </c>
      <c r="E26" t="s">
        <v>93</v>
      </c>
      <c r="F26" s="26">
        <v>71295</v>
      </c>
      <c r="G26" s="3" t="s">
        <v>43</v>
      </c>
      <c r="H26">
        <v>3184359046</v>
      </c>
      <c r="I26" s="4" t="s">
        <v>63</v>
      </c>
      <c r="J26" s="4" t="s">
        <v>42</v>
      </c>
      <c r="K26" t="s">
        <v>42</v>
      </c>
      <c r="L26" s="27" t="s">
        <v>41</v>
      </c>
      <c r="M26" s="30">
        <v>3514.054633</v>
      </c>
      <c r="N26" s="27" t="s">
        <v>42</v>
      </c>
      <c r="O26" s="27" t="s">
        <v>42</v>
      </c>
      <c r="P26" s="28">
        <v>37.738853503</v>
      </c>
      <c r="Q26" t="s">
        <v>41</v>
      </c>
      <c r="R26" t="s">
        <v>42</v>
      </c>
      <c r="S26" t="s">
        <v>41</v>
      </c>
      <c r="T26" t="s">
        <v>42</v>
      </c>
      <c r="U26" s="27" t="s">
        <v>41</v>
      </c>
      <c r="V26" s="27">
        <v>434064</v>
      </c>
      <c r="W26" s="27" t="e">
        <f>'[1]Sheet1'!#REF!</f>
        <v>#REF!</v>
      </c>
      <c r="X26" s="27">
        <v>43642</v>
      </c>
      <c r="Y26" s="27" t="e">
        <f>'[1]Sheet1'!#REF!</f>
        <v>#REF!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29">
        <f t="shared" si="6"/>
        <v>0</v>
      </c>
      <c r="AG26" s="29">
        <f t="shared" si="7"/>
        <v>0</v>
      </c>
      <c r="AH26" s="29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2200690</v>
      </c>
      <c r="B27">
        <v>22</v>
      </c>
      <c r="C27" t="s">
        <v>94</v>
      </c>
      <c r="D27" t="s">
        <v>95</v>
      </c>
      <c r="E27" t="s">
        <v>96</v>
      </c>
      <c r="F27" s="26">
        <v>71417</v>
      </c>
      <c r="G27" s="3">
        <v>208</v>
      </c>
      <c r="H27">
        <v>3186273274</v>
      </c>
      <c r="I27" s="4">
        <v>7</v>
      </c>
      <c r="J27" s="4" t="s">
        <v>41</v>
      </c>
      <c r="K27" t="s">
        <v>42</v>
      </c>
      <c r="L27" s="27" t="s">
        <v>41</v>
      </c>
      <c r="M27" s="30">
        <v>3356.862986</v>
      </c>
      <c r="N27" s="27" t="s">
        <v>42</v>
      </c>
      <c r="O27" s="27" t="s">
        <v>42</v>
      </c>
      <c r="P27" s="28">
        <v>26.854942234</v>
      </c>
      <c r="Q27" t="s">
        <v>41</v>
      </c>
      <c r="R27" t="s">
        <v>42</v>
      </c>
      <c r="S27" t="s">
        <v>41</v>
      </c>
      <c r="T27" t="s">
        <v>42</v>
      </c>
      <c r="U27" s="27" t="s">
        <v>41</v>
      </c>
      <c r="V27" s="27">
        <v>273084</v>
      </c>
      <c r="W27" s="27" t="e">
        <f>'[1]Sheet1'!#REF!</f>
        <v>#REF!</v>
      </c>
      <c r="X27" s="27">
        <v>26175</v>
      </c>
      <c r="Y27" s="27" t="e">
        <f>'[1]Sheet1'!#REF!</f>
        <v>#REF!</v>
      </c>
      <c r="Z27">
        <f t="shared" si="0"/>
        <v>1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29">
        <f t="shared" si="6"/>
        <v>0</v>
      </c>
      <c r="AG27" s="29">
        <f t="shared" si="7"/>
        <v>0</v>
      </c>
      <c r="AH27" s="29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2200750</v>
      </c>
      <c r="B28">
        <v>24</v>
      </c>
      <c r="C28" t="s">
        <v>97</v>
      </c>
      <c r="D28" t="s">
        <v>98</v>
      </c>
      <c r="E28" t="s">
        <v>99</v>
      </c>
      <c r="F28" s="26">
        <v>70765</v>
      </c>
      <c r="G28" s="3">
        <v>151</v>
      </c>
      <c r="H28">
        <v>2256874341</v>
      </c>
      <c r="I28" s="4" t="s">
        <v>50</v>
      </c>
      <c r="J28" s="4" t="s">
        <v>42</v>
      </c>
      <c r="K28" t="s">
        <v>42</v>
      </c>
      <c r="L28" s="27" t="s">
        <v>41</v>
      </c>
      <c r="M28" s="30">
        <v>4440.297113</v>
      </c>
      <c r="N28" s="27" t="s">
        <v>42</v>
      </c>
      <c r="O28" s="27" t="s">
        <v>42</v>
      </c>
      <c r="P28" s="28">
        <v>28.875703636</v>
      </c>
      <c r="Q28" t="s">
        <v>41</v>
      </c>
      <c r="R28" t="s">
        <v>42</v>
      </c>
      <c r="S28" t="s">
        <v>41</v>
      </c>
      <c r="T28" t="s">
        <v>42</v>
      </c>
      <c r="U28" s="27" t="s">
        <v>41</v>
      </c>
      <c r="V28" s="27">
        <v>462870</v>
      </c>
      <c r="W28" s="27" t="e">
        <f>'[1]Sheet1'!#REF!</f>
        <v>#REF!</v>
      </c>
      <c r="X28" s="27">
        <v>50363</v>
      </c>
      <c r="Y28" s="27" t="e">
        <f>'[1]Sheet1'!#REF!</f>
        <v>#REF!</v>
      </c>
      <c r="Z28">
        <f t="shared" si="0"/>
        <v>1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29">
        <f t="shared" si="6"/>
        <v>0</v>
      </c>
      <c r="AG28" s="29">
        <f t="shared" si="7"/>
        <v>0</v>
      </c>
      <c r="AH28" s="29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>
        <v>2200780</v>
      </c>
      <c r="B29">
        <v>25</v>
      </c>
      <c r="C29" t="s">
        <v>100</v>
      </c>
      <c r="D29" t="s">
        <v>101</v>
      </c>
      <c r="E29" t="s">
        <v>102</v>
      </c>
      <c r="F29" s="26">
        <v>71251</v>
      </c>
      <c r="G29" s="3">
        <v>705</v>
      </c>
      <c r="H29">
        <v>3182594456</v>
      </c>
      <c r="I29" s="4" t="s">
        <v>50</v>
      </c>
      <c r="J29" s="4" t="s">
        <v>42</v>
      </c>
      <c r="K29" t="s">
        <v>42</v>
      </c>
      <c r="L29" s="27" t="s">
        <v>41</v>
      </c>
      <c r="M29" s="30">
        <v>2348.260077</v>
      </c>
      <c r="N29" s="27" t="s">
        <v>42</v>
      </c>
      <c r="O29" s="27" t="s">
        <v>42</v>
      </c>
      <c r="P29" s="28">
        <v>29.848171153</v>
      </c>
      <c r="Q29" t="s">
        <v>41</v>
      </c>
      <c r="R29" t="s">
        <v>42</v>
      </c>
      <c r="S29" t="s">
        <v>41</v>
      </c>
      <c r="T29" t="s">
        <v>42</v>
      </c>
      <c r="U29" s="27" t="s">
        <v>41</v>
      </c>
      <c r="V29" s="27">
        <v>203113</v>
      </c>
      <c r="W29" s="27" t="e">
        <f>'[1]Sheet1'!#REF!</f>
        <v>#REF!</v>
      </c>
      <c r="X29" s="27">
        <v>21260</v>
      </c>
      <c r="Y29" s="27" t="e">
        <f>'[1]Sheet1'!#REF!</f>
        <v>#REF!</v>
      </c>
      <c r="Z29">
        <f t="shared" si="0"/>
        <v>1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29">
        <f t="shared" si="6"/>
        <v>0</v>
      </c>
      <c r="AG29" s="29">
        <f t="shared" si="7"/>
        <v>0</v>
      </c>
      <c r="AH29" s="29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>
        <v>2200810</v>
      </c>
      <c r="B30">
        <v>27</v>
      </c>
      <c r="C30" t="s">
        <v>103</v>
      </c>
      <c r="D30" t="s">
        <v>104</v>
      </c>
      <c r="E30" t="s">
        <v>105</v>
      </c>
      <c r="F30" s="26">
        <v>70546</v>
      </c>
      <c r="G30" s="3">
        <v>640</v>
      </c>
      <c r="H30">
        <v>3378241834</v>
      </c>
      <c r="I30" s="4" t="s">
        <v>50</v>
      </c>
      <c r="J30" s="4" t="s">
        <v>42</v>
      </c>
      <c r="K30" t="s">
        <v>42</v>
      </c>
      <c r="L30" s="27" t="s">
        <v>42</v>
      </c>
      <c r="M30" s="30">
        <v>5421.220788</v>
      </c>
      <c r="N30" s="27" t="s">
        <v>42</v>
      </c>
      <c r="O30" s="27" t="s">
        <v>42</v>
      </c>
      <c r="P30" s="28">
        <v>25.051364837</v>
      </c>
      <c r="Q30" t="s">
        <v>41</v>
      </c>
      <c r="R30" t="s">
        <v>42</v>
      </c>
      <c r="S30" t="s">
        <v>41</v>
      </c>
      <c r="T30" t="s">
        <v>42</v>
      </c>
      <c r="U30" s="27" t="s">
        <v>41</v>
      </c>
      <c r="V30" s="27">
        <v>464863</v>
      </c>
      <c r="W30" s="27" t="e">
        <f>'[1]Sheet1'!C1</f>
        <v>#REF!</v>
      </c>
      <c r="X30" s="27">
        <v>51442</v>
      </c>
      <c r="Y30" s="27" t="e">
        <f>'[1]Sheet1'!E1</f>
        <v>#REF!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29">
        <f t="shared" si="6"/>
        <v>0</v>
      </c>
      <c r="AG30" s="29">
        <f t="shared" si="7"/>
        <v>0</v>
      </c>
      <c r="AH30" s="29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>
        <v>2200960</v>
      </c>
      <c r="B31">
        <v>30</v>
      </c>
      <c r="C31" t="s">
        <v>106</v>
      </c>
      <c r="D31" t="s">
        <v>107</v>
      </c>
      <c r="E31" t="s">
        <v>108</v>
      </c>
      <c r="F31" s="26">
        <v>71342</v>
      </c>
      <c r="G31" s="3">
        <v>90</v>
      </c>
      <c r="H31">
        <v>3189922161</v>
      </c>
      <c r="I31" s="4" t="s">
        <v>50</v>
      </c>
      <c r="J31" s="4" t="s">
        <v>42</v>
      </c>
      <c r="K31" t="s">
        <v>42</v>
      </c>
      <c r="L31" s="27" t="s">
        <v>42</v>
      </c>
      <c r="M31" s="30">
        <v>2473.124987</v>
      </c>
      <c r="N31" s="27" t="s">
        <v>42</v>
      </c>
      <c r="O31" s="27" t="s">
        <v>42</v>
      </c>
      <c r="P31" s="28">
        <v>23.009470361</v>
      </c>
      <c r="Q31" t="s">
        <v>41</v>
      </c>
      <c r="R31" t="s">
        <v>42</v>
      </c>
      <c r="S31" t="s">
        <v>41</v>
      </c>
      <c r="T31" t="s">
        <v>42</v>
      </c>
      <c r="U31" s="27" t="s">
        <v>41</v>
      </c>
      <c r="V31" s="27">
        <v>168626</v>
      </c>
      <c r="W31" s="27">
        <f>'[1]Sheet1'!C5</f>
        <v>0</v>
      </c>
      <c r="X31" s="27">
        <v>16732</v>
      </c>
      <c r="Y31" s="27">
        <f>'[1]Sheet1'!E5</f>
        <v>0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  <c r="AF31" s="29">
        <f t="shared" si="6"/>
        <v>0</v>
      </c>
      <c r="AG31" s="29">
        <f t="shared" si="7"/>
        <v>0</v>
      </c>
      <c r="AH31" s="29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  <row r="32" spans="1:41" ht="12.75">
      <c r="A32">
        <v>2200990</v>
      </c>
      <c r="B32">
        <v>31</v>
      </c>
      <c r="C32" t="s">
        <v>109</v>
      </c>
      <c r="D32" t="s">
        <v>110</v>
      </c>
      <c r="E32" t="s">
        <v>111</v>
      </c>
      <c r="F32" s="26">
        <v>71270</v>
      </c>
      <c r="G32" s="3">
        <v>4699</v>
      </c>
      <c r="H32">
        <v>3182551430</v>
      </c>
      <c r="I32" s="4" t="s">
        <v>50</v>
      </c>
      <c r="J32" s="4" t="s">
        <v>42</v>
      </c>
      <c r="K32" t="s">
        <v>42</v>
      </c>
      <c r="L32" s="27" t="s">
        <v>42</v>
      </c>
      <c r="M32" s="30">
        <v>6336.314412</v>
      </c>
      <c r="N32" s="27" t="s">
        <v>42</v>
      </c>
      <c r="O32" s="27" t="s">
        <v>42</v>
      </c>
      <c r="P32" s="28">
        <v>26.245992422</v>
      </c>
      <c r="Q32" t="s">
        <v>41</v>
      </c>
      <c r="R32" t="s">
        <v>42</v>
      </c>
      <c r="S32" t="s">
        <v>41</v>
      </c>
      <c r="T32" t="s">
        <v>42</v>
      </c>
      <c r="U32" s="27" t="s">
        <v>41</v>
      </c>
      <c r="V32" s="27">
        <v>504334</v>
      </c>
      <c r="W32" s="27">
        <f>'[1]Sheet1'!C6</f>
        <v>0</v>
      </c>
      <c r="X32" s="27">
        <v>50003</v>
      </c>
      <c r="Y32" s="27">
        <f>'[1]Sheet1'!E6</f>
        <v>0</v>
      </c>
      <c r="Z32">
        <f t="shared" si="0"/>
        <v>0</v>
      </c>
      <c r="AA32">
        <f t="shared" si="1"/>
        <v>0</v>
      </c>
      <c r="AB32">
        <f t="shared" si="2"/>
        <v>0</v>
      </c>
      <c r="AC32">
        <f t="shared" si="3"/>
        <v>0</v>
      </c>
      <c r="AD32">
        <f t="shared" si="4"/>
        <v>0</v>
      </c>
      <c r="AE32">
        <f t="shared" si="5"/>
        <v>0</v>
      </c>
      <c r="AF32" s="29">
        <f t="shared" si="6"/>
        <v>0</v>
      </c>
      <c r="AG32" s="29">
        <f t="shared" si="7"/>
        <v>0</v>
      </c>
      <c r="AH32" s="29">
        <f t="shared" si="8"/>
        <v>0</v>
      </c>
      <c r="AI32">
        <f t="shared" si="9"/>
        <v>1</v>
      </c>
      <c r="AJ32">
        <f t="shared" si="10"/>
        <v>1</v>
      </c>
      <c r="AK32" t="str">
        <f t="shared" si="11"/>
        <v>Initial</v>
      </c>
      <c r="AL32">
        <f t="shared" si="12"/>
        <v>0</v>
      </c>
      <c r="AM32" t="str">
        <f t="shared" si="13"/>
        <v>RLIS</v>
      </c>
      <c r="AN32">
        <f t="shared" si="14"/>
        <v>0</v>
      </c>
      <c r="AO32">
        <f t="shared" si="15"/>
        <v>0</v>
      </c>
    </row>
    <row r="33" spans="1:41" ht="12.75">
      <c r="A33">
        <v>2201050</v>
      </c>
      <c r="B33">
        <v>33</v>
      </c>
      <c r="C33" t="s">
        <v>112</v>
      </c>
      <c r="D33" t="s">
        <v>113</v>
      </c>
      <c r="E33" t="s">
        <v>114</v>
      </c>
      <c r="F33" s="26">
        <v>71284</v>
      </c>
      <c r="G33" s="3">
        <v>1620</v>
      </c>
      <c r="H33">
        <v>3185743616</v>
      </c>
      <c r="I33" s="4">
        <v>6</v>
      </c>
      <c r="J33" s="4" t="s">
        <v>42</v>
      </c>
      <c r="K33" t="s">
        <v>42</v>
      </c>
      <c r="L33" s="27" t="s">
        <v>42</v>
      </c>
      <c r="M33" s="30">
        <v>2322.949199</v>
      </c>
      <c r="N33" s="27" t="s">
        <v>42</v>
      </c>
      <c r="O33" s="27" t="s">
        <v>42</v>
      </c>
      <c r="P33" s="28">
        <v>39.886634845</v>
      </c>
      <c r="Q33" t="s">
        <v>41</v>
      </c>
      <c r="R33" t="s">
        <v>42</v>
      </c>
      <c r="S33" t="s">
        <v>41</v>
      </c>
      <c r="T33" t="s">
        <v>42</v>
      </c>
      <c r="U33" s="27" t="s">
        <v>41</v>
      </c>
      <c r="V33" s="27">
        <v>314344</v>
      </c>
      <c r="W33" s="27">
        <f>'[1]Sheet1'!C8</f>
        <v>0</v>
      </c>
      <c r="X33" s="27">
        <v>37020</v>
      </c>
      <c r="Y33" s="27">
        <f>'[1]Sheet1'!E8</f>
        <v>2720</v>
      </c>
      <c r="Z33">
        <f t="shared" si="0"/>
        <v>0</v>
      </c>
      <c r="AA33">
        <f t="shared" si="1"/>
        <v>0</v>
      </c>
      <c r="AB33">
        <f t="shared" si="2"/>
        <v>0</v>
      </c>
      <c r="AC33">
        <f t="shared" si="3"/>
        <v>0</v>
      </c>
      <c r="AD33">
        <f t="shared" si="4"/>
        <v>0</v>
      </c>
      <c r="AE33">
        <f t="shared" si="5"/>
        <v>0</v>
      </c>
      <c r="AF33" s="29">
        <f t="shared" si="6"/>
        <v>0</v>
      </c>
      <c r="AG33" s="29">
        <f t="shared" si="7"/>
        <v>0</v>
      </c>
      <c r="AH33" s="29">
        <f t="shared" si="8"/>
        <v>0</v>
      </c>
      <c r="AI33">
        <f t="shared" si="9"/>
        <v>1</v>
      </c>
      <c r="AJ33">
        <f t="shared" si="10"/>
        <v>1</v>
      </c>
      <c r="AK33" t="str">
        <f t="shared" si="11"/>
        <v>Initial</v>
      </c>
      <c r="AL33">
        <f t="shared" si="12"/>
        <v>0</v>
      </c>
      <c r="AM33" t="str">
        <f t="shared" si="13"/>
        <v>RLIS</v>
      </c>
      <c r="AN33">
        <f t="shared" si="14"/>
        <v>0</v>
      </c>
      <c r="AO33">
        <f t="shared" si="15"/>
        <v>0</v>
      </c>
    </row>
    <row r="34" spans="1:41" ht="12.75">
      <c r="A34">
        <v>2201110</v>
      </c>
      <c r="B34">
        <v>34</v>
      </c>
      <c r="C34" t="s">
        <v>115</v>
      </c>
      <c r="D34" t="s">
        <v>116</v>
      </c>
      <c r="E34" t="s">
        <v>117</v>
      </c>
      <c r="F34" s="26">
        <v>71221</v>
      </c>
      <c r="G34" s="3">
        <v>872</v>
      </c>
      <c r="H34">
        <v>3182815784</v>
      </c>
      <c r="I34" s="4" t="s">
        <v>50</v>
      </c>
      <c r="J34" s="4" t="s">
        <v>42</v>
      </c>
      <c r="K34" t="s">
        <v>42</v>
      </c>
      <c r="L34" s="27" t="s">
        <v>42</v>
      </c>
      <c r="M34" s="30">
        <v>4903.665271</v>
      </c>
      <c r="N34" s="27" t="s">
        <v>42</v>
      </c>
      <c r="O34" s="27" t="s">
        <v>42</v>
      </c>
      <c r="P34" s="28">
        <v>33.77400063</v>
      </c>
      <c r="Q34" t="s">
        <v>41</v>
      </c>
      <c r="R34" t="s">
        <v>42</v>
      </c>
      <c r="S34" t="s">
        <v>41</v>
      </c>
      <c r="T34" t="s">
        <v>42</v>
      </c>
      <c r="U34" s="27" t="s">
        <v>41</v>
      </c>
      <c r="V34" s="27">
        <v>566216</v>
      </c>
      <c r="W34" s="27">
        <f>'[1]Sheet1'!C10</f>
        <v>0</v>
      </c>
      <c r="X34" s="27">
        <v>61325</v>
      </c>
      <c r="Y34" s="27">
        <f>'[1]Sheet1'!E10</f>
        <v>1637</v>
      </c>
      <c r="Z34">
        <f t="shared" si="0"/>
        <v>0</v>
      </c>
      <c r="AA34">
        <f t="shared" si="1"/>
        <v>0</v>
      </c>
      <c r="AB34">
        <f t="shared" si="2"/>
        <v>0</v>
      </c>
      <c r="AC34">
        <f t="shared" si="3"/>
        <v>0</v>
      </c>
      <c r="AD34">
        <f t="shared" si="4"/>
        <v>0</v>
      </c>
      <c r="AE34">
        <f t="shared" si="5"/>
        <v>0</v>
      </c>
      <c r="AF34" s="29">
        <f t="shared" si="6"/>
        <v>0</v>
      </c>
      <c r="AG34" s="29">
        <f t="shared" si="7"/>
        <v>0</v>
      </c>
      <c r="AH34" s="29">
        <f t="shared" si="8"/>
        <v>0</v>
      </c>
      <c r="AI34">
        <f t="shared" si="9"/>
        <v>1</v>
      </c>
      <c r="AJ34">
        <f t="shared" si="10"/>
        <v>1</v>
      </c>
      <c r="AK34" t="str">
        <f t="shared" si="11"/>
        <v>Initial</v>
      </c>
      <c r="AL34">
        <f t="shared" si="12"/>
        <v>0</v>
      </c>
      <c r="AM34" t="str">
        <f t="shared" si="13"/>
        <v>RLIS</v>
      </c>
      <c r="AN34">
        <f t="shared" si="14"/>
        <v>0</v>
      </c>
      <c r="AO34">
        <f t="shared" si="15"/>
        <v>0</v>
      </c>
    </row>
    <row r="35" spans="1:41" ht="12.75">
      <c r="A35">
        <v>2201140</v>
      </c>
      <c r="B35">
        <v>35</v>
      </c>
      <c r="C35" t="s">
        <v>118</v>
      </c>
      <c r="D35" t="s">
        <v>119</v>
      </c>
      <c r="E35" t="s">
        <v>45</v>
      </c>
      <c r="F35" s="26">
        <v>71458</v>
      </c>
      <c r="G35" s="3">
        <v>16</v>
      </c>
      <c r="H35">
        <v>3183522358</v>
      </c>
      <c r="I35" s="4" t="s">
        <v>50</v>
      </c>
      <c r="J35" s="4" t="s">
        <v>42</v>
      </c>
      <c r="K35" t="s">
        <v>42</v>
      </c>
      <c r="L35" s="27" t="s">
        <v>42</v>
      </c>
      <c r="M35" s="30">
        <v>6313.62577</v>
      </c>
      <c r="N35" s="27" t="s">
        <v>42</v>
      </c>
      <c r="O35" s="27" t="s">
        <v>42</v>
      </c>
      <c r="P35" s="28">
        <v>30.116404981</v>
      </c>
      <c r="Q35" t="s">
        <v>41</v>
      </c>
      <c r="R35" t="s">
        <v>42</v>
      </c>
      <c r="S35" t="s">
        <v>41</v>
      </c>
      <c r="T35" t="s">
        <v>42</v>
      </c>
      <c r="U35" s="27" t="s">
        <v>41</v>
      </c>
      <c r="V35" s="27">
        <v>651763</v>
      </c>
      <c r="W35" s="27">
        <f>'[1]Sheet1'!C11</f>
        <v>0</v>
      </c>
      <c r="X35" s="27">
        <v>71592</v>
      </c>
      <c r="Y35" s="27">
        <f>'[1]Sheet1'!E11</f>
        <v>2173</v>
      </c>
      <c r="Z35">
        <f t="shared" si="0"/>
        <v>0</v>
      </c>
      <c r="AA35">
        <f t="shared" si="1"/>
        <v>0</v>
      </c>
      <c r="AB35">
        <f t="shared" si="2"/>
        <v>0</v>
      </c>
      <c r="AC35">
        <f t="shared" si="3"/>
        <v>0</v>
      </c>
      <c r="AD35">
        <f t="shared" si="4"/>
        <v>0</v>
      </c>
      <c r="AE35">
        <f t="shared" si="5"/>
        <v>0</v>
      </c>
      <c r="AF35" s="29">
        <f t="shared" si="6"/>
        <v>0</v>
      </c>
      <c r="AG35" s="29">
        <f t="shared" si="7"/>
        <v>0</v>
      </c>
      <c r="AH35" s="29">
        <f t="shared" si="8"/>
        <v>0</v>
      </c>
      <c r="AI35">
        <f t="shared" si="9"/>
        <v>1</v>
      </c>
      <c r="AJ35">
        <f t="shared" si="10"/>
        <v>1</v>
      </c>
      <c r="AK35" t="str">
        <f t="shared" si="11"/>
        <v>Initial</v>
      </c>
      <c r="AL35">
        <f t="shared" si="12"/>
        <v>0</v>
      </c>
      <c r="AM35" t="str">
        <f t="shared" si="13"/>
        <v>RLIS</v>
      </c>
      <c r="AN35">
        <f t="shared" si="14"/>
        <v>0</v>
      </c>
      <c r="AO35">
        <f t="shared" si="15"/>
        <v>0</v>
      </c>
    </row>
    <row r="36" spans="1:41" ht="12.75">
      <c r="A36">
        <v>2201260</v>
      </c>
      <c r="B36">
        <v>39</v>
      </c>
      <c r="C36" t="s">
        <v>120</v>
      </c>
      <c r="D36" t="s">
        <v>121</v>
      </c>
      <c r="E36" t="s">
        <v>122</v>
      </c>
      <c r="F36" s="26">
        <v>70760</v>
      </c>
      <c r="G36" s="3">
        <v>579</v>
      </c>
      <c r="H36">
        <v>2256388674</v>
      </c>
      <c r="I36" s="4" t="s">
        <v>50</v>
      </c>
      <c r="J36" s="4" t="s">
        <v>42</v>
      </c>
      <c r="K36" t="s">
        <v>42</v>
      </c>
      <c r="L36" s="27" t="s">
        <v>41</v>
      </c>
      <c r="M36" s="30">
        <v>2925.656703</v>
      </c>
      <c r="N36" s="27" t="s">
        <v>42</v>
      </c>
      <c r="O36" s="27" t="s">
        <v>42</v>
      </c>
      <c r="P36" s="28">
        <v>27.707212056</v>
      </c>
      <c r="Q36" t="s">
        <v>41</v>
      </c>
      <c r="R36" t="s">
        <v>42</v>
      </c>
      <c r="S36" t="s">
        <v>41</v>
      </c>
      <c r="T36" t="s">
        <v>42</v>
      </c>
      <c r="U36" s="27" t="s">
        <v>41</v>
      </c>
      <c r="V36" s="27">
        <v>362920</v>
      </c>
      <c r="W36" s="27">
        <f>'[1]Sheet1'!C15</f>
        <v>302499</v>
      </c>
      <c r="X36" s="27">
        <v>39943</v>
      </c>
      <c r="Y36" s="27">
        <f>'[1]Sheet1'!E15</f>
        <v>75678</v>
      </c>
      <c r="Z36">
        <f t="shared" si="0"/>
        <v>1</v>
      </c>
      <c r="AA36">
        <f t="shared" si="1"/>
        <v>0</v>
      </c>
      <c r="AB36">
        <f t="shared" si="2"/>
        <v>0</v>
      </c>
      <c r="AC36">
        <f t="shared" si="3"/>
        <v>0</v>
      </c>
      <c r="AD36">
        <f t="shared" si="4"/>
        <v>0</v>
      </c>
      <c r="AE36">
        <f t="shared" si="5"/>
        <v>0</v>
      </c>
      <c r="AF36" s="29">
        <f t="shared" si="6"/>
        <v>0</v>
      </c>
      <c r="AG36" s="29">
        <f t="shared" si="7"/>
        <v>0</v>
      </c>
      <c r="AH36" s="29">
        <f t="shared" si="8"/>
        <v>0</v>
      </c>
      <c r="AI36">
        <f t="shared" si="9"/>
        <v>1</v>
      </c>
      <c r="AJ36">
        <f t="shared" si="10"/>
        <v>1</v>
      </c>
      <c r="AK36" t="str">
        <f t="shared" si="11"/>
        <v>Initial</v>
      </c>
      <c r="AL36">
        <f t="shared" si="12"/>
        <v>0</v>
      </c>
      <c r="AM36" t="str">
        <f t="shared" si="13"/>
        <v>RLIS</v>
      </c>
      <c r="AN36">
        <f t="shared" si="14"/>
        <v>0</v>
      </c>
      <c r="AO36">
        <f t="shared" si="15"/>
        <v>0</v>
      </c>
    </row>
    <row r="37" spans="1:41" ht="12.75">
      <c r="A37">
        <v>2201320</v>
      </c>
      <c r="B37">
        <v>41</v>
      </c>
      <c r="C37" t="s">
        <v>123</v>
      </c>
      <c r="D37" t="s">
        <v>124</v>
      </c>
      <c r="E37" t="s">
        <v>125</v>
      </c>
      <c r="F37" s="26">
        <v>71019</v>
      </c>
      <c r="G37" s="3">
        <v>1369</v>
      </c>
      <c r="H37">
        <v>3189324081</v>
      </c>
      <c r="I37" s="4">
        <v>7</v>
      </c>
      <c r="J37" s="4" t="s">
        <v>41</v>
      </c>
      <c r="K37" t="s">
        <v>42</v>
      </c>
      <c r="L37" s="27" t="s">
        <v>41</v>
      </c>
      <c r="M37" s="30">
        <v>2724.145868</v>
      </c>
      <c r="N37" s="27" t="s">
        <v>42</v>
      </c>
      <c r="O37" s="27" t="s">
        <v>42</v>
      </c>
      <c r="P37" s="28">
        <v>35.115207373</v>
      </c>
      <c r="Q37" t="s">
        <v>41</v>
      </c>
      <c r="R37" t="s">
        <v>42</v>
      </c>
      <c r="S37" t="s">
        <v>41</v>
      </c>
      <c r="T37" t="s">
        <v>42</v>
      </c>
      <c r="U37" s="27" t="s">
        <v>41</v>
      </c>
      <c r="V37" s="27">
        <v>188177</v>
      </c>
      <c r="W37" s="27">
        <f>'[1]Sheet1'!C17</f>
        <v>0</v>
      </c>
      <c r="X37" s="27">
        <v>19615</v>
      </c>
      <c r="Y37" s="27">
        <f>'[1]Sheet1'!E17</f>
        <v>1771</v>
      </c>
      <c r="Z37">
        <f t="shared" si="0"/>
        <v>1</v>
      </c>
      <c r="AA37">
        <f t="shared" si="1"/>
        <v>0</v>
      </c>
      <c r="AB37">
        <f t="shared" si="2"/>
        <v>0</v>
      </c>
      <c r="AC37">
        <f t="shared" si="3"/>
        <v>0</v>
      </c>
      <c r="AD37">
        <f t="shared" si="4"/>
        <v>0</v>
      </c>
      <c r="AE37">
        <f t="shared" si="5"/>
        <v>0</v>
      </c>
      <c r="AF37" s="29">
        <f t="shared" si="6"/>
        <v>0</v>
      </c>
      <c r="AG37" s="29">
        <f t="shared" si="7"/>
        <v>0</v>
      </c>
      <c r="AH37" s="29">
        <f t="shared" si="8"/>
        <v>0</v>
      </c>
      <c r="AI37">
        <f t="shared" si="9"/>
        <v>1</v>
      </c>
      <c r="AJ37">
        <f t="shared" si="10"/>
        <v>1</v>
      </c>
      <c r="AK37" t="str">
        <f t="shared" si="11"/>
        <v>Initial</v>
      </c>
      <c r="AL37">
        <f t="shared" si="12"/>
        <v>0</v>
      </c>
      <c r="AM37" t="str">
        <f t="shared" si="13"/>
        <v>RLIS</v>
      </c>
      <c r="AN37">
        <f t="shared" si="14"/>
        <v>0</v>
      </c>
      <c r="AO37">
        <f t="shared" si="15"/>
        <v>0</v>
      </c>
    </row>
    <row r="38" spans="1:41" ht="12.75">
      <c r="A38">
        <v>2201350</v>
      </c>
      <c r="B38">
        <v>42</v>
      </c>
      <c r="C38" t="s">
        <v>126</v>
      </c>
      <c r="D38" t="s">
        <v>127</v>
      </c>
      <c r="E38" t="s">
        <v>128</v>
      </c>
      <c r="F38" s="26">
        <v>71269</v>
      </c>
      <c r="G38" s="3">
        <v>599</v>
      </c>
      <c r="H38">
        <v>3187285964</v>
      </c>
      <c r="I38" s="4" t="s">
        <v>50</v>
      </c>
      <c r="J38" s="4" t="s">
        <v>42</v>
      </c>
      <c r="K38" t="s">
        <v>42</v>
      </c>
      <c r="L38" s="27" t="s">
        <v>42</v>
      </c>
      <c r="M38" s="30">
        <v>3327.879854</v>
      </c>
      <c r="N38" s="27" t="s">
        <v>42</v>
      </c>
      <c r="O38" s="27" t="s">
        <v>42</v>
      </c>
      <c r="P38" s="28">
        <v>37.122302158</v>
      </c>
      <c r="Q38" t="s">
        <v>41</v>
      </c>
      <c r="R38" t="s">
        <v>42</v>
      </c>
      <c r="S38" t="s">
        <v>41</v>
      </c>
      <c r="T38" t="s">
        <v>42</v>
      </c>
      <c r="U38" s="27" t="s">
        <v>41</v>
      </c>
      <c r="V38" s="27">
        <v>405465</v>
      </c>
      <c r="W38" s="27">
        <f>'[1]Sheet1'!C18</f>
        <v>0</v>
      </c>
      <c r="X38" s="27">
        <v>39258</v>
      </c>
      <c r="Y38" s="27">
        <f>'[1]Sheet1'!E18</f>
        <v>257</v>
      </c>
      <c r="Z38">
        <f t="shared" si="0"/>
        <v>0</v>
      </c>
      <c r="AA38">
        <f t="shared" si="1"/>
        <v>0</v>
      </c>
      <c r="AB38">
        <f t="shared" si="2"/>
        <v>0</v>
      </c>
      <c r="AC38">
        <f t="shared" si="3"/>
        <v>0</v>
      </c>
      <c r="AD38">
        <f t="shared" si="4"/>
        <v>0</v>
      </c>
      <c r="AE38">
        <f t="shared" si="5"/>
        <v>0</v>
      </c>
      <c r="AF38" s="29">
        <f t="shared" si="6"/>
        <v>0</v>
      </c>
      <c r="AG38" s="29">
        <f t="shared" si="7"/>
        <v>0</v>
      </c>
      <c r="AH38" s="29">
        <f t="shared" si="8"/>
        <v>0</v>
      </c>
      <c r="AI38">
        <f t="shared" si="9"/>
        <v>1</v>
      </c>
      <c r="AJ38">
        <f t="shared" si="10"/>
        <v>1</v>
      </c>
      <c r="AK38" t="str">
        <f t="shared" si="11"/>
        <v>Initial</v>
      </c>
      <c r="AL38">
        <f t="shared" si="12"/>
        <v>0</v>
      </c>
      <c r="AM38" t="str">
        <f t="shared" si="13"/>
        <v>RLIS</v>
      </c>
      <c r="AN38">
        <f t="shared" si="14"/>
        <v>0</v>
      </c>
      <c r="AO38">
        <f t="shared" si="15"/>
        <v>0</v>
      </c>
    </row>
    <row r="39" spans="1:41" ht="12.75">
      <c r="A39">
        <v>2201380</v>
      </c>
      <c r="B39">
        <v>43</v>
      </c>
      <c r="C39" t="s">
        <v>129</v>
      </c>
      <c r="D39" t="s">
        <v>130</v>
      </c>
      <c r="E39" t="s">
        <v>131</v>
      </c>
      <c r="F39" s="26">
        <v>71449</v>
      </c>
      <c r="G39" s="3">
        <v>1079</v>
      </c>
      <c r="H39">
        <v>3182569228</v>
      </c>
      <c r="I39" s="4" t="s">
        <v>50</v>
      </c>
      <c r="J39" s="4" t="s">
        <v>42</v>
      </c>
      <c r="K39" t="s">
        <v>42</v>
      </c>
      <c r="L39" s="27" t="s">
        <v>41</v>
      </c>
      <c r="M39" s="30">
        <v>4026.194192</v>
      </c>
      <c r="N39" s="27" t="s">
        <v>42</v>
      </c>
      <c r="O39" s="27" t="s">
        <v>42</v>
      </c>
      <c r="P39" s="28">
        <v>27.504869076</v>
      </c>
      <c r="Q39" t="s">
        <v>41</v>
      </c>
      <c r="R39" t="s">
        <v>42</v>
      </c>
      <c r="S39" t="s">
        <v>41</v>
      </c>
      <c r="T39" t="s">
        <v>42</v>
      </c>
      <c r="U39" s="27" t="s">
        <v>41</v>
      </c>
      <c r="V39" s="27">
        <v>340718</v>
      </c>
      <c r="W39" s="27">
        <f>'[1]Sheet1'!C19</f>
        <v>0</v>
      </c>
      <c r="X39" s="27">
        <v>35799</v>
      </c>
      <c r="Y39" s="27">
        <f>'[1]Sheet1'!E19</f>
        <v>320</v>
      </c>
      <c r="Z39">
        <f t="shared" si="0"/>
        <v>1</v>
      </c>
      <c r="AA39">
        <f t="shared" si="1"/>
        <v>0</v>
      </c>
      <c r="AB39">
        <f t="shared" si="2"/>
        <v>0</v>
      </c>
      <c r="AC39">
        <f t="shared" si="3"/>
        <v>0</v>
      </c>
      <c r="AD39">
        <f t="shared" si="4"/>
        <v>0</v>
      </c>
      <c r="AE39">
        <f t="shared" si="5"/>
        <v>0</v>
      </c>
      <c r="AF39" s="29">
        <f t="shared" si="6"/>
        <v>0</v>
      </c>
      <c r="AG39" s="29">
        <f t="shared" si="7"/>
        <v>0</v>
      </c>
      <c r="AH39" s="29">
        <f t="shared" si="8"/>
        <v>0</v>
      </c>
      <c r="AI39">
        <f t="shared" si="9"/>
        <v>1</v>
      </c>
      <c r="AJ39">
        <f t="shared" si="10"/>
        <v>1</v>
      </c>
      <c r="AK39" t="str">
        <f t="shared" si="11"/>
        <v>Initial</v>
      </c>
      <c r="AL39">
        <f t="shared" si="12"/>
        <v>0</v>
      </c>
      <c r="AM39" t="str">
        <f t="shared" si="13"/>
        <v>RLIS</v>
      </c>
      <c r="AN39">
        <f t="shared" si="14"/>
        <v>0</v>
      </c>
      <c r="AO39">
        <f t="shared" si="15"/>
        <v>0</v>
      </c>
    </row>
    <row r="40" spans="1:41" ht="12.75">
      <c r="A40">
        <v>2201470</v>
      </c>
      <c r="B40">
        <v>46</v>
      </c>
      <c r="C40" t="s">
        <v>132</v>
      </c>
      <c r="D40" t="s">
        <v>133</v>
      </c>
      <c r="E40" t="s">
        <v>134</v>
      </c>
      <c r="F40" s="26">
        <v>70441</v>
      </c>
      <c r="G40" s="3">
        <v>540</v>
      </c>
      <c r="H40">
        <v>2252224349</v>
      </c>
      <c r="I40" s="4">
        <v>7</v>
      </c>
      <c r="J40" s="4" t="s">
        <v>41</v>
      </c>
      <c r="K40" t="s">
        <v>42</v>
      </c>
      <c r="L40" s="27" t="s">
        <v>41</v>
      </c>
      <c r="M40" s="30">
        <v>1323.424018</v>
      </c>
      <c r="N40" s="27" t="s">
        <v>42</v>
      </c>
      <c r="O40" s="27" t="s">
        <v>42</v>
      </c>
      <c r="P40" s="28">
        <v>37.156775908</v>
      </c>
      <c r="Q40" t="s">
        <v>41</v>
      </c>
      <c r="R40" t="s">
        <v>42</v>
      </c>
      <c r="S40" t="s">
        <v>41</v>
      </c>
      <c r="T40" t="s">
        <v>42</v>
      </c>
      <c r="U40" s="27" t="s">
        <v>41</v>
      </c>
      <c r="V40" s="27">
        <v>168989</v>
      </c>
      <c r="W40" s="27">
        <f>'[1]Sheet1'!C22</f>
        <v>432</v>
      </c>
      <c r="X40" s="27">
        <v>17564</v>
      </c>
      <c r="Y40" s="27">
        <f>'[1]Sheet1'!E22</f>
        <v>362</v>
      </c>
      <c r="Z40">
        <f t="shared" si="0"/>
        <v>1</v>
      </c>
      <c r="AA40">
        <f t="shared" si="1"/>
        <v>0</v>
      </c>
      <c r="AB40">
        <f t="shared" si="2"/>
        <v>0</v>
      </c>
      <c r="AC40">
        <f t="shared" si="3"/>
        <v>0</v>
      </c>
      <c r="AD40">
        <f t="shared" si="4"/>
        <v>0</v>
      </c>
      <c r="AE40">
        <f t="shared" si="5"/>
        <v>0</v>
      </c>
      <c r="AF40" s="29">
        <f t="shared" si="6"/>
        <v>0</v>
      </c>
      <c r="AG40" s="29">
        <f t="shared" si="7"/>
        <v>0</v>
      </c>
      <c r="AH40" s="29">
        <f t="shared" si="8"/>
        <v>0</v>
      </c>
      <c r="AI40">
        <f t="shared" si="9"/>
        <v>1</v>
      </c>
      <c r="AJ40">
        <f t="shared" si="10"/>
        <v>1</v>
      </c>
      <c r="AK40" t="str">
        <f t="shared" si="11"/>
        <v>Initial</v>
      </c>
      <c r="AL40">
        <f t="shared" si="12"/>
        <v>0</v>
      </c>
      <c r="AM40" t="str">
        <f t="shared" si="13"/>
        <v>RLIS</v>
      </c>
      <c r="AN40">
        <f t="shared" si="14"/>
        <v>0</v>
      </c>
      <c r="AO40">
        <f t="shared" si="15"/>
        <v>0</v>
      </c>
    </row>
    <row r="41" spans="1:41" ht="12.75">
      <c r="A41">
        <v>2201620</v>
      </c>
      <c r="B41">
        <v>51</v>
      </c>
      <c r="C41" t="s">
        <v>135</v>
      </c>
      <c r="D41" t="s">
        <v>136</v>
      </c>
      <c r="E41" t="s">
        <v>137</v>
      </c>
      <c r="F41" s="26">
        <v>70522</v>
      </c>
      <c r="G41" s="3">
        <v>170</v>
      </c>
      <c r="H41">
        <v>3378369661</v>
      </c>
      <c r="I41" s="4" t="s">
        <v>50</v>
      </c>
      <c r="J41" s="4" t="s">
        <v>42</v>
      </c>
      <c r="K41" t="s">
        <v>42</v>
      </c>
      <c r="L41" s="27" t="s">
        <v>42</v>
      </c>
      <c r="M41" s="30">
        <v>9774.910388</v>
      </c>
      <c r="N41" s="27" t="s">
        <v>42</v>
      </c>
      <c r="O41" s="27" t="s">
        <v>42</v>
      </c>
      <c r="P41" s="28">
        <v>28.957528958</v>
      </c>
      <c r="Q41" t="s">
        <v>41</v>
      </c>
      <c r="R41" t="s">
        <v>42</v>
      </c>
      <c r="S41" t="s">
        <v>41</v>
      </c>
      <c r="T41" t="s">
        <v>42</v>
      </c>
      <c r="U41" s="27" t="s">
        <v>41</v>
      </c>
      <c r="V41" s="27">
        <v>881581</v>
      </c>
      <c r="W41" s="27">
        <f>'[1]Sheet1'!C27</f>
        <v>66303</v>
      </c>
      <c r="X41" s="27">
        <v>97091</v>
      </c>
      <c r="Y41" s="27">
        <f>'[1]Sheet1'!E27</f>
        <v>51659</v>
      </c>
      <c r="Z41">
        <f t="shared" si="0"/>
        <v>0</v>
      </c>
      <c r="AA41">
        <f t="shared" si="1"/>
        <v>0</v>
      </c>
      <c r="AB41">
        <f t="shared" si="2"/>
        <v>0</v>
      </c>
      <c r="AC41">
        <f t="shared" si="3"/>
        <v>0</v>
      </c>
      <c r="AD41">
        <f t="shared" si="4"/>
        <v>0</v>
      </c>
      <c r="AE41">
        <f t="shared" si="5"/>
        <v>0</v>
      </c>
      <c r="AF41" s="29">
        <f t="shared" si="6"/>
        <v>0</v>
      </c>
      <c r="AG41" s="29">
        <f t="shared" si="7"/>
        <v>0</v>
      </c>
      <c r="AH41" s="29">
        <f t="shared" si="8"/>
        <v>0</v>
      </c>
      <c r="AI41">
        <f t="shared" si="9"/>
        <v>1</v>
      </c>
      <c r="AJ41">
        <f t="shared" si="10"/>
        <v>1</v>
      </c>
      <c r="AK41" t="str">
        <f t="shared" si="11"/>
        <v>Initial</v>
      </c>
      <c r="AL41">
        <f t="shared" si="12"/>
        <v>0</v>
      </c>
      <c r="AM41" t="str">
        <f t="shared" si="13"/>
        <v>RLIS</v>
      </c>
      <c r="AN41">
        <f t="shared" si="14"/>
        <v>0</v>
      </c>
      <c r="AO41">
        <f t="shared" si="15"/>
        <v>0</v>
      </c>
    </row>
    <row r="42" spans="1:41" ht="12.75">
      <c r="A42">
        <v>2201680</v>
      </c>
      <c r="B42">
        <v>53</v>
      </c>
      <c r="C42" t="s">
        <v>138</v>
      </c>
      <c r="D42" t="s">
        <v>139</v>
      </c>
      <c r="E42" t="s">
        <v>46</v>
      </c>
      <c r="F42" s="26">
        <v>70422</v>
      </c>
      <c r="G42" s="3">
        <v>457</v>
      </c>
      <c r="H42">
        <v>9857487153</v>
      </c>
      <c r="I42" s="4" t="s">
        <v>140</v>
      </c>
      <c r="J42" s="4" t="s">
        <v>42</v>
      </c>
      <c r="K42" t="s">
        <v>42</v>
      </c>
      <c r="L42" s="27" t="s">
        <v>42</v>
      </c>
      <c r="M42" s="30">
        <v>16713.17241</v>
      </c>
      <c r="N42" s="27" t="s">
        <v>42</v>
      </c>
      <c r="O42" s="27" t="s">
        <v>42</v>
      </c>
      <c r="P42" s="28">
        <v>27.451170455</v>
      </c>
      <c r="Q42" t="s">
        <v>41</v>
      </c>
      <c r="R42" t="s">
        <v>42</v>
      </c>
      <c r="S42" t="s">
        <v>41</v>
      </c>
      <c r="T42" t="s">
        <v>42</v>
      </c>
      <c r="U42" s="27" t="s">
        <v>41</v>
      </c>
      <c r="V42" s="27">
        <v>1616178</v>
      </c>
      <c r="W42" s="27">
        <f>'[1]Sheet1'!C29</f>
        <v>25801</v>
      </c>
      <c r="X42" s="27">
        <v>168639</v>
      </c>
      <c r="Y42" s="27">
        <f>'[1]Sheet1'!E29</f>
        <v>17174</v>
      </c>
      <c r="Z42">
        <f t="shared" si="0"/>
        <v>0</v>
      </c>
      <c r="AA42">
        <f t="shared" si="1"/>
        <v>0</v>
      </c>
      <c r="AB42">
        <f t="shared" si="2"/>
        <v>0</v>
      </c>
      <c r="AC42">
        <f t="shared" si="3"/>
        <v>0</v>
      </c>
      <c r="AD42">
        <f t="shared" si="4"/>
        <v>0</v>
      </c>
      <c r="AE42">
        <f t="shared" si="5"/>
        <v>0</v>
      </c>
      <c r="AF42" s="29">
        <f t="shared" si="6"/>
        <v>0</v>
      </c>
      <c r="AG42" s="29">
        <f t="shared" si="7"/>
        <v>0</v>
      </c>
      <c r="AH42" s="29">
        <f t="shared" si="8"/>
        <v>0</v>
      </c>
      <c r="AI42">
        <f t="shared" si="9"/>
        <v>1</v>
      </c>
      <c r="AJ42">
        <f t="shared" si="10"/>
        <v>1</v>
      </c>
      <c r="AK42" t="str">
        <f t="shared" si="11"/>
        <v>Initial</v>
      </c>
      <c r="AL42">
        <f t="shared" si="12"/>
        <v>0</v>
      </c>
      <c r="AM42" t="str">
        <f t="shared" si="13"/>
        <v>RLIS</v>
      </c>
      <c r="AN42">
        <f t="shared" si="14"/>
        <v>0</v>
      </c>
      <c r="AO42">
        <f t="shared" si="15"/>
        <v>0</v>
      </c>
    </row>
    <row r="43" spans="1:41" ht="12.75">
      <c r="A43">
        <v>2201710</v>
      </c>
      <c r="B43">
        <v>54</v>
      </c>
      <c r="C43" t="s">
        <v>141</v>
      </c>
      <c r="D43" t="s">
        <v>142</v>
      </c>
      <c r="E43" t="s">
        <v>143</v>
      </c>
      <c r="F43" s="26">
        <v>71366</v>
      </c>
      <c r="G43" s="3">
        <v>318</v>
      </c>
      <c r="H43">
        <v>3187663269</v>
      </c>
      <c r="I43" s="4" t="s">
        <v>44</v>
      </c>
      <c r="J43" s="4" t="s">
        <v>41</v>
      </c>
      <c r="K43" t="s">
        <v>42</v>
      </c>
      <c r="L43" s="27" t="s">
        <v>41</v>
      </c>
      <c r="M43" s="30">
        <v>950.582362</v>
      </c>
      <c r="N43" s="27" t="s">
        <v>42</v>
      </c>
      <c r="O43" s="27" t="s">
        <v>42</v>
      </c>
      <c r="P43" s="28">
        <v>46.352583587</v>
      </c>
      <c r="Q43" t="s">
        <v>41</v>
      </c>
      <c r="R43" t="s">
        <v>42</v>
      </c>
      <c r="S43" t="s">
        <v>41</v>
      </c>
      <c r="T43" t="s">
        <v>42</v>
      </c>
      <c r="U43" s="27" t="s">
        <v>41</v>
      </c>
      <c r="V43" s="27">
        <v>158485</v>
      </c>
      <c r="W43" s="27">
        <f>'[1]Sheet1'!C30</f>
        <v>290757</v>
      </c>
      <c r="X43" s="27">
        <v>16583</v>
      </c>
      <c r="Y43" s="27">
        <f>'[1]Sheet1'!E30</f>
        <v>22937</v>
      </c>
      <c r="Z43">
        <f t="shared" si="0"/>
        <v>1</v>
      </c>
      <c r="AA43">
        <f t="shared" si="1"/>
        <v>0</v>
      </c>
      <c r="AB43">
        <f t="shared" si="2"/>
        <v>0</v>
      </c>
      <c r="AC43">
        <f t="shared" si="3"/>
        <v>0</v>
      </c>
      <c r="AD43">
        <f t="shared" si="4"/>
        <v>0</v>
      </c>
      <c r="AE43">
        <f t="shared" si="5"/>
        <v>0</v>
      </c>
      <c r="AF43" s="29">
        <f t="shared" si="6"/>
        <v>0</v>
      </c>
      <c r="AG43" s="29">
        <f t="shared" si="7"/>
        <v>0</v>
      </c>
      <c r="AH43" s="29">
        <f t="shared" si="8"/>
        <v>0</v>
      </c>
      <c r="AI43">
        <f t="shared" si="9"/>
        <v>1</v>
      </c>
      <c r="AJ43">
        <f t="shared" si="10"/>
        <v>1</v>
      </c>
      <c r="AK43" t="str">
        <f t="shared" si="11"/>
        <v>Initial</v>
      </c>
      <c r="AL43">
        <f t="shared" si="12"/>
        <v>0</v>
      </c>
      <c r="AM43" t="str">
        <f t="shared" si="13"/>
        <v>RLIS</v>
      </c>
      <c r="AN43">
        <f t="shared" si="14"/>
        <v>0</v>
      </c>
      <c r="AO43">
        <f t="shared" si="15"/>
        <v>0</v>
      </c>
    </row>
    <row r="44" spans="1:41" ht="12.75">
      <c r="A44">
        <v>2201770</v>
      </c>
      <c r="B44">
        <v>56</v>
      </c>
      <c r="C44" t="s">
        <v>144</v>
      </c>
      <c r="D44" t="s">
        <v>145</v>
      </c>
      <c r="E44" t="s">
        <v>146</v>
      </c>
      <c r="F44" s="26">
        <v>71241</v>
      </c>
      <c r="G44" s="3">
        <v>308</v>
      </c>
      <c r="H44">
        <v>3183689715</v>
      </c>
      <c r="I44" s="4" t="s">
        <v>50</v>
      </c>
      <c r="J44" s="4" t="s">
        <v>42</v>
      </c>
      <c r="K44" t="s">
        <v>42</v>
      </c>
      <c r="L44" s="27" t="s">
        <v>41</v>
      </c>
      <c r="M44" s="30">
        <v>3286.035406</v>
      </c>
      <c r="N44" s="27" t="s">
        <v>42</v>
      </c>
      <c r="O44" s="27" t="s">
        <v>42</v>
      </c>
      <c r="P44" s="28">
        <v>25.868544601</v>
      </c>
      <c r="Q44" t="s">
        <v>41</v>
      </c>
      <c r="R44" t="s">
        <v>42</v>
      </c>
      <c r="S44" t="s">
        <v>41</v>
      </c>
      <c r="T44" t="s">
        <v>42</v>
      </c>
      <c r="U44" s="27" t="s">
        <v>41</v>
      </c>
      <c r="V44" s="27">
        <v>289463</v>
      </c>
      <c r="W44" s="27">
        <f>'[1]Sheet1'!C32</f>
        <v>345265</v>
      </c>
      <c r="X44" s="27">
        <v>28378</v>
      </c>
      <c r="Y44" s="27">
        <f>'[1]Sheet1'!E32</f>
        <v>306374</v>
      </c>
      <c r="Z44">
        <f t="shared" si="0"/>
        <v>1</v>
      </c>
      <c r="AA44">
        <f t="shared" si="1"/>
        <v>0</v>
      </c>
      <c r="AB44">
        <f t="shared" si="2"/>
        <v>0</v>
      </c>
      <c r="AC44">
        <f t="shared" si="3"/>
        <v>0</v>
      </c>
      <c r="AD44">
        <f t="shared" si="4"/>
        <v>0</v>
      </c>
      <c r="AE44">
        <f t="shared" si="5"/>
        <v>0</v>
      </c>
      <c r="AF44" s="29">
        <f t="shared" si="6"/>
        <v>0</v>
      </c>
      <c r="AG44" s="29">
        <f t="shared" si="7"/>
        <v>0</v>
      </c>
      <c r="AH44" s="29">
        <f t="shared" si="8"/>
        <v>0</v>
      </c>
      <c r="AI44">
        <f t="shared" si="9"/>
        <v>1</v>
      </c>
      <c r="AJ44">
        <f t="shared" si="10"/>
        <v>1</v>
      </c>
      <c r="AK44" t="str">
        <f t="shared" si="11"/>
        <v>Initial</v>
      </c>
      <c r="AL44">
        <f t="shared" si="12"/>
        <v>0</v>
      </c>
      <c r="AM44" t="str">
        <f t="shared" si="13"/>
        <v>RLIS</v>
      </c>
      <c r="AN44">
        <f t="shared" si="14"/>
        <v>0</v>
      </c>
      <c r="AO44">
        <f t="shared" si="15"/>
        <v>0</v>
      </c>
    </row>
    <row r="45" spans="1:41" ht="12.75">
      <c r="A45">
        <v>2201800</v>
      </c>
      <c r="B45">
        <v>57</v>
      </c>
      <c r="C45" t="s">
        <v>147</v>
      </c>
      <c r="D45" t="s">
        <v>148</v>
      </c>
      <c r="E45" t="s">
        <v>149</v>
      </c>
      <c r="F45" s="26">
        <v>70511</v>
      </c>
      <c r="G45" s="3">
        <v>520</v>
      </c>
      <c r="H45">
        <v>3378985770</v>
      </c>
      <c r="I45" s="4" t="s">
        <v>50</v>
      </c>
      <c r="J45" s="4" t="s">
        <v>42</v>
      </c>
      <c r="K45" t="s">
        <v>42</v>
      </c>
      <c r="L45" s="27" t="s">
        <v>42</v>
      </c>
      <c r="M45" s="30">
        <v>8202.697497</v>
      </c>
      <c r="N45" s="27" t="s">
        <v>42</v>
      </c>
      <c r="O45" s="27" t="s">
        <v>42</v>
      </c>
      <c r="P45" s="28">
        <v>26.98074705</v>
      </c>
      <c r="Q45" t="s">
        <v>41</v>
      </c>
      <c r="R45" t="s">
        <v>42</v>
      </c>
      <c r="S45" t="s">
        <v>41</v>
      </c>
      <c r="T45" t="s">
        <v>42</v>
      </c>
      <c r="U45" s="27" t="s">
        <v>41</v>
      </c>
      <c r="V45" s="27">
        <v>702544</v>
      </c>
      <c r="W45" s="27">
        <f>'[1]Sheet1'!C33</f>
        <v>524856</v>
      </c>
      <c r="X45" s="27">
        <v>79208</v>
      </c>
      <c r="Y45" s="27">
        <f>'[1]Sheet1'!E33</f>
        <v>182948</v>
      </c>
      <c r="Z45">
        <f t="shared" si="0"/>
        <v>0</v>
      </c>
      <c r="AA45">
        <f t="shared" si="1"/>
        <v>0</v>
      </c>
      <c r="AB45">
        <f t="shared" si="2"/>
        <v>0</v>
      </c>
      <c r="AC45">
        <f t="shared" si="3"/>
        <v>0</v>
      </c>
      <c r="AD45">
        <f t="shared" si="4"/>
        <v>0</v>
      </c>
      <c r="AE45">
        <f t="shared" si="5"/>
        <v>0</v>
      </c>
      <c r="AF45" s="29">
        <f t="shared" si="6"/>
        <v>0</v>
      </c>
      <c r="AG45" s="29">
        <f t="shared" si="7"/>
        <v>0</v>
      </c>
      <c r="AH45" s="29">
        <f t="shared" si="8"/>
        <v>0</v>
      </c>
      <c r="AI45">
        <f t="shared" si="9"/>
        <v>1</v>
      </c>
      <c r="AJ45">
        <f t="shared" si="10"/>
        <v>1</v>
      </c>
      <c r="AK45" t="str">
        <f t="shared" si="11"/>
        <v>Initial</v>
      </c>
      <c r="AL45">
        <f t="shared" si="12"/>
        <v>0</v>
      </c>
      <c r="AM45" t="str">
        <f t="shared" si="13"/>
        <v>RLIS</v>
      </c>
      <c r="AN45">
        <f t="shared" si="14"/>
        <v>0</v>
      </c>
      <c r="AO45">
        <f t="shared" si="15"/>
        <v>0</v>
      </c>
    </row>
    <row r="46" spans="1:41" ht="12.75">
      <c r="A46">
        <v>2201860</v>
      </c>
      <c r="B46">
        <v>59</v>
      </c>
      <c r="C46" t="s">
        <v>150</v>
      </c>
      <c r="D46" t="s">
        <v>151</v>
      </c>
      <c r="E46" t="s">
        <v>152</v>
      </c>
      <c r="F46" s="26">
        <v>70438</v>
      </c>
      <c r="G46" s="3">
        <v>587</v>
      </c>
      <c r="H46">
        <v>9858393436</v>
      </c>
      <c r="I46" s="4" t="s">
        <v>50</v>
      </c>
      <c r="J46" s="4" t="s">
        <v>42</v>
      </c>
      <c r="K46" t="s">
        <v>42</v>
      </c>
      <c r="L46" s="27" t="s">
        <v>41</v>
      </c>
      <c r="M46" s="30">
        <v>4320.181378</v>
      </c>
      <c r="N46" s="27" t="s">
        <v>42</v>
      </c>
      <c r="O46" s="27" t="s">
        <v>42</v>
      </c>
      <c r="P46" s="28">
        <v>26.926249794</v>
      </c>
      <c r="Q46" t="s">
        <v>41</v>
      </c>
      <c r="R46" t="s">
        <v>42</v>
      </c>
      <c r="S46" t="s">
        <v>41</v>
      </c>
      <c r="T46" t="s">
        <v>42</v>
      </c>
      <c r="U46" s="27" t="s">
        <v>41</v>
      </c>
      <c r="V46" s="27">
        <v>456269</v>
      </c>
      <c r="W46" s="27">
        <f>'[1]Sheet1'!C35</f>
        <v>6660</v>
      </c>
      <c r="X46" s="27">
        <v>48317</v>
      </c>
      <c r="Y46" s="27">
        <f>'[1]Sheet1'!E35</f>
        <v>9978</v>
      </c>
      <c r="Z46">
        <f t="shared" si="0"/>
        <v>1</v>
      </c>
      <c r="AA46">
        <f t="shared" si="1"/>
        <v>0</v>
      </c>
      <c r="AB46">
        <f t="shared" si="2"/>
        <v>0</v>
      </c>
      <c r="AC46">
        <f t="shared" si="3"/>
        <v>0</v>
      </c>
      <c r="AD46">
        <f t="shared" si="4"/>
        <v>0</v>
      </c>
      <c r="AE46">
        <f t="shared" si="5"/>
        <v>0</v>
      </c>
      <c r="AF46" s="29">
        <f t="shared" si="6"/>
        <v>0</v>
      </c>
      <c r="AG46" s="29">
        <f t="shared" si="7"/>
        <v>0</v>
      </c>
      <c r="AH46" s="29">
        <f t="shared" si="8"/>
        <v>0</v>
      </c>
      <c r="AI46">
        <f t="shared" si="9"/>
        <v>1</v>
      </c>
      <c r="AJ46">
        <f t="shared" si="10"/>
        <v>1</v>
      </c>
      <c r="AK46" t="str">
        <f t="shared" si="11"/>
        <v>Initial</v>
      </c>
      <c r="AL46">
        <f t="shared" si="12"/>
        <v>0</v>
      </c>
      <c r="AM46" t="str">
        <f t="shared" si="13"/>
        <v>RLIS</v>
      </c>
      <c r="AN46">
        <f t="shared" si="14"/>
        <v>0</v>
      </c>
      <c r="AO46">
        <f t="shared" si="15"/>
        <v>0</v>
      </c>
    </row>
    <row r="47" spans="1:41" ht="12.75">
      <c r="A47">
        <v>2201950</v>
      </c>
      <c r="B47">
        <v>62</v>
      </c>
      <c r="C47" t="s">
        <v>153</v>
      </c>
      <c r="D47" t="s">
        <v>154</v>
      </c>
      <c r="E47" t="s">
        <v>155</v>
      </c>
      <c r="F47" s="26">
        <v>71263</v>
      </c>
      <c r="G47" s="3">
        <v>1318</v>
      </c>
      <c r="H47">
        <v>3184282378</v>
      </c>
      <c r="I47" s="4">
        <v>7</v>
      </c>
      <c r="J47" s="4" t="s">
        <v>41</v>
      </c>
      <c r="K47" t="s">
        <v>42</v>
      </c>
      <c r="L47" s="27" t="s">
        <v>41</v>
      </c>
      <c r="M47" s="30">
        <v>2263.578657</v>
      </c>
      <c r="N47" s="27" t="s">
        <v>42</v>
      </c>
      <c r="O47" s="27" t="s">
        <v>42</v>
      </c>
      <c r="P47" s="28">
        <v>33.554266777</v>
      </c>
      <c r="Q47" t="s">
        <v>41</v>
      </c>
      <c r="R47" t="s">
        <v>42</v>
      </c>
      <c r="S47" t="s">
        <v>41</v>
      </c>
      <c r="T47" t="s">
        <v>42</v>
      </c>
      <c r="U47" s="27" t="s">
        <v>41</v>
      </c>
      <c r="V47" s="27">
        <v>211723</v>
      </c>
      <c r="W47" s="27">
        <f>'[1]Sheet1'!C38</f>
        <v>38133</v>
      </c>
      <c r="X47" s="27">
        <v>18895</v>
      </c>
      <c r="Y47" s="27">
        <f>'[1]Sheet1'!E38</f>
        <v>27865</v>
      </c>
      <c r="Z47">
        <f t="shared" si="0"/>
        <v>1</v>
      </c>
      <c r="AA47">
        <f t="shared" si="1"/>
        <v>0</v>
      </c>
      <c r="AB47">
        <f t="shared" si="2"/>
        <v>0</v>
      </c>
      <c r="AC47">
        <f t="shared" si="3"/>
        <v>0</v>
      </c>
      <c r="AD47">
        <f t="shared" si="4"/>
        <v>0</v>
      </c>
      <c r="AE47">
        <f t="shared" si="5"/>
        <v>0</v>
      </c>
      <c r="AF47" s="29">
        <f t="shared" si="6"/>
        <v>0</v>
      </c>
      <c r="AG47" s="29">
        <f t="shared" si="7"/>
        <v>0</v>
      </c>
      <c r="AH47" s="29">
        <f t="shared" si="8"/>
        <v>0</v>
      </c>
      <c r="AI47">
        <f t="shared" si="9"/>
        <v>1</v>
      </c>
      <c r="AJ47">
        <f t="shared" si="10"/>
        <v>1</v>
      </c>
      <c r="AK47" t="str">
        <f t="shared" si="11"/>
        <v>Initial</v>
      </c>
      <c r="AL47">
        <f t="shared" si="12"/>
        <v>0</v>
      </c>
      <c r="AM47" t="str">
        <f t="shared" si="13"/>
        <v>RLIS</v>
      </c>
      <c r="AN47">
        <f t="shared" si="14"/>
        <v>0</v>
      </c>
      <c r="AO47">
        <f t="shared" si="15"/>
        <v>0</v>
      </c>
    </row>
    <row r="48" spans="1:41" ht="12.75">
      <c r="A48">
        <v>2201980</v>
      </c>
      <c r="B48">
        <v>63</v>
      </c>
      <c r="C48" t="s">
        <v>156</v>
      </c>
      <c r="D48" t="s">
        <v>157</v>
      </c>
      <c r="E48" t="s">
        <v>158</v>
      </c>
      <c r="F48" s="26">
        <v>70775</v>
      </c>
      <c r="G48" s="3">
        <v>1910</v>
      </c>
      <c r="H48">
        <v>2256353891</v>
      </c>
      <c r="I48" s="4">
        <v>7</v>
      </c>
      <c r="J48" s="4" t="s">
        <v>41</v>
      </c>
      <c r="K48" t="s">
        <v>42</v>
      </c>
      <c r="L48" s="27" t="s">
        <v>41</v>
      </c>
      <c r="M48" s="30">
        <v>2243.418116</v>
      </c>
      <c r="N48" s="27" t="s">
        <v>42</v>
      </c>
      <c r="O48" s="27" t="s">
        <v>42</v>
      </c>
      <c r="P48" s="28">
        <v>21.696918531</v>
      </c>
      <c r="Q48" t="s">
        <v>41</v>
      </c>
      <c r="R48" t="s">
        <v>42</v>
      </c>
      <c r="S48" t="s">
        <v>41</v>
      </c>
      <c r="T48" t="s">
        <v>42</v>
      </c>
      <c r="U48" s="27" t="s">
        <v>41</v>
      </c>
      <c r="V48" s="27">
        <v>127299</v>
      </c>
      <c r="W48" s="27">
        <f>'[1]Sheet1'!C39</f>
        <v>279323</v>
      </c>
      <c r="X48" s="27">
        <v>17594</v>
      </c>
      <c r="Y48" s="27">
        <f>'[1]Sheet1'!E39</f>
        <v>33841</v>
      </c>
      <c r="Z48">
        <f t="shared" si="0"/>
        <v>1</v>
      </c>
      <c r="AA48">
        <f t="shared" si="1"/>
        <v>0</v>
      </c>
      <c r="AB48">
        <f t="shared" si="2"/>
        <v>0</v>
      </c>
      <c r="AC48">
        <f t="shared" si="3"/>
        <v>0</v>
      </c>
      <c r="AD48">
        <f t="shared" si="4"/>
        <v>0</v>
      </c>
      <c r="AE48">
        <f t="shared" si="5"/>
        <v>0</v>
      </c>
      <c r="AF48" s="29">
        <f t="shared" si="6"/>
        <v>0</v>
      </c>
      <c r="AG48" s="29">
        <f t="shared" si="7"/>
        <v>0</v>
      </c>
      <c r="AH48" s="29">
        <f t="shared" si="8"/>
        <v>0</v>
      </c>
      <c r="AI48">
        <f t="shared" si="9"/>
        <v>1</v>
      </c>
      <c r="AJ48">
        <f t="shared" si="10"/>
        <v>1</v>
      </c>
      <c r="AK48" t="str">
        <f t="shared" si="11"/>
        <v>Initial</v>
      </c>
      <c r="AL48">
        <f t="shared" si="12"/>
        <v>0</v>
      </c>
      <c r="AM48" t="str">
        <f t="shared" si="13"/>
        <v>RLIS</v>
      </c>
      <c r="AN48">
        <f t="shared" si="14"/>
        <v>0</v>
      </c>
      <c r="AO48">
        <f t="shared" si="15"/>
        <v>0</v>
      </c>
    </row>
    <row r="49" spans="1:41" ht="12.75">
      <c r="A49">
        <v>2202010</v>
      </c>
      <c r="B49">
        <v>64</v>
      </c>
      <c r="C49" t="s">
        <v>159</v>
      </c>
      <c r="D49" t="s">
        <v>160</v>
      </c>
      <c r="E49" t="s">
        <v>161</v>
      </c>
      <c r="F49" s="26">
        <v>71483</v>
      </c>
      <c r="G49" s="3">
        <v>430</v>
      </c>
      <c r="H49">
        <v>3186286936</v>
      </c>
      <c r="I49" s="4" t="s">
        <v>50</v>
      </c>
      <c r="J49" s="4" t="s">
        <v>42</v>
      </c>
      <c r="K49" t="s">
        <v>42</v>
      </c>
      <c r="L49" s="27" t="s">
        <v>42</v>
      </c>
      <c r="M49" s="30">
        <v>2757.27775</v>
      </c>
      <c r="N49" s="27" t="s">
        <v>42</v>
      </c>
      <c r="O49" s="27" t="s">
        <v>42</v>
      </c>
      <c r="P49" s="28">
        <v>28.991060026</v>
      </c>
      <c r="Q49" t="s">
        <v>41</v>
      </c>
      <c r="R49" t="s">
        <v>42</v>
      </c>
      <c r="S49" t="s">
        <v>41</v>
      </c>
      <c r="T49" t="s">
        <v>42</v>
      </c>
      <c r="U49" s="27" t="s">
        <v>41</v>
      </c>
      <c r="V49" s="27">
        <v>247994</v>
      </c>
      <c r="W49" s="27">
        <f>'[1]Sheet1'!C40</f>
        <v>700498</v>
      </c>
      <c r="X49" s="27">
        <v>24216</v>
      </c>
      <c r="Y49" s="27">
        <f>'[1]Sheet1'!E40</f>
        <v>464079</v>
      </c>
      <c r="Z49">
        <f t="shared" si="0"/>
        <v>0</v>
      </c>
      <c r="AA49">
        <f t="shared" si="1"/>
        <v>0</v>
      </c>
      <c r="AB49">
        <f t="shared" si="2"/>
        <v>0</v>
      </c>
      <c r="AC49">
        <f t="shared" si="3"/>
        <v>0</v>
      </c>
      <c r="AD49">
        <f t="shared" si="4"/>
        <v>0</v>
      </c>
      <c r="AE49">
        <f t="shared" si="5"/>
        <v>0</v>
      </c>
      <c r="AF49" s="29">
        <f t="shared" si="6"/>
        <v>0</v>
      </c>
      <c r="AG49" s="29">
        <f t="shared" si="7"/>
        <v>0</v>
      </c>
      <c r="AH49" s="29">
        <f t="shared" si="8"/>
        <v>0</v>
      </c>
      <c r="AI49">
        <f t="shared" si="9"/>
        <v>1</v>
      </c>
      <c r="AJ49">
        <f t="shared" si="10"/>
        <v>1</v>
      </c>
      <c r="AK49" t="str">
        <f t="shared" si="11"/>
        <v>Initial</v>
      </c>
      <c r="AL49">
        <f t="shared" si="12"/>
        <v>0</v>
      </c>
      <c r="AM49" t="str">
        <f t="shared" si="13"/>
        <v>RLIS</v>
      </c>
      <c r="AN49">
        <f t="shared" si="14"/>
        <v>0</v>
      </c>
      <c r="AO49">
        <f t="shared" si="15"/>
        <v>0</v>
      </c>
    </row>
  </sheetData>
  <mergeCells count="1">
    <mergeCell ref="A4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 Rural Low Income (xls)</dc:title>
  <dc:subject/>
  <dc:creator/>
  <cp:keywords/>
  <dc:description/>
  <cp:lastModifiedBy>susan.winingar</cp:lastModifiedBy>
  <cp:lastPrinted>2003-06-10T14:34:55Z</cp:lastPrinted>
  <dcterms:created xsi:type="dcterms:W3CDTF">2003-06-05T01:41:31Z</dcterms:created>
  <dcterms:modified xsi:type="dcterms:W3CDTF">2003-07-10T18:08:02Z</dcterms:modified>
  <cp:category/>
  <cp:version/>
  <cp:contentType/>
  <cp:contentStatus/>
</cp:coreProperties>
</file>