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Y RLIS" sheetId="1" r:id="rId1"/>
  </sheets>
  <definedNames/>
  <calcPr fullCalcOnLoad="1"/>
</workbook>
</file>

<file path=xl/sharedStrings.xml><?xml version="1.0" encoding="utf-8"?>
<sst xmlns="http://schemas.openxmlformats.org/spreadsheetml/2006/main" count="1054" uniqueCount="268">
  <si>
    <t>FISCAL YEAR 2003 SPREADSHEET FOR SMALL, RURAL SCHOOL ACHIEVEMENT PROGRAM AND RURAL LOW-INCOME SCHOOL PROGRAM</t>
  </si>
  <si>
    <t>Kentucky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</si>
  <si>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</si>
  <si>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</si>
  <si>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</si>
  <si>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</si>
  <si>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</si>
  <si>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</si>
  <si>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</si>
  <si>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</si>
  <si>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</si>
  <si>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</si>
  <si>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FY2002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</si>
  <si>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</si>
  <si>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</si>
  <si>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</si>
  <si>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</si>
  <si>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</si>
  <si>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</si>
  <si>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</si>
  <si>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</si>
  <si>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2002 Title II, Part A allocation amount</t>
  </si>
  <si>
    <t>FY 2002 Title II, Part D formula allocation amount</t>
  </si>
  <si>
    <t>FY 2002 Title IV, Part A allocation amount</t>
  </si>
  <si>
    <t>FY 2002 Title V allocation amount</t>
  </si>
  <si>
    <t>SRSA rural eligible</t>
  </si>
  <si>
    <t>SRSA small eligible</t>
  </si>
  <si>
    <t>should be SRSA rural eligible</t>
  </si>
  <si>
    <t>should be SRSA small eligible</t>
  </si>
  <si>
    <t>Incorrectly identified as SRSA rural eligible</t>
  </si>
  <si>
    <t>Incorrectly identified as SRSA small eligible</t>
  </si>
  <si>
    <t>SRSA eligible</t>
  </si>
  <si>
    <t>State misidentified SRSA eligible</t>
  </si>
  <si>
    <t>State misidentified not eligible</t>
  </si>
  <si>
    <t>RLIS rural eligible</t>
  </si>
  <si>
    <t>RLIS pov. Eligible</t>
  </si>
  <si>
    <t>Initial RLIS eligible</t>
  </si>
  <si>
    <t>SRSA and RLIS eligible</t>
  </si>
  <si>
    <t>RLIS eligible</t>
  </si>
  <si>
    <t>State misidentified RLIS eligible</t>
  </si>
  <si>
    <t>State misidentified not RLIS eligible</t>
  </si>
  <si>
    <t>ADAIR CO</t>
  </si>
  <si>
    <t>1204 GREENSBURG ST</t>
  </si>
  <si>
    <t>COLUMBIA</t>
  </si>
  <si>
    <t>6,7,N</t>
  </si>
  <si>
    <t>NO</t>
  </si>
  <si>
    <t>no</t>
  </si>
  <si>
    <t>YES</t>
  </si>
  <si>
    <t>No</t>
  </si>
  <si>
    <t>MUHLENBERG COUNTY</t>
  </si>
  <si>
    <t>510 W MAIN ST</t>
  </si>
  <si>
    <t>GREENVILLE</t>
  </si>
  <si>
    <t>Yes</t>
  </si>
  <si>
    <t>N/A</t>
  </si>
  <si>
    <t>BARBOURVILLE IND</t>
  </si>
  <si>
    <t>P.O. BOX 520</t>
  </si>
  <si>
    <t>BARBOURVILLE</t>
  </si>
  <si>
    <t>BARDSTOWN IND</t>
  </si>
  <si>
    <t>308 NORTH 5TH</t>
  </si>
  <si>
    <t>BARDSTOWN</t>
  </si>
  <si>
    <t>GLASGOW</t>
  </si>
  <si>
    <t xml:space="preserve"> </t>
  </si>
  <si>
    <t>BATH CO</t>
  </si>
  <si>
    <t>405 WEST MAIN STREET</t>
  </si>
  <si>
    <t>OWINGSV</t>
  </si>
  <si>
    <t>BELL CO</t>
  </si>
  <si>
    <t>211 VIRGINIA AVENUE</t>
  </si>
  <si>
    <t>PINEVILLE</t>
  </si>
  <si>
    <t>6,7</t>
  </si>
  <si>
    <t>BREATHITT CO</t>
  </si>
  <si>
    <t>P.O. BOX 750</t>
  </si>
  <si>
    <t>JACKSON</t>
  </si>
  <si>
    <t>7,N</t>
  </si>
  <si>
    <t>CALDWELL CO</t>
  </si>
  <si>
    <t>P.O. BOX 229</t>
  </si>
  <si>
    <t>PRINCETON</t>
  </si>
  <si>
    <t>6,N</t>
  </si>
  <si>
    <t>CAMPBELLSVILLE IN</t>
  </si>
  <si>
    <t>136 S COLUMBIA</t>
  </si>
  <si>
    <t>CAMPBELLSVILL</t>
  </si>
  <si>
    <t>CASEY COUNTY</t>
  </si>
  <si>
    <t>1922 N US 127</t>
  </si>
  <si>
    <t>LIBERTY</t>
  </si>
  <si>
    <t>CAVERNA INDEPENDENT</t>
  </si>
  <si>
    <t>1102 N DIXIE HWY</t>
  </si>
  <si>
    <t>CAVE CITY</t>
  </si>
  <si>
    <t>CLAY COUNTY</t>
  </si>
  <si>
    <t>128 RICHMOND RD</t>
  </si>
  <si>
    <t>MANCHESTER</t>
  </si>
  <si>
    <t>CLINTON COUNTY</t>
  </si>
  <si>
    <t>RT 4 BOX 100 HWY 127</t>
  </si>
  <si>
    <t>ALBANY</t>
  </si>
  <si>
    <t>CRITTENDEN COUNTY</t>
  </si>
  <si>
    <t>W ELM ST</t>
  </si>
  <si>
    <t>MARION</t>
  </si>
  <si>
    <t>CUMBERLAND COUNTY</t>
  </si>
  <si>
    <t>810 N MAIN ST</t>
  </si>
  <si>
    <t>BURKESVILLE</t>
  </si>
  <si>
    <t>DAWSON SPRINGS INDEPENDENT</t>
  </si>
  <si>
    <t>118 E ARCADIA AVE</t>
  </si>
  <si>
    <t>DAWSON SPRINGS</t>
  </si>
  <si>
    <t>EDMONSON COUNTY</t>
  </si>
  <si>
    <t>100 HIGH SCHOOL RD</t>
  </si>
  <si>
    <t>BROWNSVILLE</t>
  </si>
  <si>
    <t>ELLIOTT COUNTY</t>
  </si>
  <si>
    <t>MAIN ST</t>
  </si>
  <si>
    <t>SANDY HOOK</t>
  </si>
  <si>
    <t>ESTILL COUNTY</t>
  </si>
  <si>
    <t>253 MAIN ST</t>
  </si>
  <si>
    <t>IRVINE</t>
  </si>
  <si>
    <t>FLEMING COUNTY</t>
  </si>
  <si>
    <t>211 W WATER ST</t>
  </si>
  <si>
    <t>FLEMINGSBURG</t>
  </si>
  <si>
    <t>FLOYD COUNTY</t>
  </si>
  <si>
    <t>106 N FRONT AVE</t>
  </si>
  <si>
    <t>PRESTONSBURG</t>
  </si>
  <si>
    <t>FULTON INDEPENDENT</t>
  </si>
  <si>
    <t>313 MAIN ST</t>
  </si>
  <si>
    <t>FULTON</t>
  </si>
  <si>
    <t>FULTON COUNTY</t>
  </si>
  <si>
    <t>2780 MOSCOW AVE</t>
  </si>
  <si>
    <t>HICKMAN</t>
  </si>
  <si>
    <t>GLASGOW INDEPENDENT</t>
  </si>
  <si>
    <t>1108 CLEVELAND AVE</t>
  </si>
  <si>
    <t>MAYFIELD</t>
  </si>
  <si>
    <t>GRAYSON COUNTY</t>
  </si>
  <si>
    <t>909 BRANDENBURG RD</t>
  </si>
  <si>
    <t>LEITCHFIELD</t>
  </si>
  <si>
    <t>GREEN COUNTY</t>
  </si>
  <si>
    <t>206 W COURT ST</t>
  </si>
  <si>
    <t>GREENSBURG</t>
  </si>
  <si>
    <t>HARLAN INDEPENDENT</t>
  </si>
  <si>
    <t>420 E CENTRAL ST</t>
  </si>
  <si>
    <t>HARLAN</t>
  </si>
  <si>
    <t>HARLAN COUNTY</t>
  </si>
  <si>
    <t>251 BALL PARK RD</t>
  </si>
  <si>
    <t>HARRODSBURG INDEPENDENT</t>
  </si>
  <si>
    <t>371 E LEXINGTON ST</t>
  </si>
  <si>
    <t>HARRODSBURG</t>
  </si>
  <si>
    <t>HART COUNTY</t>
  </si>
  <si>
    <t>511 W UNION ST</t>
  </si>
  <si>
    <t>MUNFORDVILLE</t>
  </si>
  <si>
    <t>HAZARD INDEPENDENT</t>
  </si>
  <si>
    <t>325 BROADWAY</t>
  </si>
  <si>
    <t>HAZARD</t>
  </si>
  <si>
    <t>HICKMAN COUNTY</t>
  </si>
  <si>
    <t>416 WATERFIELD DR</t>
  </si>
  <si>
    <t>CLINTON</t>
  </si>
  <si>
    <t>HOPKINS COUNTY</t>
  </si>
  <si>
    <t>320 S SEMINARY ST</t>
  </si>
  <si>
    <t>MADISONVILLE</t>
  </si>
  <si>
    <t>JACKSON COUNTY</t>
  </si>
  <si>
    <t>HWY 421</t>
  </si>
  <si>
    <t>MCKEE</t>
  </si>
  <si>
    <t>JENKINS INDEPENDENT</t>
  </si>
  <si>
    <t>9409 HWY 805</t>
  </si>
  <si>
    <t>JENKINS</t>
  </si>
  <si>
    <t>JOHNSON COUNTY</t>
  </si>
  <si>
    <t>253 N MAYO TR</t>
  </si>
  <si>
    <t>PAINTSVILLE</t>
  </si>
  <si>
    <t>KNOTT COUNTY</t>
  </si>
  <si>
    <t>RT 160</t>
  </si>
  <si>
    <t>HINDMAN</t>
  </si>
  <si>
    <t>KNOX COUNTY</t>
  </si>
  <si>
    <t>200 DANIEL BOONE DR</t>
  </si>
  <si>
    <t>LAUREL COUNTY</t>
  </si>
  <si>
    <t>275 S LAUREL RD</t>
  </si>
  <si>
    <t>LONDON</t>
  </si>
  <si>
    <t>LAWRENCE COUNTY</t>
  </si>
  <si>
    <t>HWY 644</t>
  </si>
  <si>
    <t>LOUISA</t>
  </si>
  <si>
    <t>LEE COUNTY</t>
  </si>
  <si>
    <t>58 CENTER ST</t>
  </si>
  <si>
    <t>BEATTYVILLE</t>
  </si>
  <si>
    <t>LESLIE COUNTY</t>
  </si>
  <si>
    <t>108 MAPLE ST</t>
  </si>
  <si>
    <t>HYDEN</t>
  </si>
  <si>
    <t>LETCHER COUNTY</t>
  </si>
  <si>
    <t>224 PARKS ST</t>
  </si>
  <si>
    <t>WHITESBURG</t>
  </si>
  <si>
    <t>LEWIS COUNTY</t>
  </si>
  <si>
    <t>520 PLUMMER LN</t>
  </si>
  <si>
    <t>VANCEBURG</t>
  </si>
  <si>
    <t>LINCOLN COUNTY</t>
  </si>
  <si>
    <t>305 DANVILLE AVE</t>
  </si>
  <si>
    <t>STANFORD</t>
  </si>
  <si>
    <t>RUSSELLVILLE</t>
  </si>
  <si>
    <t>MAGOFFIN COUNTY</t>
  </si>
  <si>
    <t>GARDNER TR</t>
  </si>
  <si>
    <t>SALYERSVILLE</t>
  </si>
  <si>
    <t>MARTIN COUNTY</t>
  </si>
  <si>
    <t>RT 40</t>
  </si>
  <si>
    <t>INEZ</t>
  </si>
  <si>
    <t>MASON COUNTY</t>
  </si>
  <si>
    <t>2ND AND LIMESTONE</t>
  </si>
  <si>
    <t>MAYSVILLE</t>
  </si>
  <si>
    <t>MAYFIELD INDEPENDENT</t>
  </si>
  <si>
    <t>709 S EIGHTH ST</t>
  </si>
  <si>
    <t>MCCREARY COUNTY</t>
  </si>
  <si>
    <t>120 RAIDER WAY</t>
  </si>
  <si>
    <t>STEARNS</t>
  </si>
  <si>
    <t>MENIFEE COUNTY</t>
  </si>
  <si>
    <t>BACK STREET</t>
  </si>
  <si>
    <t>FRENCHBURG</t>
  </si>
  <si>
    <t>METCALFE COUNTY</t>
  </si>
  <si>
    <t>1007 W STOCKTON</t>
  </si>
  <si>
    <t>EDMONTON</t>
  </si>
  <si>
    <t>MIDDLESBORO INDEPENDENT</t>
  </si>
  <si>
    <t>220 N 20TH ST</t>
  </si>
  <si>
    <t>MIDDLESBORO</t>
  </si>
  <si>
    <t>MONROE COUNTY</t>
  </si>
  <si>
    <t>1209 N MAIN ST</t>
  </si>
  <si>
    <t>TOMPKINSVILLE</t>
  </si>
  <si>
    <t>MONTICELLO INDEPENDENT</t>
  </si>
  <si>
    <t>132 COLLEGE ST</t>
  </si>
  <si>
    <t>MONTICELLO</t>
  </si>
  <si>
    <t>MORGAN COUNTY</t>
  </si>
  <si>
    <t>496 PRESTONSBURG ST</t>
  </si>
  <si>
    <t>WEST LIBERTY</t>
  </si>
  <si>
    <t>OHIO COUNTY</t>
  </si>
  <si>
    <t>315 E UNION ST</t>
  </si>
  <si>
    <t>HARTFORD</t>
  </si>
  <si>
    <t>OWSLEY COUNTY</t>
  </si>
  <si>
    <t>COURT AND MAIN</t>
  </si>
  <si>
    <t>BOONEVILLE</t>
  </si>
  <si>
    <t>PAINTSVILLE INDEPENDENT</t>
  </si>
  <si>
    <t>305 2ND ST</t>
  </si>
  <si>
    <t>PERRY COUNTY</t>
  </si>
  <si>
    <t>315 PARK AVE</t>
  </si>
  <si>
    <t>PIKE COUNTY</t>
  </si>
  <si>
    <t>314 S MAYO TR</t>
  </si>
  <si>
    <t>PIKEVILLE</t>
  </si>
  <si>
    <t>PIKEVILLE INDEPENDENT</t>
  </si>
  <si>
    <t>401 N MAYO TR</t>
  </si>
  <si>
    <t>POWELL COUNTY</t>
  </si>
  <si>
    <t>691 BRECKINRIDGE ST</t>
  </si>
  <si>
    <t>STANTON</t>
  </si>
  <si>
    <t>PROVIDENCE INDEPENDENT</t>
  </si>
  <si>
    <t>302 W MAIN ST</t>
  </si>
  <si>
    <t>PROVIDENCE</t>
  </si>
  <si>
    <t>PULASKI COUNTY</t>
  </si>
  <si>
    <t>501 UNIVERSITY DR</t>
  </si>
  <si>
    <t>SOMERSET</t>
  </si>
  <si>
    <t>ROCKCASTLE COUNTY</t>
  </si>
  <si>
    <t>245 RICHMOND ST</t>
  </si>
  <si>
    <t>MT VERNON</t>
  </si>
  <si>
    <t>RUSSELL COUNTY</t>
  </si>
  <si>
    <t>404 S MAIN ST</t>
  </si>
  <si>
    <t>JAMESTOWN</t>
  </si>
  <si>
    <t>RUSSELLVILLE INDEPENDENT</t>
  </si>
  <si>
    <t>355 S SUMMER ST</t>
  </si>
  <si>
    <t>SOMERSET INDEPENDENT</t>
  </si>
  <si>
    <t>305 N COLLEGE ST</t>
  </si>
  <si>
    <t>TODD COUNTY</t>
  </si>
  <si>
    <t>804 SOUTH MAIN</t>
  </si>
  <si>
    <t>ELKTON</t>
  </si>
  <si>
    <t>WAYNE COUNTY</t>
  </si>
  <si>
    <t>534 ALBANY ROAD</t>
  </si>
  <si>
    <t>WHITLEY COUNTY</t>
  </si>
  <si>
    <t>116 NORTH 4TH STREET</t>
  </si>
  <si>
    <t>WILLIAMSBURG</t>
  </si>
  <si>
    <t>WILLIAMSBURG INDEPENDENT</t>
  </si>
  <si>
    <t>1000 MAIN STREET</t>
  </si>
  <si>
    <t>WOLFE COUNTY</t>
  </si>
  <si>
    <t>P.O. BOX 160</t>
  </si>
  <si>
    <t>CAMPTON</t>
  </si>
  <si>
    <t>LEAs eligible for the Rural and Low-Income School Program</t>
  </si>
  <si>
    <t>ALLOCATION FORMULA:
Each State will receive an amount equal to its share of the total number of students in ADA in all eligible districts nationally.  
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</si>
</sst>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  <numFmt numFmtId="170" formatCode="0000000000"/>
    <numFmt numFmtId="171" formatCode="0.000"/>
    <numFmt numFmtId="172" formatCode="#,##0.0_);\-#,##0.0"/>
    <numFmt numFmtId="173" formatCode="&quot;$&quot;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.85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166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textRotation="75" wrapText="1"/>
    </xf>
    <xf numFmtId="0" fontId="3" fillId="3" borderId="1" xfId="0" applyFont="1" applyFill="1" applyBorder="1" applyAlignment="1">
      <alignment horizontal="left" textRotation="75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14" fontId="3" fillId="0" borderId="1" xfId="0" applyNumberFormat="1" applyFont="1" applyFill="1" applyBorder="1" applyAlignment="1" applyProtection="1">
      <alignment horizontal="left" textRotation="75" wrapText="1"/>
      <protection locked="0"/>
    </xf>
    <xf numFmtId="0" fontId="3" fillId="0" borderId="1" xfId="0" applyFont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right" textRotation="75" wrapText="1"/>
      <protection locked="0"/>
    </xf>
    <xf numFmtId="1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169" fontId="0" fillId="0" borderId="0" xfId="0" applyNumberFormat="1" applyAlignment="1">
      <alignment/>
    </xf>
    <xf numFmtId="172" fontId="4" fillId="0" borderId="0" xfId="0" applyAlignment="1" applyProtection="1">
      <alignment horizontal="center" vertical="center"/>
      <protection locked="0"/>
    </xf>
    <xf numFmtId="171" fontId="0" fillId="0" borderId="0" xfId="0" applyNumberFormat="1" applyAlignment="1">
      <alignment/>
    </xf>
    <xf numFmtId="173" fontId="0" fillId="0" borderId="0" xfId="0" applyNumberFormat="1" applyAlignment="1" applyProtection="1">
      <alignment/>
      <protection locked="0"/>
    </xf>
    <xf numFmtId="173" fontId="0" fillId="0" borderId="0" xfId="0" applyNumberFormat="1" applyFont="1" applyAlignment="1" applyProtection="1">
      <alignment/>
      <protection locked="0"/>
    </xf>
    <xf numFmtId="173" fontId="0" fillId="0" borderId="5" xfId="0" applyNumberForma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/>
      <protection locked="0"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:IV11"/>
    </sheetView>
  </sheetViews>
  <sheetFormatPr defaultColWidth="9.140625" defaultRowHeight="12.75"/>
  <cols>
    <col min="1" max="1" width="9.28125" style="0" bestFit="1" customWidth="1"/>
    <col min="2" max="2" width="10.00390625" style="0" customWidth="1"/>
    <col min="3" max="3" width="32.57421875" style="0" bestFit="1" customWidth="1"/>
    <col min="4" max="4" width="33.00390625" style="0" hidden="1" customWidth="1"/>
    <col min="5" max="5" width="18.57421875" style="0" bestFit="1" customWidth="1"/>
    <col min="6" max="6" width="20.57421875" style="0" hidden="1" customWidth="1"/>
    <col min="7" max="7" width="17.7109375" style="0" hidden="1" customWidth="1"/>
    <col min="8" max="8" width="13.00390625" style="0" hidden="1" customWidth="1"/>
    <col min="9" max="9" width="9.7109375" style="0" customWidth="1"/>
    <col min="10" max="10" width="8.57421875" style="0" hidden="1" customWidth="1"/>
    <col min="11" max="11" width="8.00390625" style="0" hidden="1" customWidth="1"/>
    <col min="12" max="12" width="6.7109375" style="0" hidden="1" customWidth="1"/>
    <col min="14" max="14" width="7.8515625" style="0" hidden="1" customWidth="1"/>
    <col min="15" max="15" width="6.8515625" style="0" hidden="1" customWidth="1"/>
    <col min="16" max="16" width="9.00390625" style="0" customWidth="1"/>
    <col min="17" max="17" width="8.7109375" style="0" customWidth="1"/>
    <col min="18" max="18" width="6.28125" style="0" customWidth="1"/>
    <col min="19" max="19" width="8.00390625" style="0" customWidth="1"/>
    <col min="20" max="20" width="6.7109375" style="0" customWidth="1"/>
    <col min="21" max="21" width="7.00390625" style="0" customWidth="1"/>
    <col min="22" max="26" width="10.7109375" style="0" hidden="1" customWidth="1"/>
    <col min="27" max="32" width="0" style="0" hidden="1" customWidth="1"/>
    <col min="33" max="33" width="3.8515625" style="0" hidden="1" customWidth="1"/>
    <col min="34" max="41" width="0" style="0" hidden="1" customWidth="1"/>
  </cols>
  <sheetData>
    <row r="1" spans="1:34" ht="12.75" customHeight="1">
      <c r="A1" s="1" t="s">
        <v>0</v>
      </c>
      <c r="B1" s="2"/>
      <c r="G1" s="3"/>
      <c r="I1" s="4"/>
      <c r="L1" s="5"/>
      <c r="M1" s="5"/>
      <c r="N1" s="5"/>
      <c r="O1" s="6"/>
      <c r="U1" s="6"/>
      <c r="V1" s="5"/>
      <c r="W1" s="5"/>
      <c r="X1" s="5"/>
      <c r="Y1" s="5"/>
      <c r="AF1" s="7"/>
      <c r="AG1" s="7"/>
      <c r="AH1" s="7"/>
    </row>
    <row r="2" spans="1:34" ht="12.75" customHeight="1">
      <c r="A2" s="1" t="s">
        <v>1</v>
      </c>
      <c r="B2" s="2"/>
      <c r="G2" s="3"/>
      <c r="I2" s="4"/>
      <c r="L2" s="5"/>
      <c r="M2" s="5"/>
      <c r="N2" s="5"/>
      <c r="O2" s="6"/>
      <c r="U2" s="6"/>
      <c r="V2" s="5"/>
      <c r="W2" s="5"/>
      <c r="X2" s="5"/>
      <c r="Y2" s="5"/>
      <c r="AF2" s="7"/>
      <c r="AG2" s="7"/>
      <c r="AH2" s="7"/>
    </row>
    <row r="3" spans="1:34" ht="12.75" customHeight="1">
      <c r="A3" s="1" t="s">
        <v>266</v>
      </c>
      <c r="B3" s="2"/>
      <c r="G3" s="3"/>
      <c r="I3" s="4"/>
      <c r="L3" s="5"/>
      <c r="M3" s="5"/>
      <c r="N3" s="5"/>
      <c r="O3" s="6"/>
      <c r="U3" s="6"/>
      <c r="V3" s="5"/>
      <c r="W3" s="5"/>
      <c r="X3" s="5"/>
      <c r="Y3" s="5"/>
      <c r="AF3" s="7"/>
      <c r="AG3" s="7"/>
      <c r="AH3" s="7"/>
    </row>
    <row r="4" spans="1:34" ht="12.75" customHeight="1">
      <c r="A4" s="46" t="s">
        <v>267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5"/>
      <c r="O4" s="6"/>
      <c r="U4" s="6"/>
      <c r="V4" s="5"/>
      <c r="W4" s="5"/>
      <c r="X4" s="5"/>
      <c r="Y4" s="5"/>
      <c r="AF4" s="7"/>
      <c r="AG4" s="7"/>
      <c r="AH4" s="7"/>
    </row>
    <row r="5" spans="1:34" ht="12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5"/>
      <c r="O5" s="6"/>
      <c r="U5" s="6"/>
      <c r="V5" s="5"/>
      <c r="W5" s="5"/>
      <c r="X5" s="5"/>
      <c r="Y5" s="5"/>
      <c r="AF5" s="7"/>
      <c r="AG5" s="7"/>
      <c r="AH5" s="7"/>
    </row>
    <row r="6" spans="1:34" ht="12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5"/>
      <c r="O6" s="6"/>
      <c r="U6" s="6"/>
      <c r="V6" s="5"/>
      <c r="W6" s="5"/>
      <c r="X6" s="5"/>
      <c r="Y6" s="5"/>
      <c r="AF6" s="7"/>
      <c r="AG6" s="7"/>
      <c r="AH6" s="7"/>
    </row>
    <row r="7" spans="1:34" ht="27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5"/>
      <c r="O7" s="6"/>
      <c r="U7" s="6"/>
      <c r="V7" s="5"/>
      <c r="W7" s="5"/>
      <c r="X7" s="5"/>
      <c r="Y7" s="5"/>
      <c r="AF7" s="7"/>
      <c r="AG7" s="7"/>
      <c r="AH7" s="7"/>
    </row>
    <row r="8" spans="1:34" ht="12.75">
      <c r="A8" s="8"/>
      <c r="B8" s="9"/>
      <c r="C8" s="10"/>
      <c r="D8" s="10"/>
      <c r="E8" s="10"/>
      <c r="F8" s="10"/>
      <c r="G8" s="11"/>
      <c r="H8" s="10"/>
      <c r="I8" s="12"/>
      <c r="J8" s="10"/>
      <c r="K8" s="10"/>
      <c r="L8" s="13"/>
      <c r="M8" s="13"/>
      <c r="N8" s="14"/>
      <c r="O8" s="14"/>
      <c r="P8" s="10"/>
      <c r="Q8" s="10"/>
      <c r="R8" s="15"/>
      <c r="S8" s="10"/>
      <c r="T8" s="15"/>
      <c r="U8" s="14"/>
      <c r="V8" s="13"/>
      <c r="W8" s="13"/>
      <c r="X8" s="13"/>
      <c r="Y8" s="13"/>
      <c r="Z8" s="10"/>
      <c r="AF8" s="7"/>
      <c r="AG8" s="7"/>
      <c r="AH8" s="7"/>
    </row>
    <row r="9" spans="1:41" ht="196.5" customHeight="1">
      <c r="A9" s="43" t="s">
        <v>2</v>
      </c>
      <c r="B9" s="44" t="s">
        <v>3</v>
      </c>
      <c r="C9" s="45" t="s">
        <v>4</v>
      </c>
      <c r="D9" s="16" t="s">
        <v>5</v>
      </c>
      <c r="E9" s="16" t="s">
        <v>6</v>
      </c>
      <c r="F9" s="16" t="s">
        <v>7</v>
      </c>
      <c r="G9" s="17" t="s">
        <v>8</v>
      </c>
      <c r="H9" s="16" t="s">
        <v>9</v>
      </c>
      <c r="I9" s="18" t="s">
        <v>10</v>
      </c>
      <c r="J9" s="18" t="s">
        <v>11</v>
      </c>
      <c r="K9" s="19" t="s">
        <v>12</v>
      </c>
      <c r="L9" s="20" t="s">
        <v>13</v>
      </c>
      <c r="M9" s="21" t="s">
        <v>14</v>
      </c>
      <c r="N9" s="20" t="s">
        <v>15</v>
      </c>
      <c r="O9" s="20" t="s">
        <v>16</v>
      </c>
      <c r="P9" s="18" t="s">
        <v>17</v>
      </c>
      <c r="Q9" s="18" t="s">
        <v>18</v>
      </c>
      <c r="R9" s="19" t="s">
        <v>12</v>
      </c>
      <c r="S9" s="18" t="s">
        <v>19</v>
      </c>
      <c r="T9" s="19" t="s">
        <v>12</v>
      </c>
      <c r="U9" s="20" t="s">
        <v>20</v>
      </c>
      <c r="V9" s="22" t="s">
        <v>21</v>
      </c>
      <c r="W9" s="22" t="s">
        <v>22</v>
      </c>
      <c r="X9" s="22" t="s">
        <v>23</v>
      </c>
      <c r="Y9" s="22" t="s">
        <v>24</v>
      </c>
      <c r="Z9" s="23" t="s">
        <v>25</v>
      </c>
      <c r="AA9" s="23" t="s">
        <v>26</v>
      </c>
      <c r="AB9" s="23" t="s">
        <v>27</v>
      </c>
      <c r="AC9" s="23" t="s">
        <v>28</v>
      </c>
      <c r="AD9" s="23" t="s">
        <v>29</v>
      </c>
      <c r="AE9" s="23" t="s">
        <v>30</v>
      </c>
      <c r="AF9" s="24" t="s">
        <v>31</v>
      </c>
      <c r="AG9" s="24" t="s">
        <v>32</v>
      </c>
      <c r="AH9" s="24" t="s">
        <v>33</v>
      </c>
      <c r="AI9" s="23" t="s">
        <v>34</v>
      </c>
      <c r="AJ9" s="23" t="s">
        <v>35</v>
      </c>
      <c r="AK9" s="23" t="s">
        <v>36</v>
      </c>
      <c r="AL9" s="23" t="s">
        <v>37</v>
      </c>
      <c r="AM9" s="23" t="s">
        <v>38</v>
      </c>
      <c r="AN9" s="23" t="s">
        <v>39</v>
      </c>
      <c r="AO9" s="23" t="s">
        <v>40</v>
      </c>
    </row>
    <row r="10" spans="1:34" s="34" customFormat="1" ht="13.5" thickBot="1">
      <c r="A10" s="25">
        <v>1</v>
      </c>
      <c r="B10" s="26">
        <v>2</v>
      </c>
      <c r="C10" s="27">
        <v>3</v>
      </c>
      <c r="D10" s="27"/>
      <c r="E10" s="27"/>
      <c r="F10" s="27"/>
      <c r="G10" s="28"/>
      <c r="H10" s="27"/>
      <c r="I10" s="29">
        <v>4</v>
      </c>
      <c r="J10" s="30">
        <v>5</v>
      </c>
      <c r="K10" s="30">
        <v>6</v>
      </c>
      <c r="L10" s="31">
        <v>7</v>
      </c>
      <c r="M10" s="31">
        <v>8</v>
      </c>
      <c r="N10" s="32">
        <v>9</v>
      </c>
      <c r="O10" s="32">
        <v>10</v>
      </c>
      <c r="P10" s="30">
        <v>11</v>
      </c>
      <c r="Q10" s="30">
        <v>12</v>
      </c>
      <c r="R10" s="33">
        <v>13</v>
      </c>
      <c r="S10" s="30">
        <v>14</v>
      </c>
      <c r="T10" s="33">
        <v>15</v>
      </c>
      <c r="U10" s="32">
        <v>16</v>
      </c>
      <c r="V10" s="31">
        <v>17</v>
      </c>
      <c r="W10" s="31">
        <v>18</v>
      </c>
      <c r="X10" s="31">
        <v>19</v>
      </c>
      <c r="Y10" s="31">
        <v>20</v>
      </c>
      <c r="Z10" s="27"/>
      <c r="AF10" s="35"/>
      <c r="AG10" s="35"/>
      <c r="AH10" s="35"/>
    </row>
    <row r="11" spans="1:41" ht="12.75">
      <c r="A11">
        <v>2100030</v>
      </c>
      <c r="B11">
        <v>1001000</v>
      </c>
      <c r="C11" t="s">
        <v>41</v>
      </c>
      <c r="D11" t="s">
        <v>42</v>
      </c>
      <c r="E11" t="s">
        <v>43</v>
      </c>
      <c r="F11" s="36">
        <v>42728</v>
      </c>
      <c r="G11" s="3">
        <v>1811</v>
      </c>
      <c r="H11">
        <v>2703842476</v>
      </c>
      <c r="I11" s="4" t="s">
        <v>44</v>
      </c>
      <c r="J11" s="4" t="s">
        <v>45</v>
      </c>
      <c r="K11" t="s">
        <v>45</v>
      </c>
      <c r="L11" s="5" t="s">
        <v>45</v>
      </c>
      <c r="M11" s="37">
        <v>2347.2</v>
      </c>
      <c r="N11" s="5" t="s">
        <v>46</v>
      </c>
      <c r="O11" s="5" t="s">
        <v>46</v>
      </c>
      <c r="P11" s="38">
        <v>25.715</v>
      </c>
      <c r="Q11" t="s">
        <v>47</v>
      </c>
      <c r="R11" t="s">
        <v>45</v>
      </c>
      <c r="S11" t="s">
        <v>47</v>
      </c>
      <c r="T11" t="s">
        <v>45</v>
      </c>
      <c r="U11" s="5" t="s">
        <v>47</v>
      </c>
      <c r="V11" s="39">
        <v>218414.64612977585</v>
      </c>
      <c r="W11" s="40">
        <v>21860.728294379667</v>
      </c>
      <c r="X11" s="39">
        <v>22911.88129010042</v>
      </c>
      <c r="Y11" s="39">
        <v>19320.854751534567</v>
      </c>
      <c r="Z11">
        <f aca="true" t="shared" si="0" ref="Z11:Z74">IF(OR(J11="YES",L11="YES"),1,0)</f>
        <v>0</v>
      </c>
      <c r="AA11">
        <f aca="true" t="shared" si="1" ref="AA11:AA74">IF(OR(M11&lt;600,N11="YES"),1,0)</f>
        <v>0</v>
      </c>
      <c r="AB11">
        <f aca="true" t="shared" si="2" ref="AB11:AB74">IF(AND(OR(J11="YES",L11="YES"),(Z11=0)),"Trouble",0)</f>
        <v>0</v>
      </c>
      <c r="AC11">
        <f aca="true" t="shared" si="3" ref="AC11:AC74">IF(AND(OR(M11&lt;600,N11="YES"),(AA11=0)),"Trouble",0)</f>
        <v>0</v>
      </c>
      <c r="AD11">
        <f aca="true" t="shared" si="4" ref="AD11:AD74">IF(AND(AND(J11="NO",L11="NO"),(O11="YES")),"Trouble",0)</f>
        <v>0</v>
      </c>
      <c r="AE11">
        <f aca="true" t="shared" si="5" ref="AE11:AE74">IF(AND(AND(M11&gt;=600,N11="NO"),(O11="YES")),"Trouble",0)</f>
        <v>0</v>
      </c>
      <c r="AF11" s="7">
        <f aca="true" t="shared" si="6" ref="AF11:AF74">IF(AND(Z11=1,AA11=1),"SRSA",0)</f>
        <v>0</v>
      </c>
      <c r="AG11" s="7">
        <f aca="true" t="shared" si="7" ref="AG11:AG74">IF(AND(AF11=0,O11="YES"),"Trouble",0)</f>
        <v>0</v>
      </c>
      <c r="AH11" s="7">
        <f aca="true" t="shared" si="8" ref="AH11:AH74">IF(AND(AF11="SRSA",O11="NO"),"Trouble",0)</f>
        <v>0</v>
      </c>
      <c r="AI11">
        <f aca="true" t="shared" si="9" ref="AI11:AI74">IF(S11="YES",1,0)</f>
        <v>1</v>
      </c>
      <c r="AJ11">
        <f aca="true" t="shared" si="10" ref="AJ11:AJ74">IF(P11&gt;=20,1,0)</f>
        <v>1</v>
      </c>
      <c r="AK11" t="str">
        <f aca="true" t="shared" si="11" ref="AK11:AK74">IF(AND(AI11=1,AJ11=1),"Initial",0)</f>
        <v>Initial</v>
      </c>
      <c r="AL11">
        <f aca="true" t="shared" si="12" ref="AL11:AL74">IF(AND(AF11="SRSA",AK11="Initial"),"SRSA",0)</f>
        <v>0</v>
      </c>
      <c r="AM11" t="str">
        <f aca="true" t="shared" si="13" ref="AM11:AM74">IF(AND(AK11="Initial",AL11=0),"RLIS",0)</f>
        <v>RLIS</v>
      </c>
      <c r="AN11">
        <f aca="true" t="shared" si="14" ref="AN11:AN74">IF(AND(AM11=0,U11="YES"),"Trouble",0)</f>
        <v>0</v>
      </c>
      <c r="AO11">
        <f aca="true" t="shared" si="15" ref="AO11:AO74">IF(AND(U11="NO",AM11="RLIS"),"Trouble",0)</f>
        <v>0</v>
      </c>
    </row>
    <row r="12" spans="1:41" ht="12.75">
      <c r="A12">
        <v>2100240</v>
      </c>
      <c r="B12">
        <v>61016000</v>
      </c>
      <c r="C12" t="s">
        <v>54</v>
      </c>
      <c r="D12" t="s">
        <v>55</v>
      </c>
      <c r="E12" t="s">
        <v>56</v>
      </c>
      <c r="F12" s="36">
        <v>40906</v>
      </c>
      <c r="G12" s="3">
        <v>520</v>
      </c>
      <c r="H12">
        <v>6065463120</v>
      </c>
      <c r="I12" s="4">
        <v>6</v>
      </c>
      <c r="J12" s="4" t="s">
        <v>45</v>
      </c>
      <c r="K12" t="s">
        <v>45</v>
      </c>
      <c r="L12" s="5" t="s">
        <v>48</v>
      </c>
      <c r="M12" s="37">
        <v>619.2977</v>
      </c>
      <c r="N12" s="5" t="s">
        <v>46</v>
      </c>
      <c r="O12" s="5" t="s">
        <v>48</v>
      </c>
      <c r="P12" s="38">
        <v>33.560090703</v>
      </c>
      <c r="Q12" t="s">
        <v>47</v>
      </c>
      <c r="R12" t="s">
        <v>45</v>
      </c>
      <c r="S12" t="s">
        <v>47</v>
      </c>
      <c r="T12" t="s">
        <v>45</v>
      </c>
      <c r="U12" s="5" t="s">
        <v>52</v>
      </c>
      <c r="V12" s="39">
        <v>58257.32708498547</v>
      </c>
      <c r="W12" s="40">
        <v>7708.272140717458</v>
      </c>
      <c r="X12" s="39">
        <v>7431.940027426942</v>
      </c>
      <c r="Y12" s="39">
        <v>3885.715303758423</v>
      </c>
      <c r="Z12">
        <f t="shared" si="0"/>
        <v>0</v>
      </c>
      <c r="AA12">
        <f t="shared" si="1"/>
        <v>0</v>
      </c>
      <c r="AB12">
        <f t="shared" si="2"/>
        <v>0</v>
      </c>
      <c r="AC12">
        <f t="shared" si="3"/>
        <v>0</v>
      </c>
      <c r="AD12">
        <f t="shared" si="4"/>
        <v>0</v>
      </c>
      <c r="AE12">
        <f t="shared" si="5"/>
        <v>0</v>
      </c>
      <c r="AF12" s="7">
        <f t="shared" si="6"/>
        <v>0</v>
      </c>
      <c r="AG12" s="7">
        <f t="shared" si="7"/>
        <v>0</v>
      </c>
      <c r="AH12" s="7">
        <f t="shared" si="8"/>
        <v>0</v>
      </c>
      <c r="AI12">
        <f t="shared" si="9"/>
        <v>1</v>
      </c>
      <c r="AJ12">
        <f t="shared" si="10"/>
        <v>1</v>
      </c>
      <c r="AK12" t="str">
        <f t="shared" si="11"/>
        <v>Initial</v>
      </c>
      <c r="AL12">
        <f t="shared" si="12"/>
        <v>0</v>
      </c>
      <c r="AM12" t="str">
        <f t="shared" si="13"/>
        <v>RLIS</v>
      </c>
      <c r="AN12">
        <f t="shared" si="14"/>
        <v>0</v>
      </c>
      <c r="AO12">
        <f t="shared" si="15"/>
        <v>0</v>
      </c>
    </row>
    <row r="13" spans="1:41" ht="12.75">
      <c r="A13">
        <v>2100270</v>
      </c>
      <c r="B13">
        <v>90017000</v>
      </c>
      <c r="C13" t="s">
        <v>57</v>
      </c>
      <c r="D13" t="s">
        <v>58</v>
      </c>
      <c r="E13" t="s">
        <v>59</v>
      </c>
      <c r="F13" s="36">
        <v>40004</v>
      </c>
      <c r="G13" s="3">
        <v>1406</v>
      </c>
      <c r="H13">
        <v>5023318800</v>
      </c>
      <c r="I13" s="4">
        <v>6</v>
      </c>
      <c r="J13" s="4" t="s">
        <v>45</v>
      </c>
      <c r="K13" t="s">
        <v>45</v>
      </c>
      <c r="L13" s="5" t="s">
        <v>48</v>
      </c>
      <c r="M13" s="37">
        <v>1742.5154</v>
      </c>
      <c r="N13" s="5" t="s">
        <v>46</v>
      </c>
      <c r="O13" s="5" t="s">
        <v>48</v>
      </c>
      <c r="P13" s="38">
        <v>22.932498882</v>
      </c>
      <c r="Q13" t="s">
        <v>47</v>
      </c>
      <c r="R13" t="s">
        <v>47</v>
      </c>
      <c r="S13" t="s">
        <v>47</v>
      </c>
      <c r="T13" t="s">
        <v>45</v>
      </c>
      <c r="U13" s="5" t="s">
        <v>52</v>
      </c>
      <c r="V13" s="39">
        <v>99107.88454604882</v>
      </c>
      <c r="W13" s="40">
        <v>8583.186517259508</v>
      </c>
      <c r="X13" s="39">
        <v>13811.950117119442</v>
      </c>
      <c r="Y13" s="39">
        <v>15282.68231550984</v>
      </c>
      <c r="Z13">
        <f t="shared" si="0"/>
        <v>0</v>
      </c>
      <c r="AA13">
        <f t="shared" si="1"/>
        <v>0</v>
      </c>
      <c r="AB13">
        <f t="shared" si="2"/>
        <v>0</v>
      </c>
      <c r="AC13">
        <f t="shared" si="3"/>
        <v>0</v>
      </c>
      <c r="AD13">
        <f t="shared" si="4"/>
        <v>0</v>
      </c>
      <c r="AE13">
        <f t="shared" si="5"/>
        <v>0</v>
      </c>
      <c r="AF13" s="7">
        <f t="shared" si="6"/>
        <v>0</v>
      </c>
      <c r="AG13" s="7">
        <f t="shared" si="7"/>
        <v>0</v>
      </c>
      <c r="AH13" s="7">
        <f t="shared" si="8"/>
        <v>0</v>
      </c>
      <c r="AI13">
        <f t="shared" si="9"/>
        <v>1</v>
      </c>
      <c r="AJ13">
        <f t="shared" si="10"/>
        <v>1</v>
      </c>
      <c r="AK13" t="str">
        <f t="shared" si="11"/>
        <v>Initial</v>
      </c>
      <c r="AL13">
        <f t="shared" si="12"/>
        <v>0</v>
      </c>
      <c r="AM13" t="str">
        <f t="shared" si="13"/>
        <v>RLIS</v>
      </c>
      <c r="AN13">
        <f t="shared" si="14"/>
        <v>0</v>
      </c>
      <c r="AO13">
        <f t="shared" si="15"/>
        <v>0</v>
      </c>
    </row>
    <row r="14" spans="1:41" ht="12.75">
      <c r="A14">
        <v>2100330</v>
      </c>
      <c r="B14">
        <v>6025000</v>
      </c>
      <c r="C14" t="s">
        <v>62</v>
      </c>
      <c r="D14" t="s">
        <v>63</v>
      </c>
      <c r="E14" t="s">
        <v>64</v>
      </c>
      <c r="F14" s="36">
        <v>40360</v>
      </c>
      <c r="G14" s="3">
        <v>409</v>
      </c>
      <c r="H14">
        <v>6066746314</v>
      </c>
      <c r="I14" s="4">
        <v>7</v>
      </c>
      <c r="J14" s="4" t="s">
        <v>47</v>
      </c>
      <c r="K14" t="s">
        <v>45</v>
      </c>
      <c r="L14" s="5" t="s">
        <v>48</v>
      </c>
      <c r="M14" s="37">
        <v>1754.9735000000003</v>
      </c>
      <c r="N14" s="5" t="s">
        <v>46</v>
      </c>
      <c r="O14" s="5" t="s">
        <v>48</v>
      </c>
      <c r="P14" s="38">
        <v>27.300771208</v>
      </c>
      <c r="Q14" t="s">
        <v>47</v>
      </c>
      <c r="R14" t="s">
        <v>45</v>
      </c>
      <c r="S14" t="s">
        <v>47</v>
      </c>
      <c r="T14" t="s">
        <v>45</v>
      </c>
      <c r="U14" s="5" t="s">
        <v>52</v>
      </c>
      <c r="V14" s="39">
        <v>149422.11599285246</v>
      </c>
      <c r="W14" s="40">
        <v>14892.994574050846</v>
      </c>
      <c r="X14" s="39">
        <v>16127.331939747393</v>
      </c>
      <c r="Y14" s="39">
        <v>14643.300158200618</v>
      </c>
      <c r="Z14">
        <f t="shared" si="0"/>
        <v>1</v>
      </c>
      <c r="AA14">
        <f t="shared" si="1"/>
        <v>0</v>
      </c>
      <c r="AB14">
        <f t="shared" si="2"/>
        <v>0</v>
      </c>
      <c r="AC14">
        <f t="shared" si="3"/>
        <v>0</v>
      </c>
      <c r="AD14">
        <f t="shared" si="4"/>
        <v>0</v>
      </c>
      <c r="AE14">
        <f t="shared" si="5"/>
        <v>0</v>
      </c>
      <c r="AF14" s="7">
        <f t="shared" si="6"/>
        <v>0</v>
      </c>
      <c r="AG14" s="7">
        <f t="shared" si="7"/>
        <v>0</v>
      </c>
      <c r="AH14" s="7">
        <f t="shared" si="8"/>
        <v>0</v>
      </c>
      <c r="AI14">
        <f t="shared" si="9"/>
        <v>1</v>
      </c>
      <c r="AJ14">
        <f t="shared" si="10"/>
        <v>1</v>
      </c>
      <c r="AK14" t="str">
        <f t="shared" si="11"/>
        <v>Initial</v>
      </c>
      <c r="AL14">
        <f t="shared" si="12"/>
        <v>0</v>
      </c>
      <c r="AM14" t="str">
        <f t="shared" si="13"/>
        <v>RLIS</v>
      </c>
      <c r="AN14">
        <f t="shared" si="14"/>
        <v>0</v>
      </c>
      <c r="AO14">
        <f t="shared" si="15"/>
        <v>0</v>
      </c>
    </row>
    <row r="15" spans="1:41" ht="12.75">
      <c r="A15">
        <v>2100390</v>
      </c>
      <c r="B15">
        <v>7031000</v>
      </c>
      <c r="C15" t="s">
        <v>65</v>
      </c>
      <c r="D15" t="s">
        <v>66</v>
      </c>
      <c r="E15" t="s">
        <v>67</v>
      </c>
      <c r="F15" s="36">
        <v>40977</v>
      </c>
      <c r="G15" s="3">
        <v>340</v>
      </c>
      <c r="H15">
        <v>6063377051</v>
      </c>
      <c r="I15" s="4" t="s">
        <v>44</v>
      </c>
      <c r="J15" s="4" t="s">
        <v>45</v>
      </c>
      <c r="K15" t="s">
        <v>45</v>
      </c>
      <c r="L15" s="5" t="s">
        <v>48</v>
      </c>
      <c r="M15" s="37">
        <v>2709.4274000000005</v>
      </c>
      <c r="N15" s="5" t="s">
        <v>46</v>
      </c>
      <c r="O15" s="5" t="s">
        <v>48</v>
      </c>
      <c r="P15" s="38">
        <v>32.276398445</v>
      </c>
      <c r="Q15" t="s">
        <v>47</v>
      </c>
      <c r="R15" t="s">
        <v>45</v>
      </c>
      <c r="S15" t="s">
        <v>47</v>
      </c>
      <c r="T15" t="s">
        <v>45</v>
      </c>
      <c r="U15" s="5" t="s">
        <v>52</v>
      </c>
      <c r="V15" s="39">
        <v>334582.948724653</v>
      </c>
      <c r="W15" s="40">
        <v>44633.183927468475</v>
      </c>
      <c r="X15" s="39">
        <v>40360.68861846142</v>
      </c>
      <c r="Y15" s="39">
        <v>24076.17256620376</v>
      </c>
      <c r="Z15">
        <f t="shared" si="0"/>
        <v>0</v>
      </c>
      <c r="AA15">
        <f t="shared" si="1"/>
        <v>0</v>
      </c>
      <c r="AB15">
        <f t="shared" si="2"/>
        <v>0</v>
      </c>
      <c r="AC15">
        <f t="shared" si="3"/>
        <v>0</v>
      </c>
      <c r="AD15">
        <f t="shared" si="4"/>
        <v>0</v>
      </c>
      <c r="AE15">
        <f t="shared" si="5"/>
        <v>0</v>
      </c>
      <c r="AF15" s="7">
        <f t="shared" si="6"/>
        <v>0</v>
      </c>
      <c r="AG15" s="7">
        <f t="shared" si="7"/>
        <v>0</v>
      </c>
      <c r="AH15" s="7">
        <f t="shared" si="8"/>
        <v>0</v>
      </c>
      <c r="AI15">
        <f t="shared" si="9"/>
        <v>1</v>
      </c>
      <c r="AJ15">
        <f t="shared" si="10"/>
        <v>1</v>
      </c>
      <c r="AK15" t="str">
        <f t="shared" si="11"/>
        <v>Initial</v>
      </c>
      <c r="AL15">
        <f t="shared" si="12"/>
        <v>0</v>
      </c>
      <c r="AM15" t="str">
        <f t="shared" si="13"/>
        <v>RLIS</v>
      </c>
      <c r="AN15">
        <f t="shared" si="14"/>
        <v>0</v>
      </c>
      <c r="AO15">
        <f t="shared" si="15"/>
        <v>0</v>
      </c>
    </row>
    <row r="16" spans="1:41" ht="12.75">
      <c r="A16">
        <v>2100690</v>
      </c>
      <c r="B16">
        <v>13061000</v>
      </c>
      <c r="C16" t="s">
        <v>69</v>
      </c>
      <c r="D16" t="s">
        <v>70</v>
      </c>
      <c r="E16" t="s">
        <v>71</v>
      </c>
      <c r="F16" s="36">
        <v>41339</v>
      </c>
      <c r="G16" s="3">
        <v>750</v>
      </c>
      <c r="H16">
        <v>6066662491</v>
      </c>
      <c r="I16" s="4" t="s">
        <v>72</v>
      </c>
      <c r="J16" s="4" t="s">
        <v>47</v>
      </c>
      <c r="K16" t="s">
        <v>45</v>
      </c>
      <c r="L16" s="5" t="s">
        <v>48</v>
      </c>
      <c r="M16" s="37">
        <v>1980.5615999999998</v>
      </c>
      <c r="N16" s="5" t="s">
        <v>46</v>
      </c>
      <c r="O16" s="5" t="s">
        <v>48</v>
      </c>
      <c r="P16" s="38">
        <v>34.30976431</v>
      </c>
      <c r="Q16" t="s">
        <v>47</v>
      </c>
      <c r="R16" t="s">
        <v>45</v>
      </c>
      <c r="S16" t="s">
        <v>47</v>
      </c>
      <c r="T16" t="s">
        <v>45</v>
      </c>
      <c r="U16" s="5" t="s">
        <v>52</v>
      </c>
      <c r="V16" s="39">
        <v>296537.2844404781</v>
      </c>
      <c r="W16" s="40">
        <v>36078.35209618946</v>
      </c>
      <c r="X16" s="39">
        <v>32148.586300173356</v>
      </c>
      <c r="Y16" s="39">
        <v>18952.922620261153</v>
      </c>
      <c r="Z16">
        <f t="shared" si="0"/>
        <v>1</v>
      </c>
      <c r="AA16">
        <f t="shared" si="1"/>
        <v>0</v>
      </c>
      <c r="AB16">
        <f t="shared" si="2"/>
        <v>0</v>
      </c>
      <c r="AC16">
        <f t="shared" si="3"/>
        <v>0</v>
      </c>
      <c r="AD16">
        <f t="shared" si="4"/>
        <v>0</v>
      </c>
      <c r="AE16">
        <f t="shared" si="5"/>
        <v>0</v>
      </c>
      <c r="AF16" s="7">
        <f t="shared" si="6"/>
        <v>0</v>
      </c>
      <c r="AG16" s="7">
        <f t="shared" si="7"/>
        <v>0</v>
      </c>
      <c r="AH16" s="7">
        <f t="shared" si="8"/>
        <v>0</v>
      </c>
      <c r="AI16">
        <f t="shared" si="9"/>
        <v>1</v>
      </c>
      <c r="AJ16">
        <f t="shared" si="10"/>
        <v>1</v>
      </c>
      <c r="AK16" t="str">
        <f t="shared" si="11"/>
        <v>Initial</v>
      </c>
      <c r="AL16">
        <f t="shared" si="12"/>
        <v>0</v>
      </c>
      <c r="AM16" t="str">
        <f t="shared" si="13"/>
        <v>RLIS</v>
      </c>
      <c r="AN16">
        <f t="shared" si="14"/>
        <v>0</v>
      </c>
      <c r="AO16">
        <f t="shared" si="15"/>
        <v>0</v>
      </c>
    </row>
    <row r="17" spans="1:41" ht="12.75">
      <c r="A17">
        <v>2100840</v>
      </c>
      <c r="B17">
        <v>17081000</v>
      </c>
      <c r="C17" t="s">
        <v>73</v>
      </c>
      <c r="D17" t="s">
        <v>74</v>
      </c>
      <c r="E17" t="s">
        <v>75</v>
      </c>
      <c r="F17" s="36">
        <v>42445</v>
      </c>
      <c r="G17" s="3">
        <v>229</v>
      </c>
      <c r="H17">
        <v>2703658000</v>
      </c>
      <c r="I17" s="4" t="s">
        <v>76</v>
      </c>
      <c r="J17" s="4" t="s">
        <v>45</v>
      </c>
      <c r="K17" t="s">
        <v>45</v>
      </c>
      <c r="L17" s="5" t="s">
        <v>48</v>
      </c>
      <c r="M17" s="37">
        <v>1835.4435</v>
      </c>
      <c r="N17" s="5" t="s">
        <v>46</v>
      </c>
      <c r="O17" s="5" t="s">
        <v>48</v>
      </c>
      <c r="P17" s="38">
        <v>21.166892809</v>
      </c>
      <c r="Q17" t="s">
        <v>47</v>
      </c>
      <c r="R17" t="s">
        <v>45</v>
      </c>
      <c r="S17" t="s">
        <v>47</v>
      </c>
      <c r="T17" t="s">
        <v>45</v>
      </c>
      <c r="U17" s="5" t="s">
        <v>52</v>
      </c>
      <c r="V17" s="39">
        <v>141660.18364964076</v>
      </c>
      <c r="W17" s="40">
        <v>15402.921954642406</v>
      </c>
      <c r="X17" s="39">
        <v>16626.370671650708</v>
      </c>
      <c r="Y17" s="39">
        <v>13358.141183790725</v>
      </c>
      <c r="Z17">
        <f t="shared" si="0"/>
        <v>0</v>
      </c>
      <c r="AA17">
        <f t="shared" si="1"/>
        <v>0</v>
      </c>
      <c r="AB17">
        <f t="shared" si="2"/>
        <v>0</v>
      </c>
      <c r="AC17">
        <f t="shared" si="3"/>
        <v>0</v>
      </c>
      <c r="AD17">
        <f t="shared" si="4"/>
        <v>0</v>
      </c>
      <c r="AE17">
        <f t="shared" si="5"/>
        <v>0</v>
      </c>
      <c r="AF17" s="7">
        <f t="shared" si="6"/>
        <v>0</v>
      </c>
      <c r="AG17" s="7">
        <f t="shared" si="7"/>
        <v>0</v>
      </c>
      <c r="AH17" s="7">
        <f t="shared" si="8"/>
        <v>0</v>
      </c>
      <c r="AI17">
        <f t="shared" si="9"/>
        <v>1</v>
      </c>
      <c r="AJ17">
        <f t="shared" si="10"/>
        <v>1</v>
      </c>
      <c r="AK17" t="str">
        <f t="shared" si="11"/>
        <v>Initial</v>
      </c>
      <c r="AL17">
        <f t="shared" si="12"/>
        <v>0</v>
      </c>
      <c r="AM17" t="str">
        <f t="shared" si="13"/>
        <v>RLIS</v>
      </c>
      <c r="AN17">
        <f t="shared" si="14"/>
        <v>0</v>
      </c>
      <c r="AO17">
        <f t="shared" si="15"/>
        <v>0</v>
      </c>
    </row>
    <row r="18" spans="1:41" ht="12.75">
      <c r="A18">
        <v>2100930</v>
      </c>
      <c r="B18">
        <v>109092000</v>
      </c>
      <c r="C18" t="s">
        <v>77</v>
      </c>
      <c r="D18" t="s">
        <v>78</v>
      </c>
      <c r="E18" t="s">
        <v>79</v>
      </c>
      <c r="F18" s="36">
        <v>42718</v>
      </c>
      <c r="G18" s="3">
        <v>1339</v>
      </c>
      <c r="H18">
        <v>2704654162</v>
      </c>
      <c r="I18" s="4">
        <v>6</v>
      </c>
      <c r="J18" s="4" t="s">
        <v>45</v>
      </c>
      <c r="K18" t="s">
        <v>45</v>
      </c>
      <c r="L18" s="5" t="s">
        <v>48</v>
      </c>
      <c r="M18" s="37">
        <v>1132.7421</v>
      </c>
      <c r="N18" s="5" t="s">
        <v>46</v>
      </c>
      <c r="O18" s="5" t="s">
        <v>48</v>
      </c>
      <c r="P18" s="38">
        <v>39.162929746</v>
      </c>
      <c r="Q18" t="s">
        <v>47</v>
      </c>
      <c r="R18" t="s">
        <v>45</v>
      </c>
      <c r="S18" t="s">
        <v>47</v>
      </c>
      <c r="T18" t="s">
        <v>45</v>
      </c>
      <c r="U18" s="5" t="s">
        <v>52</v>
      </c>
      <c r="V18" s="39">
        <v>122149.71128879472</v>
      </c>
      <c r="W18" s="40">
        <v>12520.57235975478</v>
      </c>
      <c r="X18" s="39">
        <v>12445.557929123945</v>
      </c>
      <c r="Y18" s="39">
        <v>8229.098476243431</v>
      </c>
      <c r="Z18">
        <f t="shared" si="0"/>
        <v>0</v>
      </c>
      <c r="AA18">
        <f t="shared" si="1"/>
        <v>0</v>
      </c>
      <c r="AB18">
        <f t="shared" si="2"/>
        <v>0</v>
      </c>
      <c r="AC18">
        <f t="shared" si="3"/>
        <v>0</v>
      </c>
      <c r="AD18">
        <f t="shared" si="4"/>
        <v>0</v>
      </c>
      <c r="AE18">
        <f t="shared" si="5"/>
        <v>0</v>
      </c>
      <c r="AF18" s="7">
        <f t="shared" si="6"/>
        <v>0</v>
      </c>
      <c r="AG18" s="7">
        <f t="shared" si="7"/>
        <v>0</v>
      </c>
      <c r="AH18" s="7">
        <f t="shared" si="8"/>
        <v>0</v>
      </c>
      <c r="AI18">
        <f t="shared" si="9"/>
        <v>1</v>
      </c>
      <c r="AJ18">
        <f t="shared" si="10"/>
        <v>1</v>
      </c>
      <c r="AK18" t="str">
        <f t="shared" si="11"/>
        <v>Initial</v>
      </c>
      <c r="AL18">
        <f t="shared" si="12"/>
        <v>0</v>
      </c>
      <c r="AM18" t="str">
        <f t="shared" si="13"/>
        <v>RLIS</v>
      </c>
      <c r="AN18">
        <f t="shared" si="14"/>
        <v>0</v>
      </c>
      <c r="AO18">
        <f t="shared" si="15"/>
        <v>0</v>
      </c>
    </row>
    <row r="19" spans="1:41" ht="12.75">
      <c r="A19">
        <v>2101050</v>
      </c>
      <c r="B19">
        <v>23111000</v>
      </c>
      <c r="C19" t="s">
        <v>80</v>
      </c>
      <c r="D19" t="s">
        <v>81</v>
      </c>
      <c r="E19" t="s">
        <v>82</v>
      </c>
      <c r="F19" s="36">
        <v>42539</v>
      </c>
      <c r="G19" s="3">
        <v>7701</v>
      </c>
      <c r="H19">
        <v>6067876941</v>
      </c>
      <c r="I19" s="4" t="s">
        <v>72</v>
      </c>
      <c r="J19" s="4" t="s">
        <v>47</v>
      </c>
      <c r="K19" t="s">
        <v>45</v>
      </c>
      <c r="L19" s="5" t="s">
        <v>48</v>
      </c>
      <c r="M19" s="37">
        <v>2151.3293000000003</v>
      </c>
      <c r="N19" s="5" t="s">
        <v>46</v>
      </c>
      <c r="O19" s="5" t="s">
        <v>48</v>
      </c>
      <c r="P19" s="38">
        <v>27.114427861</v>
      </c>
      <c r="Q19" t="s">
        <v>47</v>
      </c>
      <c r="R19" t="s">
        <v>45</v>
      </c>
      <c r="S19" t="s">
        <v>47</v>
      </c>
      <c r="T19" t="s">
        <v>45</v>
      </c>
      <c r="U19" s="5" t="s">
        <v>52</v>
      </c>
      <c r="V19" s="39">
        <v>202225.2731510086</v>
      </c>
      <c r="W19" s="40">
        <v>21498.33930320461</v>
      </c>
      <c r="X19" s="39">
        <v>22100.04969791358</v>
      </c>
      <c r="Y19" s="39">
        <v>18004</v>
      </c>
      <c r="Z19">
        <f t="shared" si="0"/>
        <v>1</v>
      </c>
      <c r="AA19">
        <f t="shared" si="1"/>
        <v>0</v>
      </c>
      <c r="AB19">
        <f t="shared" si="2"/>
        <v>0</v>
      </c>
      <c r="AC19">
        <f t="shared" si="3"/>
        <v>0</v>
      </c>
      <c r="AD19">
        <f t="shared" si="4"/>
        <v>0</v>
      </c>
      <c r="AE19">
        <f t="shared" si="5"/>
        <v>0</v>
      </c>
      <c r="AF19" s="7">
        <f t="shared" si="6"/>
        <v>0</v>
      </c>
      <c r="AG19" s="7">
        <f t="shared" si="7"/>
        <v>0</v>
      </c>
      <c r="AH19" s="7">
        <f t="shared" si="8"/>
        <v>0</v>
      </c>
      <c r="AI19">
        <f t="shared" si="9"/>
        <v>1</v>
      </c>
      <c r="AJ19">
        <f t="shared" si="10"/>
        <v>1</v>
      </c>
      <c r="AK19" t="str">
        <f t="shared" si="11"/>
        <v>Initial</v>
      </c>
      <c r="AL19">
        <f t="shared" si="12"/>
        <v>0</v>
      </c>
      <c r="AM19" t="str">
        <f t="shared" si="13"/>
        <v>RLIS</v>
      </c>
      <c r="AN19">
        <f t="shared" si="14"/>
        <v>0</v>
      </c>
      <c r="AO19">
        <f t="shared" si="15"/>
        <v>0</v>
      </c>
    </row>
    <row r="20" spans="1:41" ht="12.75">
      <c r="A20">
        <v>2101110</v>
      </c>
      <c r="B20">
        <v>5113000</v>
      </c>
      <c r="C20" t="s">
        <v>83</v>
      </c>
      <c r="D20" t="s">
        <v>84</v>
      </c>
      <c r="E20" t="s">
        <v>85</v>
      </c>
      <c r="F20" s="36">
        <v>42127</v>
      </c>
      <c r="G20" s="3" t="s">
        <v>61</v>
      </c>
      <c r="H20">
        <v>2707732530</v>
      </c>
      <c r="I20" s="4">
        <v>7</v>
      </c>
      <c r="J20" s="4" t="s">
        <v>47</v>
      </c>
      <c r="K20" t="s">
        <v>45</v>
      </c>
      <c r="L20" s="5" t="s">
        <v>48</v>
      </c>
      <c r="M20" s="37">
        <v>695.9301999999999</v>
      </c>
      <c r="N20" s="5" t="s">
        <v>46</v>
      </c>
      <c r="O20" s="5" t="s">
        <v>48</v>
      </c>
      <c r="P20" s="38">
        <v>26.187961985</v>
      </c>
      <c r="Q20" t="s">
        <v>47</v>
      </c>
      <c r="R20" t="s">
        <v>45</v>
      </c>
      <c r="S20" t="s">
        <v>47</v>
      </c>
      <c r="T20" t="s">
        <v>45</v>
      </c>
      <c r="U20" s="5" t="s">
        <v>52</v>
      </c>
      <c r="V20" s="39">
        <v>70101.75942585936</v>
      </c>
      <c r="W20" s="40">
        <v>7068.073501335201</v>
      </c>
      <c r="X20" s="39">
        <v>7168.122445160439</v>
      </c>
      <c r="Y20" s="39">
        <v>4943.109400911695</v>
      </c>
      <c r="Z20">
        <f t="shared" si="0"/>
        <v>1</v>
      </c>
      <c r="AA20">
        <f t="shared" si="1"/>
        <v>0</v>
      </c>
      <c r="AB20">
        <f t="shared" si="2"/>
        <v>0</v>
      </c>
      <c r="AC20">
        <f t="shared" si="3"/>
        <v>0</v>
      </c>
      <c r="AD20">
        <f t="shared" si="4"/>
        <v>0</v>
      </c>
      <c r="AE20">
        <f t="shared" si="5"/>
        <v>0</v>
      </c>
      <c r="AF20" s="7">
        <f t="shared" si="6"/>
        <v>0</v>
      </c>
      <c r="AG20" s="7">
        <f t="shared" si="7"/>
        <v>0</v>
      </c>
      <c r="AH20" s="7">
        <f t="shared" si="8"/>
        <v>0</v>
      </c>
      <c r="AI20">
        <f t="shared" si="9"/>
        <v>1</v>
      </c>
      <c r="AJ20">
        <f t="shared" si="10"/>
        <v>1</v>
      </c>
      <c r="AK20" t="str">
        <f t="shared" si="11"/>
        <v>Initial</v>
      </c>
      <c r="AL20">
        <f t="shared" si="12"/>
        <v>0</v>
      </c>
      <c r="AM20" t="str">
        <f t="shared" si="13"/>
        <v>RLIS</v>
      </c>
      <c r="AN20">
        <f t="shared" si="14"/>
        <v>0</v>
      </c>
      <c r="AO20">
        <f t="shared" si="15"/>
        <v>0</v>
      </c>
    </row>
    <row r="21" spans="1:41" ht="12.75">
      <c r="A21">
        <v>2101230</v>
      </c>
      <c r="B21">
        <v>26125000</v>
      </c>
      <c r="C21" t="s">
        <v>86</v>
      </c>
      <c r="D21" t="s">
        <v>87</v>
      </c>
      <c r="E21" t="s">
        <v>88</v>
      </c>
      <c r="F21" s="36">
        <v>40962</v>
      </c>
      <c r="G21" s="3">
        <v>1207</v>
      </c>
      <c r="H21">
        <v>6065982168</v>
      </c>
      <c r="I21" s="4" t="s">
        <v>72</v>
      </c>
      <c r="J21" s="4" t="s">
        <v>47</v>
      </c>
      <c r="K21" t="s">
        <v>45</v>
      </c>
      <c r="L21" s="5" t="s">
        <v>48</v>
      </c>
      <c r="M21" s="37">
        <v>3556.325299999999</v>
      </c>
      <c r="N21" s="5" t="s">
        <v>46</v>
      </c>
      <c r="O21" s="5" t="s">
        <v>48</v>
      </c>
      <c r="P21" s="38">
        <v>35.221165771</v>
      </c>
      <c r="Q21" t="s">
        <v>47</v>
      </c>
      <c r="R21" t="s">
        <v>45</v>
      </c>
      <c r="S21" t="s">
        <v>47</v>
      </c>
      <c r="T21" t="s">
        <v>45</v>
      </c>
      <c r="U21" s="5" t="s">
        <v>52</v>
      </c>
      <c r="V21" s="39">
        <v>505252.22514456965</v>
      </c>
      <c r="W21" s="40">
        <v>60555.93299381376</v>
      </c>
      <c r="X21" s="39">
        <v>56155.319412825855</v>
      </c>
      <c r="Y21" s="39">
        <v>35379.77806659871</v>
      </c>
      <c r="Z21">
        <f t="shared" si="0"/>
        <v>1</v>
      </c>
      <c r="AA21">
        <f t="shared" si="1"/>
        <v>0</v>
      </c>
      <c r="AB21">
        <f t="shared" si="2"/>
        <v>0</v>
      </c>
      <c r="AC21">
        <f t="shared" si="3"/>
        <v>0</v>
      </c>
      <c r="AD21">
        <f t="shared" si="4"/>
        <v>0</v>
      </c>
      <c r="AE21">
        <f t="shared" si="5"/>
        <v>0</v>
      </c>
      <c r="AF21" s="7">
        <f t="shared" si="6"/>
        <v>0</v>
      </c>
      <c r="AG21" s="7">
        <f t="shared" si="7"/>
        <v>0</v>
      </c>
      <c r="AH21" s="7">
        <f t="shared" si="8"/>
        <v>0</v>
      </c>
      <c r="AI21">
        <f t="shared" si="9"/>
        <v>1</v>
      </c>
      <c r="AJ21">
        <f t="shared" si="10"/>
        <v>1</v>
      </c>
      <c r="AK21" t="str">
        <f t="shared" si="11"/>
        <v>Initial</v>
      </c>
      <c r="AL21">
        <f t="shared" si="12"/>
        <v>0</v>
      </c>
      <c r="AM21" t="str">
        <f t="shared" si="13"/>
        <v>RLIS</v>
      </c>
      <c r="AN21">
        <f t="shared" si="14"/>
        <v>0</v>
      </c>
      <c r="AO21">
        <f t="shared" si="15"/>
        <v>0</v>
      </c>
    </row>
    <row r="22" spans="1:41" ht="12.75">
      <c r="A22">
        <v>2101260</v>
      </c>
      <c r="B22">
        <v>27131000</v>
      </c>
      <c r="C22" t="s">
        <v>89</v>
      </c>
      <c r="D22" t="s">
        <v>90</v>
      </c>
      <c r="E22" t="s">
        <v>91</v>
      </c>
      <c r="F22" s="36">
        <v>42602</v>
      </c>
      <c r="G22" s="3">
        <v>9304</v>
      </c>
      <c r="H22">
        <v>6063876480</v>
      </c>
      <c r="I22" s="4" t="s">
        <v>72</v>
      </c>
      <c r="J22" s="4" t="s">
        <v>47</v>
      </c>
      <c r="K22" t="s">
        <v>45</v>
      </c>
      <c r="L22" s="5" t="s">
        <v>48</v>
      </c>
      <c r="M22" s="37">
        <v>1324.0044</v>
      </c>
      <c r="N22" s="5" t="s">
        <v>46</v>
      </c>
      <c r="O22" s="5" t="s">
        <v>48</v>
      </c>
      <c r="P22" s="38">
        <v>30.076142132</v>
      </c>
      <c r="Q22" t="s">
        <v>47</v>
      </c>
      <c r="R22" t="s">
        <v>45</v>
      </c>
      <c r="S22" t="s">
        <v>47</v>
      </c>
      <c r="T22" t="s">
        <v>45</v>
      </c>
      <c r="U22" s="5" t="s">
        <v>52</v>
      </c>
      <c r="V22" s="39">
        <v>158431.43984997386</v>
      </c>
      <c r="W22" s="40">
        <v>18367.952517767033</v>
      </c>
      <c r="X22" s="39">
        <v>17318.449078817903</v>
      </c>
      <c r="Y22" s="39">
        <v>11632.106675757135</v>
      </c>
      <c r="Z22">
        <f t="shared" si="0"/>
        <v>1</v>
      </c>
      <c r="AA22">
        <f t="shared" si="1"/>
        <v>0</v>
      </c>
      <c r="AB22">
        <f t="shared" si="2"/>
        <v>0</v>
      </c>
      <c r="AC22">
        <f t="shared" si="3"/>
        <v>0</v>
      </c>
      <c r="AD22">
        <f t="shared" si="4"/>
        <v>0</v>
      </c>
      <c r="AE22">
        <f t="shared" si="5"/>
        <v>0</v>
      </c>
      <c r="AF22" s="7">
        <f t="shared" si="6"/>
        <v>0</v>
      </c>
      <c r="AG22" s="7">
        <f t="shared" si="7"/>
        <v>0</v>
      </c>
      <c r="AH22" s="7">
        <f t="shared" si="8"/>
        <v>0</v>
      </c>
      <c r="AI22">
        <f t="shared" si="9"/>
        <v>1</v>
      </c>
      <c r="AJ22">
        <f t="shared" si="10"/>
        <v>1</v>
      </c>
      <c r="AK22" t="str">
        <f t="shared" si="11"/>
        <v>Initial</v>
      </c>
      <c r="AL22">
        <f t="shared" si="12"/>
        <v>0</v>
      </c>
      <c r="AM22" t="str">
        <f t="shared" si="13"/>
        <v>RLIS</v>
      </c>
      <c r="AN22">
        <f t="shared" si="14"/>
        <v>0</v>
      </c>
      <c r="AO22">
        <f t="shared" si="15"/>
        <v>0</v>
      </c>
    </row>
    <row r="23" spans="1:41" ht="12.75">
      <c r="A23">
        <v>2101380</v>
      </c>
      <c r="B23">
        <v>28135000</v>
      </c>
      <c r="C23" t="s">
        <v>92</v>
      </c>
      <c r="D23" t="s">
        <v>93</v>
      </c>
      <c r="E23" t="s">
        <v>94</v>
      </c>
      <c r="F23" s="36">
        <v>42064</v>
      </c>
      <c r="G23" s="3">
        <v>362</v>
      </c>
      <c r="H23">
        <v>2709653525</v>
      </c>
      <c r="I23" s="4" t="s">
        <v>68</v>
      </c>
      <c r="J23" s="4" t="s">
        <v>45</v>
      </c>
      <c r="K23" t="s">
        <v>45</v>
      </c>
      <c r="L23" s="5" t="s">
        <v>48</v>
      </c>
      <c r="M23" s="37">
        <v>1226.7382</v>
      </c>
      <c r="N23" s="5" t="s">
        <v>46</v>
      </c>
      <c r="O23" s="5" t="s">
        <v>48</v>
      </c>
      <c r="P23" s="38">
        <v>23.3672858</v>
      </c>
      <c r="Q23" t="s">
        <v>47</v>
      </c>
      <c r="R23" t="s">
        <v>45</v>
      </c>
      <c r="S23" t="s">
        <v>47</v>
      </c>
      <c r="T23" t="s">
        <v>45</v>
      </c>
      <c r="U23" s="5" t="s">
        <v>52</v>
      </c>
      <c r="V23" s="39">
        <v>109466.74815998174</v>
      </c>
      <c r="W23" s="40">
        <v>10735.67378992485</v>
      </c>
      <c r="X23" s="39">
        <v>11469.044937797418</v>
      </c>
      <c r="Y23" s="39">
        <v>8669</v>
      </c>
      <c r="Z23">
        <f t="shared" si="0"/>
        <v>0</v>
      </c>
      <c r="AA23">
        <f t="shared" si="1"/>
        <v>0</v>
      </c>
      <c r="AB23">
        <f t="shared" si="2"/>
        <v>0</v>
      </c>
      <c r="AC23">
        <f t="shared" si="3"/>
        <v>0</v>
      </c>
      <c r="AD23">
        <f t="shared" si="4"/>
        <v>0</v>
      </c>
      <c r="AE23">
        <f t="shared" si="5"/>
        <v>0</v>
      </c>
      <c r="AF23" s="7">
        <f t="shared" si="6"/>
        <v>0</v>
      </c>
      <c r="AG23" s="7">
        <f t="shared" si="7"/>
        <v>0</v>
      </c>
      <c r="AH23" s="7">
        <f t="shared" si="8"/>
        <v>0</v>
      </c>
      <c r="AI23">
        <f t="shared" si="9"/>
        <v>1</v>
      </c>
      <c r="AJ23">
        <f t="shared" si="10"/>
        <v>1</v>
      </c>
      <c r="AK23" t="str">
        <f t="shared" si="11"/>
        <v>Initial</v>
      </c>
      <c r="AL23">
        <f t="shared" si="12"/>
        <v>0</v>
      </c>
      <c r="AM23" t="str">
        <f t="shared" si="13"/>
        <v>RLIS</v>
      </c>
      <c r="AN23">
        <f t="shared" si="14"/>
        <v>0</v>
      </c>
      <c r="AO23">
        <f t="shared" si="15"/>
        <v>0</v>
      </c>
    </row>
    <row r="24" spans="1:41" ht="12.75">
      <c r="A24">
        <v>2101410</v>
      </c>
      <c r="B24">
        <v>29141000</v>
      </c>
      <c r="C24" t="s">
        <v>95</v>
      </c>
      <c r="D24" t="s">
        <v>96</v>
      </c>
      <c r="E24" t="s">
        <v>97</v>
      </c>
      <c r="F24" s="36">
        <v>42717</v>
      </c>
      <c r="G24" s="3">
        <v>420</v>
      </c>
      <c r="H24">
        <v>2708643377</v>
      </c>
      <c r="I24" s="4">
        <v>7</v>
      </c>
      <c r="J24" s="4" t="s">
        <v>47</v>
      </c>
      <c r="K24" t="s">
        <v>45</v>
      </c>
      <c r="L24" s="5" t="s">
        <v>48</v>
      </c>
      <c r="M24" s="37">
        <v>1050.3767</v>
      </c>
      <c r="N24" s="5" t="s">
        <v>46</v>
      </c>
      <c r="O24" s="5" t="s">
        <v>48</v>
      </c>
      <c r="P24" s="38">
        <v>27.760497667</v>
      </c>
      <c r="Q24" t="s">
        <v>47</v>
      </c>
      <c r="R24" t="s">
        <v>45</v>
      </c>
      <c r="S24" t="s">
        <v>47</v>
      </c>
      <c r="T24" t="s">
        <v>45</v>
      </c>
      <c r="U24" s="5" t="s">
        <v>52</v>
      </c>
      <c r="V24" s="39">
        <v>101986.49595210681</v>
      </c>
      <c r="W24" s="40">
        <v>10320.01231441775</v>
      </c>
      <c r="X24" s="39">
        <v>10636.972301120248</v>
      </c>
      <c r="Y24" s="39">
        <v>8581.814929328233</v>
      </c>
      <c r="Z24">
        <f t="shared" si="0"/>
        <v>1</v>
      </c>
      <c r="AA24">
        <f t="shared" si="1"/>
        <v>0</v>
      </c>
      <c r="AB24">
        <f t="shared" si="2"/>
        <v>0</v>
      </c>
      <c r="AC24">
        <f t="shared" si="3"/>
        <v>0</v>
      </c>
      <c r="AD24">
        <f t="shared" si="4"/>
        <v>0</v>
      </c>
      <c r="AE24">
        <f t="shared" si="5"/>
        <v>0</v>
      </c>
      <c r="AF24" s="7">
        <f t="shared" si="6"/>
        <v>0</v>
      </c>
      <c r="AG24" s="7">
        <f t="shared" si="7"/>
        <v>0</v>
      </c>
      <c r="AH24" s="7">
        <f t="shared" si="8"/>
        <v>0</v>
      </c>
      <c r="AI24">
        <f t="shared" si="9"/>
        <v>1</v>
      </c>
      <c r="AJ24">
        <f t="shared" si="10"/>
        <v>1</v>
      </c>
      <c r="AK24" t="str">
        <f t="shared" si="11"/>
        <v>Initial</v>
      </c>
      <c r="AL24">
        <f t="shared" si="12"/>
        <v>0</v>
      </c>
      <c r="AM24" t="str">
        <f t="shared" si="13"/>
        <v>RLIS</v>
      </c>
      <c r="AN24">
        <f t="shared" si="14"/>
        <v>0</v>
      </c>
      <c r="AO24">
        <f t="shared" si="15"/>
        <v>0</v>
      </c>
    </row>
    <row r="25" spans="1:41" ht="12.75">
      <c r="A25">
        <v>2101500</v>
      </c>
      <c r="B25">
        <v>54146000</v>
      </c>
      <c r="C25" t="s">
        <v>98</v>
      </c>
      <c r="D25" t="s">
        <v>99</v>
      </c>
      <c r="E25" t="s">
        <v>100</v>
      </c>
      <c r="F25" s="36">
        <v>42408</v>
      </c>
      <c r="G25" s="3">
        <v>1608</v>
      </c>
      <c r="H25">
        <v>2707973811</v>
      </c>
      <c r="I25" s="4" t="s">
        <v>76</v>
      </c>
      <c r="J25" s="4" t="s">
        <v>45</v>
      </c>
      <c r="K25" t="s">
        <v>45</v>
      </c>
      <c r="L25" s="5" t="s">
        <v>48</v>
      </c>
      <c r="M25" s="37">
        <v>646.7977000000001</v>
      </c>
      <c r="N25" s="5" t="s">
        <v>46</v>
      </c>
      <c r="O25" s="5" t="s">
        <v>48</v>
      </c>
      <c r="P25" s="38">
        <v>31.434599156</v>
      </c>
      <c r="Q25" t="s">
        <v>47</v>
      </c>
      <c r="R25" t="s">
        <v>45</v>
      </c>
      <c r="S25" t="s">
        <v>47</v>
      </c>
      <c r="T25" t="s">
        <v>45</v>
      </c>
      <c r="U25" s="5" t="s">
        <v>52</v>
      </c>
      <c r="V25" s="39">
        <v>30177.29227720637</v>
      </c>
      <c r="W25" s="40">
        <v>2925.69764286115</v>
      </c>
      <c r="X25" s="39">
        <v>4121.656259291762</v>
      </c>
      <c r="Y25" s="39">
        <v>4676.10475352035</v>
      </c>
      <c r="Z25">
        <f t="shared" si="0"/>
        <v>0</v>
      </c>
      <c r="AA25">
        <f t="shared" si="1"/>
        <v>0</v>
      </c>
      <c r="AB25">
        <f t="shared" si="2"/>
        <v>0</v>
      </c>
      <c r="AC25">
        <f t="shared" si="3"/>
        <v>0</v>
      </c>
      <c r="AD25">
        <f t="shared" si="4"/>
        <v>0</v>
      </c>
      <c r="AE25">
        <f t="shared" si="5"/>
        <v>0</v>
      </c>
      <c r="AF25" s="7">
        <f t="shared" si="6"/>
        <v>0</v>
      </c>
      <c r="AG25" s="7">
        <f t="shared" si="7"/>
        <v>0</v>
      </c>
      <c r="AH25" s="7">
        <f t="shared" si="8"/>
        <v>0</v>
      </c>
      <c r="AI25">
        <f t="shared" si="9"/>
        <v>1</v>
      </c>
      <c r="AJ25">
        <f t="shared" si="10"/>
        <v>1</v>
      </c>
      <c r="AK25" t="str">
        <f t="shared" si="11"/>
        <v>Initial</v>
      </c>
      <c r="AL25">
        <f t="shared" si="12"/>
        <v>0</v>
      </c>
      <c r="AM25" t="str">
        <f t="shared" si="13"/>
        <v>RLIS</v>
      </c>
      <c r="AN25">
        <f t="shared" si="14"/>
        <v>0</v>
      </c>
      <c r="AO25">
        <f t="shared" si="15"/>
        <v>0</v>
      </c>
    </row>
    <row r="26" spans="1:41" ht="12.75">
      <c r="A26">
        <v>2101620</v>
      </c>
      <c r="B26">
        <v>31151000</v>
      </c>
      <c r="C26" t="s">
        <v>101</v>
      </c>
      <c r="D26" t="s">
        <v>102</v>
      </c>
      <c r="E26" t="s">
        <v>103</v>
      </c>
      <c r="F26" s="36">
        <v>42210</v>
      </c>
      <c r="G26" s="3">
        <v>129</v>
      </c>
      <c r="H26">
        <v>2705972101</v>
      </c>
      <c r="I26" s="4">
        <v>7</v>
      </c>
      <c r="J26" s="4" t="s">
        <v>47</v>
      </c>
      <c r="K26" t="s">
        <v>45</v>
      </c>
      <c r="L26" s="5" t="s">
        <v>48</v>
      </c>
      <c r="M26" s="37">
        <v>1771.9773</v>
      </c>
      <c r="N26" s="5" t="s">
        <v>46</v>
      </c>
      <c r="O26" s="5" t="s">
        <v>48</v>
      </c>
      <c r="P26" s="38">
        <v>24.18172936</v>
      </c>
      <c r="Q26" t="s">
        <v>47</v>
      </c>
      <c r="R26" t="s">
        <v>45</v>
      </c>
      <c r="S26" t="s">
        <v>47</v>
      </c>
      <c r="T26" t="s">
        <v>45</v>
      </c>
      <c r="U26" s="5" t="s">
        <v>52</v>
      </c>
      <c r="V26" s="39">
        <v>141725.4878349101</v>
      </c>
      <c r="W26" s="40">
        <v>13857.448944026686</v>
      </c>
      <c r="X26" s="39">
        <v>15456.961017966434</v>
      </c>
      <c r="Y26" s="39">
        <v>12874.859292796908</v>
      </c>
      <c r="Z26">
        <f t="shared" si="0"/>
        <v>1</v>
      </c>
      <c r="AA26">
        <f t="shared" si="1"/>
        <v>0</v>
      </c>
      <c r="AB26">
        <f t="shared" si="2"/>
        <v>0</v>
      </c>
      <c r="AC26">
        <f t="shared" si="3"/>
        <v>0</v>
      </c>
      <c r="AD26">
        <f t="shared" si="4"/>
        <v>0</v>
      </c>
      <c r="AE26">
        <f t="shared" si="5"/>
        <v>0</v>
      </c>
      <c r="AF26" s="7">
        <f t="shared" si="6"/>
        <v>0</v>
      </c>
      <c r="AG26" s="7">
        <f t="shared" si="7"/>
        <v>0</v>
      </c>
      <c r="AH26" s="7">
        <f t="shared" si="8"/>
        <v>0</v>
      </c>
      <c r="AI26">
        <f t="shared" si="9"/>
        <v>1</v>
      </c>
      <c r="AJ26">
        <f t="shared" si="10"/>
        <v>1</v>
      </c>
      <c r="AK26" t="str">
        <f t="shared" si="11"/>
        <v>Initial</v>
      </c>
      <c r="AL26">
        <f t="shared" si="12"/>
        <v>0</v>
      </c>
      <c r="AM26" t="str">
        <f t="shared" si="13"/>
        <v>RLIS</v>
      </c>
      <c r="AN26">
        <f t="shared" si="14"/>
        <v>0</v>
      </c>
      <c r="AO26">
        <f t="shared" si="15"/>
        <v>0</v>
      </c>
    </row>
    <row r="27" spans="1:41" ht="12.75">
      <c r="A27">
        <v>2101680</v>
      </c>
      <c r="B27">
        <v>32155000</v>
      </c>
      <c r="C27" t="s">
        <v>104</v>
      </c>
      <c r="D27" t="s">
        <v>105</v>
      </c>
      <c r="E27" t="s">
        <v>106</v>
      </c>
      <c r="F27" s="36">
        <v>41171</v>
      </c>
      <c r="G27" s="3">
        <v>767</v>
      </c>
      <c r="H27">
        <v>6067388002</v>
      </c>
      <c r="I27" s="4">
        <v>7</v>
      </c>
      <c r="J27" s="4" t="s">
        <v>47</v>
      </c>
      <c r="K27" t="s">
        <v>45</v>
      </c>
      <c r="L27" s="5" t="s">
        <v>48</v>
      </c>
      <c r="M27" s="37">
        <v>1069.5629</v>
      </c>
      <c r="N27" s="5" t="s">
        <v>46</v>
      </c>
      <c r="O27" s="5" t="s">
        <v>48</v>
      </c>
      <c r="P27" s="38">
        <v>29.153605016</v>
      </c>
      <c r="Q27" t="s">
        <v>47</v>
      </c>
      <c r="R27" t="s">
        <v>45</v>
      </c>
      <c r="S27" t="s">
        <v>47</v>
      </c>
      <c r="T27" t="s">
        <v>45</v>
      </c>
      <c r="U27" s="5" t="s">
        <v>52</v>
      </c>
      <c r="V27" s="39">
        <v>119723.36375281587</v>
      </c>
      <c r="W27" s="40">
        <v>14703.07038824535</v>
      </c>
      <c r="X27" s="39">
        <v>13838.901492928713</v>
      </c>
      <c r="Y27" s="39">
        <v>9324.38926155394</v>
      </c>
      <c r="Z27">
        <f t="shared" si="0"/>
        <v>1</v>
      </c>
      <c r="AA27">
        <f t="shared" si="1"/>
        <v>0</v>
      </c>
      <c r="AB27">
        <f t="shared" si="2"/>
        <v>0</v>
      </c>
      <c r="AC27">
        <f t="shared" si="3"/>
        <v>0</v>
      </c>
      <c r="AD27">
        <f t="shared" si="4"/>
        <v>0</v>
      </c>
      <c r="AE27">
        <f t="shared" si="5"/>
        <v>0</v>
      </c>
      <c r="AF27" s="7">
        <f t="shared" si="6"/>
        <v>0</v>
      </c>
      <c r="AG27" s="7">
        <f t="shared" si="7"/>
        <v>0</v>
      </c>
      <c r="AH27" s="7">
        <f t="shared" si="8"/>
        <v>0</v>
      </c>
      <c r="AI27">
        <f t="shared" si="9"/>
        <v>1</v>
      </c>
      <c r="AJ27">
        <f t="shared" si="10"/>
        <v>1</v>
      </c>
      <c r="AK27" t="str">
        <f t="shared" si="11"/>
        <v>Initial</v>
      </c>
      <c r="AL27">
        <f t="shared" si="12"/>
        <v>0</v>
      </c>
      <c r="AM27" t="str">
        <f t="shared" si="13"/>
        <v>RLIS</v>
      </c>
      <c r="AN27">
        <f t="shared" si="14"/>
        <v>0</v>
      </c>
      <c r="AO27">
        <f t="shared" si="15"/>
        <v>0</v>
      </c>
    </row>
    <row r="28" spans="1:41" ht="12.75">
      <c r="A28">
        <v>2101760</v>
      </c>
      <c r="B28">
        <v>33161000</v>
      </c>
      <c r="C28" t="s">
        <v>107</v>
      </c>
      <c r="D28" t="s">
        <v>108</v>
      </c>
      <c r="E28" t="s">
        <v>109</v>
      </c>
      <c r="F28" s="36">
        <v>40336</v>
      </c>
      <c r="G28" s="3">
        <v>391</v>
      </c>
      <c r="H28">
        <v>6067232181</v>
      </c>
      <c r="I28" s="4" t="s">
        <v>68</v>
      </c>
      <c r="J28" s="4" t="s">
        <v>45</v>
      </c>
      <c r="K28" t="s">
        <v>45</v>
      </c>
      <c r="L28" s="5" t="s">
        <v>48</v>
      </c>
      <c r="M28" s="37">
        <v>2376.4516</v>
      </c>
      <c r="N28" s="5" t="s">
        <v>46</v>
      </c>
      <c r="O28" s="5" t="s">
        <v>48</v>
      </c>
      <c r="P28" s="38">
        <v>27.207207207</v>
      </c>
      <c r="Q28" t="s">
        <v>47</v>
      </c>
      <c r="R28" t="s">
        <v>45</v>
      </c>
      <c r="S28" t="s">
        <v>47</v>
      </c>
      <c r="T28" t="s">
        <v>45</v>
      </c>
      <c r="U28" s="5" t="s">
        <v>52</v>
      </c>
      <c r="V28" s="39">
        <v>226221.5435966263</v>
      </c>
      <c r="W28" s="40">
        <v>26212.511424533863</v>
      </c>
      <c r="X28" s="39">
        <v>26114.89267826827</v>
      </c>
      <c r="Y28" s="39">
        <v>19375.777588025292</v>
      </c>
      <c r="Z28">
        <f t="shared" si="0"/>
        <v>0</v>
      </c>
      <c r="AA28">
        <f t="shared" si="1"/>
        <v>0</v>
      </c>
      <c r="AB28">
        <f t="shared" si="2"/>
        <v>0</v>
      </c>
      <c r="AC28">
        <f t="shared" si="3"/>
        <v>0</v>
      </c>
      <c r="AD28">
        <f t="shared" si="4"/>
        <v>0</v>
      </c>
      <c r="AE28">
        <f t="shared" si="5"/>
        <v>0</v>
      </c>
      <c r="AF28" s="7">
        <f t="shared" si="6"/>
        <v>0</v>
      </c>
      <c r="AG28" s="7">
        <f t="shared" si="7"/>
        <v>0</v>
      </c>
      <c r="AH28" s="7">
        <f t="shared" si="8"/>
        <v>0</v>
      </c>
      <c r="AI28">
        <f t="shared" si="9"/>
        <v>1</v>
      </c>
      <c r="AJ28">
        <f t="shared" si="10"/>
        <v>1</v>
      </c>
      <c r="AK28" t="str">
        <f t="shared" si="11"/>
        <v>Initial</v>
      </c>
      <c r="AL28">
        <f t="shared" si="12"/>
        <v>0</v>
      </c>
      <c r="AM28" t="str">
        <f t="shared" si="13"/>
        <v>RLIS</v>
      </c>
      <c r="AN28">
        <f t="shared" si="14"/>
        <v>0</v>
      </c>
      <c r="AO28">
        <f t="shared" si="15"/>
        <v>0</v>
      </c>
    </row>
    <row r="29" spans="1:41" ht="12.75">
      <c r="A29">
        <v>2101920</v>
      </c>
      <c r="B29">
        <v>35171000</v>
      </c>
      <c r="C29" t="s">
        <v>110</v>
      </c>
      <c r="D29" t="s">
        <v>111</v>
      </c>
      <c r="E29" t="s">
        <v>112</v>
      </c>
      <c r="F29" s="36">
        <v>41041</v>
      </c>
      <c r="G29" s="3">
        <v>1022</v>
      </c>
      <c r="H29">
        <v>6068455851</v>
      </c>
      <c r="I29" s="4" t="s">
        <v>68</v>
      </c>
      <c r="J29" s="4" t="s">
        <v>45</v>
      </c>
      <c r="K29" t="s">
        <v>45</v>
      </c>
      <c r="L29" s="5" t="s">
        <v>48</v>
      </c>
      <c r="M29" s="37">
        <v>2220.1562999999996</v>
      </c>
      <c r="N29" s="5" t="s">
        <v>46</v>
      </c>
      <c r="O29" s="5" t="s">
        <v>48</v>
      </c>
      <c r="P29" s="38">
        <v>23.005422153</v>
      </c>
      <c r="Q29" t="s">
        <v>47</v>
      </c>
      <c r="R29" t="s">
        <v>45</v>
      </c>
      <c r="S29" t="s">
        <v>47</v>
      </c>
      <c r="T29" t="s">
        <v>45</v>
      </c>
      <c r="U29" s="5" t="s">
        <v>52</v>
      </c>
      <c r="V29" s="39">
        <v>171849.42350657345</v>
      </c>
      <c r="W29" s="40">
        <v>18260.58361317285</v>
      </c>
      <c r="X29" s="39">
        <v>19955.818060556743</v>
      </c>
      <c r="Y29" s="39">
        <v>18420.83773779737</v>
      </c>
      <c r="Z29">
        <f t="shared" si="0"/>
        <v>0</v>
      </c>
      <c r="AA29">
        <f t="shared" si="1"/>
        <v>0</v>
      </c>
      <c r="AB29">
        <f t="shared" si="2"/>
        <v>0</v>
      </c>
      <c r="AC29">
        <f t="shared" si="3"/>
        <v>0</v>
      </c>
      <c r="AD29">
        <f t="shared" si="4"/>
        <v>0</v>
      </c>
      <c r="AE29">
        <f t="shared" si="5"/>
        <v>0</v>
      </c>
      <c r="AF29" s="7">
        <f t="shared" si="6"/>
        <v>0</v>
      </c>
      <c r="AG29" s="7">
        <f t="shared" si="7"/>
        <v>0</v>
      </c>
      <c r="AH29" s="7">
        <f t="shared" si="8"/>
        <v>0</v>
      </c>
      <c r="AI29">
        <f t="shared" si="9"/>
        <v>1</v>
      </c>
      <c r="AJ29">
        <f t="shared" si="10"/>
        <v>1</v>
      </c>
      <c r="AK29" t="str">
        <f t="shared" si="11"/>
        <v>Initial</v>
      </c>
      <c r="AL29">
        <f t="shared" si="12"/>
        <v>0</v>
      </c>
      <c r="AM29" t="str">
        <f t="shared" si="13"/>
        <v>RLIS</v>
      </c>
      <c r="AN29">
        <f t="shared" si="14"/>
        <v>0</v>
      </c>
      <c r="AO29">
        <f t="shared" si="15"/>
        <v>0</v>
      </c>
    </row>
    <row r="30" spans="1:41" ht="12.75">
      <c r="A30">
        <v>2101950</v>
      </c>
      <c r="B30">
        <v>36175000</v>
      </c>
      <c r="C30" t="s">
        <v>113</v>
      </c>
      <c r="D30" t="s">
        <v>114</v>
      </c>
      <c r="E30" t="s">
        <v>115</v>
      </c>
      <c r="F30" s="36">
        <v>41653</v>
      </c>
      <c r="G30" s="3">
        <v>1209</v>
      </c>
      <c r="H30">
        <v>6068862354</v>
      </c>
      <c r="I30" s="4" t="s">
        <v>44</v>
      </c>
      <c r="J30" s="4" t="s">
        <v>45</v>
      </c>
      <c r="K30" t="s">
        <v>45</v>
      </c>
      <c r="L30" s="5" t="s">
        <v>48</v>
      </c>
      <c r="M30" s="37">
        <v>6119.4943</v>
      </c>
      <c r="N30" s="5" t="s">
        <v>46</v>
      </c>
      <c r="O30" s="5" t="s">
        <v>48</v>
      </c>
      <c r="P30" s="38">
        <v>31.743289928</v>
      </c>
      <c r="Q30" t="s">
        <v>47</v>
      </c>
      <c r="R30" t="s">
        <v>45</v>
      </c>
      <c r="S30" t="s">
        <v>47</v>
      </c>
      <c r="T30" t="s">
        <v>45</v>
      </c>
      <c r="U30" s="5" t="s">
        <v>52</v>
      </c>
      <c r="V30" s="39">
        <v>761546.994365314</v>
      </c>
      <c r="W30" s="40">
        <v>85088.22768953475</v>
      </c>
      <c r="X30" s="39">
        <v>80921.69003529294</v>
      </c>
      <c r="Y30" s="39">
        <v>48975.0888010732</v>
      </c>
      <c r="Z30">
        <f t="shared" si="0"/>
        <v>0</v>
      </c>
      <c r="AA30">
        <f t="shared" si="1"/>
        <v>0</v>
      </c>
      <c r="AB30">
        <f t="shared" si="2"/>
        <v>0</v>
      </c>
      <c r="AC30">
        <f t="shared" si="3"/>
        <v>0</v>
      </c>
      <c r="AD30">
        <f t="shared" si="4"/>
        <v>0</v>
      </c>
      <c r="AE30">
        <f t="shared" si="5"/>
        <v>0</v>
      </c>
      <c r="AF30" s="7">
        <f t="shared" si="6"/>
        <v>0</v>
      </c>
      <c r="AG30" s="7">
        <f t="shared" si="7"/>
        <v>0</v>
      </c>
      <c r="AH30" s="7">
        <f t="shared" si="8"/>
        <v>0</v>
      </c>
      <c r="AI30">
        <f t="shared" si="9"/>
        <v>1</v>
      </c>
      <c r="AJ30">
        <f t="shared" si="10"/>
        <v>1</v>
      </c>
      <c r="AK30" t="str">
        <f t="shared" si="11"/>
        <v>Initial</v>
      </c>
      <c r="AL30">
        <f t="shared" si="12"/>
        <v>0</v>
      </c>
      <c r="AM30" t="str">
        <f t="shared" si="13"/>
        <v>RLIS</v>
      </c>
      <c r="AN30">
        <f t="shared" si="14"/>
        <v>0</v>
      </c>
      <c r="AO30">
        <f t="shared" si="15"/>
        <v>0</v>
      </c>
    </row>
    <row r="31" spans="1:41" ht="12.75">
      <c r="A31">
        <v>2102100</v>
      </c>
      <c r="B31">
        <v>38185000</v>
      </c>
      <c r="C31" t="s">
        <v>119</v>
      </c>
      <c r="D31" t="s">
        <v>120</v>
      </c>
      <c r="E31" t="s">
        <v>121</v>
      </c>
      <c r="F31" s="36">
        <v>42050</v>
      </c>
      <c r="G31" s="3">
        <v>326</v>
      </c>
      <c r="H31">
        <v>2702363923</v>
      </c>
      <c r="I31" s="4" t="s">
        <v>76</v>
      </c>
      <c r="J31" s="4" t="s">
        <v>45</v>
      </c>
      <c r="K31" t="s">
        <v>45</v>
      </c>
      <c r="L31" s="5" t="s">
        <v>48</v>
      </c>
      <c r="M31" s="37">
        <v>711.4</v>
      </c>
      <c r="N31" s="5" t="s">
        <v>46</v>
      </c>
      <c r="O31" s="5" t="s">
        <v>48</v>
      </c>
      <c r="P31" s="38">
        <v>27.412280702</v>
      </c>
      <c r="Q31" t="s">
        <v>47</v>
      </c>
      <c r="R31" t="s">
        <v>45</v>
      </c>
      <c r="S31" t="s">
        <v>47</v>
      </c>
      <c r="T31" t="s">
        <v>45</v>
      </c>
      <c r="U31" s="5" t="s">
        <v>52</v>
      </c>
      <c r="V31" s="39">
        <v>75411</v>
      </c>
      <c r="W31" s="40">
        <v>10445</v>
      </c>
      <c r="X31" s="39">
        <v>9749</v>
      </c>
      <c r="Y31" s="39">
        <v>6090</v>
      </c>
      <c r="Z31">
        <f t="shared" si="0"/>
        <v>0</v>
      </c>
      <c r="AA31">
        <f t="shared" si="1"/>
        <v>0</v>
      </c>
      <c r="AB31">
        <f t="shared" si="2"/>
        <v>0</v>
      </c>
      <c r="AC31">
        <f t="shared" si="3"/>
        <v>0</v>
      </c>
      <c r="AD31">
        <f t="shared" si="4"/>
        <v>0</v>
      </c>
      <c r="AE31">
        <f t="shared" si="5"/>
        <v>0</v>
      </c>
      <c r="AF31" s="7">
        <f t="shared" si="6"/>
        <v>0</v>
      </c>
      <c r="AG31" s="7">
        <f t="shared" si="7"/>
        <v>0</v>
      </c>
      <c r="AH31" s="7">
        <f t="shared" si="8"/>
        <v>0</v>
      </c>
      <c r="AI31">
        <f t="shared" si="9"/>
        <v>1</v>
      </c>
      <c r="AJ31">
        <f t="shared" si="10"/>
        <v>1</v>
      </c>
      <c r="AK31" t="str">
        <f t="shared" si="11"/>
        <v>Initial</v>
      </c>
      <c r="AL31">
        <f t="shared" si="12"/>
        <v>0</v>
      </c>
      <c r="AM31" t="str">
        <f t="shared" si="13"/>
        <v>RLIS</v>
      </c>
      <c r="AN31">
        <f t="shared" si="14"/>
        <v>0</v>
      </c>
      <c r="AO31">
        <f t="shared" si="15"/>
        <v>0</v>
      </c>
    </row>
    <row r="32" spans="1:41" ht="12.75">
      <c r="A32">
        <v>2102070</v>
      </c>
      <c r="B32">
        <v>38186000</v>
      </c>
      <c r="C32" t="s">
        <v>116</v>
      </c>
      <c r="D32" t="s">
        <v>117</v>
      </c>
      <c r="E32" t="s">
        <v>118</v>
      </c>
      <c r="F32" s="36">
        <v>42041</v>
      </c>
      <c r="G32" s="3">
        <v>1603</v>
      </c>
      <c r="H32">
        <v>2704721553</v>
      </c>
      <c r="I32" s="4">
        <v>6</v>
      </c>
      <c r="J32" s="4" t="s">
        <v>45</v>
      </c>
      <c r="K32" t="s">
        <v>45</v>
      </c>
      <c r="L32" s="5" t="s">
        <v>48</v>
      </c>
      <c r="M32" s="37">
        <v>450.5</v>
      </c>
      <c r="N32" s="5" t="s">
        <v>53</v>
      </c>
      <c r="O32" s="5" t="s">
        <v>48</v>
      </c>
      <c r="P32" s="38">
        <v>33.0078125</v>
      </c>
      <c r="Q32" t="s">
        <v>47</v>
      </c>
      <c r="R32" t="s">
        <v>45</v>
      </c>
      <c r="S32" t="s">
        <v>47</v>
      </c>
      <c r="T32" t="s">
        <v>45</v>
      </c>
      <c r="U32" s="5" t="s">
        <v>52</v>
      </c>
      <c r="V32" s="39">
        <v>47176</v>
      </c>
      <c r="W32" s="40">
        <v>7087</v>
      </c>
      <c r="X32" s="39">
        <v>6489</v>
      </c>
      <c r="Y32" s="39">
        <v>3453</v>
      </c>
      <c r="Z32">
        <f t="shared" si="0"/>
        <v>0</v>
      </c>
      <c r="AA32">
        <f t="shared" si="1"/>
        <v>1</v>
      </c>
      <c r="AB32">
        <f t="shared" si="2"/>
        <v>0</v>
      </c>
      <c r="AC32">
        <f t="shared" si="3"/>
        <v>0</v>
      </c>
      <c r="AD32">
        <f t="shared" si="4"/>
        <v>0</v>
      </c>
      <c r="AE32">
        <f t="shared" si="5"/>
        <v>0</v>
      </c>
      <c r="AF32" s="7">
        <f t="shared" si="6"/>
        <v>0</v>
      </c>
      <c r="AG32" s="7">
        <f t="shared" si="7"/>
        <v>0</v>
      </c>
      <c r="AH32" s="7">
        <f t="shared" si="8"/>
        <v>0</v>
      </c>
      <c r="AI32">
        <f t="shared" si="9"/>
        <v>1</v>
      </c>
      <c r="AJ32">
        <f t="shared" si="10"/>
        <v>1</v>
      </c>
      <c r="AK32" t="str">
        <f t="shared" si="11"/>
        <v>Initial</v>
      </c>
      <c r="AL32">
        <f t="shared" si="12"/>
        <v>0</v>
      </c>
      <c r="AM32" t="str">
        <f t="shared" si="13"/>
        <v>RLIS</v>
      </c>
      <c r="AN32">
        <f t="shared" si="14"/>
        <v>0</v>
      </c>
      <c r="AO32">
        <f t="shared" si="15"/>
        <v>0</v>
      </c>
    </row>
    <row r="33" spans="1:41" ht="12.75">
      <c r="A33">
        <v>2102220</v>
      </c>
      <c r="B33">
        <v>5197000</v>
      </c>
      <c r="C33" t="s">
        <v>122</v>
      </c>
      <c r="D33" t="s">
        <v>123</v>
      </c>
      <c r="E33" t="s">
        <v>60</v>
      </c>
      <c r="F33" s="36">
        <v>42142</v>
      </c>
      <c r="G33" s="3">
        <v>1239</v>
      </c>
      <c r="H33">
        <v>2706516757</v>
      </c>
      <c r="I33" s="4">
        <v>6</v>
      </c>
      <c r="J33" s="4" t="s">
        <v>45</v>
      </c>
      <c r="K33" t="s">
        <v>45</v>
      </c>
      <c r="L33" s="5" t="s">
        <v>48</v>
      </c>
      <c r="M33" s="37">
        <v>1811.9112</v>
      </c>
      <c r="N33" s="5" t="s">
        <v>46</v>
      </c>
      <c r="O33" s="5" t="s">
        <v>48</v>
      </c>
      <c r="P33" s="38">
        <v>27.477973568</v>
      </c>
      <c r="Q33" t="s">
        <v>47</v>
      </c>
      <c r="R33" t="s">
        <v>45</v>
      </c>
      <c r="S33" t="s">
        <v>47</v>
      </c>
      <c r="T33" t="s">
        <v>45</v>
      </c>
      <c r="U33" s="5" t="s">
        <v>52</v>
      </c>
      <c r="V33" s="39">
        <v>137299.33934594112</v>
      </c>
      <c r="W33" s="40">
        <v>14310.743563812284</v>
      </c>
      <c r="X33" s="39">
        <v>15811.77075089272</v>
      </c>
      <c r="Y33" s="39">
        <v>11148.100238293817</v>
      </c>
      <c r="Z33">
        <f t="shared" si="0"/>
        <v>0</v>
      </c>
      <c r="AA33">
        <f t="shared" si="1"/>
        <v>0</v>
      </c>
      <c r="AB33">
        <f t="shared" si="2"/>
        <v>0</v>
      </c>
      <c r="AC33">
        <f t="shared" si="3"/>
        <v>0</v>
      </c>
      <c r="AD33">
        <f t="shared" si="4"/>
        <v>0</v>
      </c>
      <c r="AE33">
        <f t="shared" si="5"/>
        <v>0</v>
      </c>
      <c r="AF33" s="7">
        <f t="shared" si="6"/>
        <v>0</v>
      </c>
      <c r="AG33" s="7">
        <f t="shared" si="7"/>
        <v>0</v>
      </c>
      <c r="AH33" s="7">
        <f t="shared" si="8"/>
        <v>0</v>
      </c>
      <c r="AI33">
        <f t="shared" si="9"/>
        <v>1</v>
      </c>
      <c r="AJ33">
        <f t="shared" si="10"/>
        <v>1</v>
      </c>
      <c r="AK33" t="str">
        <f t="shared" si="11"/>
        <v>Initial</v>
      </c>
      <c r="AL33">
        <f t="shared" si="12"/>
        <v>0</v>
      </c>
      <c r="AM33" t="str">
        <f t="shared" si="13"/>
        <v>RLIS</v>
      </c>
      <c r="AN33">
        <f t="shared" si="14"/>
        <v>0</v>
      </c>
      <c r="AO33">
        <f t="shared" si="15"/>
        <v>0</v>
      </c>
    </row>
    <row r="34" spans="1:41" ht="12.75">
      <c r="A34">
        <v>2102300</v>
      </c>
      <c r="B34">
        <v>43211000</v>
      </c>
      <c r="C34" t="s">
        <v>125</v>
      </c>
      <c r="D34" t="s">
        <v>126</v>
      </c>
      <c r="E34" t="s">
        <v>127</v>
      </c>
      <c r="F34" s="36">
        <v>42754</v>
      </c>
      <c r="G34" s="3">
        <v>4009</v>
      </c>
      <c r="H34">
        <v>2702594011</v>
      </c>
      <c r="I34" s="4" t="s">
        <v>68</v>
      </c>
      <c r="J34" s="4" t="s">
        <v>45</v>
      </c>
      <c r="K34" t="s">
        <v>45</v>
      </c>
      <c r="L34" s="5" t="s">
        <v>48</v>
      </c>
      <c r="M34" s="37">
        <v>3724.8655</v>
      </c>
      <c r="N34" s="5" t="s">
        <v>46</v>
      </c>
      <c r="O34" s="5" t="s">
        <v>48</v>
      </c>
      <c r="P34" s="38">
        <v>20.998397069</v>
      </c>
      <c r="Q34" t="s">
        <v>47</v>
      </c>
      <c r="R34" t="s">
        <v>45</v>
      </c>
      <c r="S34" t="s">
        <v>47</v>
      </c>
      <c r="T34" t="s">
        <v>45</v>
      </c>
      <c r="U34" s="5" t="s">
        <v>52</v>
      </c>
      <c r="V34" s="39">
        <v>304694.6207938129</v>
      </c>
      <c r="W34" s="40">
        <v>29782.74524312667</v>
      </c>
      <c r="X34" s="39">
        <v>32944.42255413173</v>
      </c>
      <c r="Y34" s="39">
        <v>26809.643318285518</v>
      </c>
      <c r="Z34">
        <f t="shared" si="0"/>
        <v>0</v>
      </c>
      <c r="AA34">
        <f t="shared" si="1"/>
        <v>0</v>
      </c>
      <c r="AB34">
        <f t="shared" si="2"/>
        <v>0</v>
      </c>
      <c r="AC34">
        <f t="shared" si="3"/>
        <v>0</v>
      </c>
      <c r="AD34">
        <f t="shared" si="4"/>
        <v>0</v>
      </c>
      <c r="AE34">
        <f t="shared" si="5"/>
        <v>0</v>
      </c>
      <c r="AF34" s="7">
        <f t="shared" si="6"/>
        <v>0</v>
      </c>
      <c r="AG34" s="7">
        <f t="shared" si="7"/>
        <v>0</v>
      </c>
      <c r="AH34" s="7">
        <f t="shared" si="8"/>
        <v>0</v>
      </c>
      <c r="AI34">
        <f t="shared" si="9"/>
        <v>1</v>
      </c>
      <c r="AJ34">
        <f t="shared" si="10"/>
        <v>1</v>
      </c>
      <c r="AK34" t="str">
        <f t="shared" si="11"/>
        <v>Initial</v>
      </c>
      <c r="AL34">
        <f t="shared" si="12"/>
        <v>0</v>
      </c>
      <c r="AM34" t="str">
        <f t="shared" si="13"/>
        <v>RLIS</v>
      </c>
      <c r="AN34">
        <f t="shared" si="14"/>
        <v>0</v>
      </c>
      <c r="AO34">
        <f t="shared" si="15"/>
        <v>0</v>
      </c>
    </row>
    <row r="35" spans="1:41" ht="12.75">
      <c r="A35">
        <v>2102340</v>
      </c>
      <c r="B35">
        <v>44215000</v>
      </c>
      <c r="C35" t="s">
        <v>128</v>
      </c>
      <c r="D35" t="s">
        <v>129</v>
      </c>
      <c r="E35" t="s">
        <v>130</v>
      </c>
      <c r="F35" s="36">
        <v>42743</v>
      </c>
      <c r="G35" s="3">
        <v>369</v>
      </c>
      <c r="H35">
        <v>2709325231</v>
      </c>
      <c r="I35" s="4" t="s">
        <v>72</v>
      </c>
      <c r="J35" s="4" t="s">
        <v>47</v>
      </c>
      <c r="K35" t="s">
        <v>45</v>
      </c>
      <c r="L35" s="5" t="s">
        <v>48</v>
      </c>
      <c r="M35" s="37">
        <v>1537.802</v>
      </c>
      <c r="N35" s="5" t="s">
        <v>46</v>
      </c>
      <c r="O35" s="5" t="s">
        <v>48</v>
      </c>
      <c r="P35" s="38">
        <v>21.965897693</v>
      </c>
      <c r="Q35" t="s">
        <v>47</v>
      </c>
      <c r="R35" t="s">
        <v>45</v>
      </c>
      <c r="S35" t="s">
        <v>47</v>
      </c>
      <c r="T35" t="s">
        <v>45</v>
      </c>
      <c r="U35" s="5" t="s">
        <v>52</v>
      </c>
      <c r="V35" s="39">
        <v>114910.34962069293</v>
      </c>
      <c r="W35" s="40">
        <v>11004.631181121069</v>
      </c>
      <c r="X35" s="39">
        <v>12704.263216370582</v>
      </c>
      <c r="Y35" s="39">
        <v>12371.68140844884</v>
      </c>
      <c r="Z35">
        <f t="shared" si="0"/>
        <v>1</v>
      </c>
      <c r="AA35">
        <f t="shared" si="1"/>
        <v>0</v>
      </c>
      <c r="AB35">
        <f t="shared" si="2"/>
        <v>0</v>
      </c>
      <c r="AC35">
        <f t="shared" si="3"/>
        <v>0</v>
      </c>
      <c r="AD35">
        <f t="shared" si="4"/>
        <v>0</v>
      </c>
      <c r="AE35">
        <f t="shared" si="5"/>
        <v>0</v>
      </c>
      <c r="AF35" s="7">
        <f t="shared" si="6"/>
        <v>0</v>
      </c>
      <c r="AG35" s="7">
        <f t="shared" si="7"/>
        <v>0</v>
      </c>
      <c r="AH35" s="7">
        <f t="shared" si="8"/>
        <v>0</v>
      </c>
      <c r="AI35">
        <f t="shared" si="9"/>
        <v>1</v>
      </c>
      <c r="AJ35">
        <f t="shared" si="10"/>
        <v>1</v>
      </c>
      <c r="AK35" t="str">
        <f t="shared" si="11"/>
        <v>Initial</v>
      </c>
      <c r="AL35">
        <f t="shared" si="12"/>
        <v>0</v>
      </c>
      <c r="AM35" t="str">
        <f t="shared" si="13"/>
        <v>RLIS</v>
      </c>
      <c r="AN35">
        <f t="shared" si="14"/>
        <v>0</v>
      </c>
      <c r="AO35">
        <f t="shared" si="15"/>
        <v>0</v>
      </c>
    </row>
    <row r="36" spans="1:41" ht="12.75">
      <c r="A36">
        <v>2102540</v>
      </c>
      <c r="B36">
        <v>48235000</v>
      </c>
      <c r="C36" t="s">
        <v>134</v>
      </c>
      <c r="D36" t="s">
        <v>135</v>
      </c>
      <c r="E36" t="s">
        <v>133</v>
      </c>
      <c r="F36" s="36">
        <v>40831</v>
      </c>
      <c r="G36" s="3">
        <v>1756</v>
      </c>
      <c r="H36">
        <v>6065734330</v>
      </c>
      <c r="I36" s="4" t="s">
        <v>44</v>
      </c>
      <c r="J36" s="4" t="s">
        <v>45</v>
      </c>
      <c r="K36" t="s">
        <v>45</v>
      </c>
      <c r="L36" s="5" t="s">
        <v>48</v>
      </c>
      <c r="M36" s="37">
        <v>4373.7</v>
      </c>
      <c r="N36" s="5" t="s">
        <v>46</v>
      </c>
      <c r="O36" s="5" t="s">
        <v>48</v>
      </c>
      <c r="P36" s="38">
        <v>31.754138781</v>
      </c>
      <c r="Q36" t="s">
        <v>47</v>
      </c>
      <c r="R36" t="s">
        <v>45</v>
      </c>
      <c r="S36" t="s">
        <v>47</v>
      </c>
      <c r="T36" t="s">
        <v>45</v>
      </c>
      <c r="U36" s="5" t="s">
        <v>52</v>
      </c>
      <c r="V36" s="39">
        <v>584378</v>
      </c>
      <c r="W36" s="40">
        <v>67339</v>
      </c>
      <c r="X36" s="39">
        <v>62598</v>
      </c>
      <c r="Y36" s="39">
        <v>39389</v>
      </c>
      <c r="Z36">
        <f t="shared" si="0"/>
        <v>0</v>
      </c>
      <c r="AA36">
        <f t="shared" si="1"/>
        <v>0</v>
      </c>
      <c r="AB36">
        <f t="shared" si="2"/>
        <v>0</v>
      </c>
      <c r="AC36">
        <f t="shared" si="3"/>
        <v>0</v>
      </c>
      <c r="AD36">
        <f t="shared" si="4"/>
        <v>0</v>
      </c>
      <c r="AE36">
        <f t="shared" si="5"/>
        <v>0</v>
      </c>
      <c r="AF36" s="7">
        <f t="shared" si="6"/>
        <v>0</v>
      </c>
      <c r="AG36" s="7">
        <f t="shared" si="7"/>
        <v>0</v>
      </c>
      <c r="AH36" s="7">
        <f t="shared" si="8"/>
        <v>0</v>
      </c>
      <c r="AI36">
        <f t="shared" si="9"/>
        <v>1</v>
      </c>
      <c r="AJ36">
        <f t="shared" si="10"/>
        <v>1</v>
      </c>
      <c r="AK36" t="str">
        <f t="shared" si="11"/>
        <v>Initial</v>
      </c>
      <c r="AL36">
        <f t="shared" si="12"/>
        <v>0</v>
      </c>
      <c r="AM36" t="str">
        <f t="shared" si="13"/>
        <v>RLIS</v>
      </c>
      <c r="AN36">
        <f t="shared" si="14"/>
        <v>0</v>
      </c>
      <c r="AO36">
        <f t="shared" si="15"/>
        <v>0</v>
      </c>
    </row>
    <row r="37" spans="1:41" ht="12.75">
      <c r="A37">
        <v>2102520</v>
      </c>
      <c r="B37">
        <v>48236000</v>
      </c>
      <c r="C37" t="s">
        <v>131</v>
      </c>
      <c r="D37" t="s">
        <v>132</v>
      </c>
      <c r="E37" t="s">
        <v>133</v>
      </c>
      <c r="F37" s="36">
        <v>40831</v>
      </c>
      <c r="G37" s="3">
        <v>2372</v>
      </c>
      <c r="H37">
        <v>6065738700</v>
      </c>
      <c r="I37" s="4">
        <v>6</v>
      </c>
      <c r="J37" s="4" t="s">
        <v>45</v>
      </c>
      <c r="K37" t="s">
        <v>45</v>
      </c>
      <c r="L37" s="5" t="s">
        <v>48</v>
      </c>
      <c r="M37" s="37">
        <v>767</v>
      </c>
      <c r="N37" s="5" t="s">
        <v>46</v>
      </c>
      <c r="O37" s="5" t="s">
        <v>48</v>
      </c>
      <c r="P37" s="38">
        <v>31.686541738</v>
      </c>
      <c r="Q37" t="s">
        <v>47</v>
      </c>
      <c r="R37" t="s">
        <v>45</v>
      </c>
      <c r="S37" t="s">
        <v>47</v>
      </c>
      <c r="T37" t="s">
        <v>45</v>
      </c>
      <c r="U37" s="5" t="s">
        <v>52</v>
      </c>
      <c r="V37" s="39">
        <v>61473</v>
      </c>
      <c r="W37" s="40">
        <v>6568</v>
      </c>
      <c r="X37" s="39">
        <v>7212</v>
      </c>
      <c r="Y37" s="39">
        <v>5867</v>
      </c>
      <c r="Z37">
        <f t="shared" si="0"/>
        <v>0</v>
      </c>
      <c r="AA37">
        <f t="shared" si="1"/>
        <v>0</v>
      </c>
      <c r="AB37">
        <f t="shared" si="2"/>
        <v>0</v>
      </c>
      <c r="AC37">
        <f t="shared" si="3"/>
        <v>0</v>
      </c>
      <c r="AD37">
        <f t="shared" si="4"/>
        <v>0</v>
      </c>
      <c r="AE37">
        <f t="shared" si="5"/>
        <v>0</v>
      </c>
      <c r="AF37" s="7">
        <f t="shared" si="6"/>
        <v>0</v>
      </c>
      <c r="AG37" s="7">
        <f t="shared" si="7"/>
        <v>0</v>
      </c>
      <c r="AH37" s="7">
        <f t="shared" si="8"/>
        <v>0</v>
      </c>
      <c r="AI37">
        <f t="shared" si="9"/>
        <v>1</v>
      </c>
      <c r="AJ37">
        <f t="shared" si="10"/>
        <v>1</v>
      </c>
      <c r="AK37" t="str">
        <f t="shared" si="11"/>
        <v>Initial</v>
      </c>
      <c r="AL37">
        <f t="shared" si="12"/>
        <v>0</v>
      </c>
      <c r="AM37" t="str">
        <f t="shared" si="13"/>
        <v>RLIS</v>
      </c>
      <c r="AN37">
        <f t="shared" si="14"/>
        <v>0</v>
      </c>
      <c r="AO37">
        <f t="shared" si="15"/>
        <v>0</v>
      </c>
    </row>
    <row r="38" spans="1:41" ht="12.75">
      <c r="A38">
        <v>2102610</v>
      </c>
      <c r="B38">
        <v>84242000</v>
      </c>
      <c r="C38" t="s">
        <v>136</v>
      </c>
      <c r="D38" t="s">
        <v>137</v>
      </c>
      <c r="E38" t="s">
        <v>138</v>
      </c>
      <c r="F38" s="36">
        <v>40330</v>
      </c>
      <c r="G38" s="3">
        <v>1226</v>
      </c>
      <c r="H38">
        <v>8597348400</v>
      </c>
      <c r="I38" s="4" t="s">
        <v>76</v>
      </c>
      <c r="J38" s="4" t="s">
        <v>45</v>
      </c>
      <c r="K38" t="s">
        <v>45</v>
      </c>
      <c r="L38" s="5" t="s">
        <v>48</v>
      </c>
      <c r="M38" s="37">
        <v>842.2283</v>
      </c>
      <c r="N38" s="5" t="s">
        <v>46</v>
      </c>
      <c r="O38" s="5" t="s">
        <v>48</v>
      </c>
      <c r="P38" s="38">
        <v>22.077922078</v>
      </c>
      <c r="Q38" t="s">
        <v>47</v>
      </c>
      <c r="R38" t="s">
        <v>45</v>
      </c>
      <c r="S38" t="s">
        <v>47</v>
      </c>
      <c r="T38" t="s">
        <v>45</v>
      </c>
      <c r="U38" s="5" t="s">
        <v>52</v>
      </c>
      <c r="V38" s="39">
        <v>69882.35255977928</v>
      </c>
      <c r="W38" s="40">
        <v>7236.404256658425</v>
      </c>
      <c r="X38" s="39">
        <v>7805.29045943012</v>
      </c>
      <c r="Y38" s="39">
        <v>6184.944683841472</v>
      </c>
      <c r="Z38">
        <f t="shared" si="0"/>
        <v>0</v>
      </c>
      <c r="AA38">
        <f t="shared" si="1"/>
        <v>0</v>
      </c>
      <c r="AB38">
        <f t="shared" si="2"/>
        <v>0</v>
      </c>
      <c r="AC38">
        <f t="shared" si="3"/>
        <v>0</v>
      </c>
      <c r="AD38">
        <f t="shared" si="4"/>
        <v>0</v>
      </c>
      <c r="AE38">
        <f t="shared" si="5"/>
        <v>0</v>
      </c>
      <c r="AF38" s="7">
        <f t="shared" si="6"/>
        <v>0</v>
      </c>
      <c r="AG38" s="7">
        <f t="shared" si="7"/>
        <v>0</v>
      </c>
      <c r="AH38" s="7">
        <f t="shared" si="8"/>
        <v>0</v>
      </c>
      <c r="AI38">
        <f t="shared" si="9"/>
        <v>1</v>
      </c>
      <c r="AJ38">
        <f t="shared" si="10"/>
        <v>1</v>
      </c>
      <c r="AK38" t="str">
        <f t="shared" si="11"/>
        <v>Initial</v>
      </c>
      <c r="AL38">
        <f t="shared" si="12"/>
        <v>0</v>
      </c>
      <c r="AM38" t="str">
        <f t="shared" si="13"/>
        <v>RLIS</v>
      </c>
      <c r="AN38">
        <f t="shared" si="14"/>
        <v>0</v>
      </c>
      <c r="AO38">
        <f t="shared" si="15"/>
        <v>0</v>
      </c>
    </row>
    <row r="39" spans="1:41" ht="12.75">
      <c r="A39">
        <v>2102640</v>
      </c>
      <c r="B39">
        <v>50245000</v>
      </c>
      <c r="C39" t="s">
        <v>139</v>
      </c>
      <c r="D39" t="s">
        <v>140</v>
      </c>
      <c r="E39" t="s">
        <v>141</v>
      </c>
      <c r="F39" s="36">
        <v>42765</v>
      </c>
      <c r="G39" s="3">
        <v>68</v>
      </c>
      <c r="H39">
        <v>2705242631</v>
      </c>
      <c r="I39" s="4">
        <v>7</v>
      </c>
      <c r="J39" s="4" t="s">
        <v>47</v>
      </c>
      <c r="K39" t="s">
        <v>45</v>
      </c>
      <c r="L39" s="5" t="s">
        <v>48</v>
      </c>
      <c r="M39" s="37">
        <v>2135.5111</v>
      </c>
      <c r="N39" s="5" t="s">
        <v>46</v>
      </c>
      <c r="O39" s="5" t="s">
        <v>48</v>
      </c>
      <c r="P39" s="38">
        <v>26.622470342</v>
      </c>
      <c r="Q39" t="s">
        <v>47</v>
      </c>
      <c r="R39" t="s">
        <v>45</v>
      </c>
      <c r="S39" t="s">
        <v>47</v>
      </c>
      <c r="T39" t="s">
        <v>45</v>
      </c>
      <c r="U39" s="5" t="s">
        <v>52</v>
      </c>
      <c r="V39" s="39">
        <v>204682.74290913457</v>
      </c>
      <c r="W39" s="40">
        <v>20711</v>
      </c>
      <c r="X39" s="39">
        <v>21362.087778875295</v>
      </c>
      <c r="Y39" s="39">
        <v>17383.25867808712</v>
      </c>
      <c r="Z39">
        <f t="shared" si="0"/>
        <v>1</v>
      </c>
      <c r="AA39">
        <f t="shared" si="1"/>
        <v>0</v>
      </c>
      <c r="AB39">
        <f t="shared" si="2"/>
        <v>0</v>
      </c>
      <c r="AC39">
        <f t="shared" si="3"/>
        <v>0</v>
      </c>
      <c r="AD39">
        <f t="shared" si="4"/>
        <v>0</v>
      </c>
      <c r="AE39">
        <f t="shared" si="5"/>
        <v>0</v>
      </c>
      <c r="AF39" s="7">
        <f t="shared" si="6"/>
        <v>0</v>
      </c>
      <c r="AG39" s="7">
        <f t="shared" si="7"/>
        <v>0</v>
      </c>
      <c r="AH39" s="7">
        <f t="shared" si="8"/>
        <v>0</v>
      </c>
      <c r="AI39">
        <f t="shared" si="9"/>
        <v>1</v>
      </c>
      <c r="AJ39">
        <f t="shared" si="10"/>
        <v>1</v>
      </c>
      <c r="AK39" t="str">
        <f t="shared" si="11"/>
        <v>Initial</v>
      </c>
      <c r="AL39">
        <f t="shared" si="12"/>
        <v>0</v>
      </c>
      <c r="AM39" t="str">
        <f t="shared" si="13"/>
        <v>RLIS</v>
      </c>
      <c r="AN39">
        <f t="shared" si="14"/>
        <v>0</v>
      </c>
      <c r="AO39">
        <f t="shared" si="15"/>
        <v>0</v>
      </c>
    </row>
    <row r="40" spans="1:41" ht="12.75">
      <c r="A40">
        <v>2102670</v>
      </c>
      <c r="B40">
        <v>97246000</v>
      </c>
      <c r="C40" t="s">
        <v>142</v>
      </c>
      <c r="D40" t="s">
        <v>143</v>
      </c>
      <c r="E40" t="s">
        <v>144</v>
      </c>
      <c r="F40" s="36">
        <v>41701</v>
      </c>
      <c r="G40" s="3">
        <v>1423</v>
      </c>
      <c r="H40">
        <v>6064363911</v>
      </c>
      <c r="I40" s="4" t="s">
        <v>76</v>
      </c>
      <c r="J40" s="4" t="s">
        <v>45</v>
      </c>
      <c r="K40" t="s">
        <v>45</v>
      </c>
      <c r="L40" s="5" t="s">
        <v>48</v>
      </c>
      <c r="M40" s="37">
        <v>921.4211000000001</v>
      </c>
      <c r="N40" s="5" t="s">
        <v>46</v>
      </c>
      <c r="O40" s="5" t="s">
        <v>48</v>
      </c>
      <c r="P40" s="38">
        <v>29.816513761</v>
      </c>
      <c r="Q40" t="s">
        <v>47</v>
      </c>
      <c r="R40" t="s">
        <v>45</v>
      </c>
      <c r="S40" t="s">
        <v>47</v>
      </c>
      <c r="T40" t="s">
        <v>45</v>
      </c>
      <c r="U40" s="5" t="s">
        <v>52</v>
      </c>
      <c r="V40" s="39">
        <v>82351.17374544217</v>
      </c>
      <c r="W40" s="40">
        <v>10849.164157889718</v>
      </c>
      <c r="X40" s="39">
        <v>10628.376499735534</v>
      </c>
      <c r="Y40" s="39">
        <v>5797.464608955434</v>
      </c>
      <c r="Z40">
        <f t="shared" si="0"/>
        <v>0</v>
      </c>
      <c r="AA40">
        <f t="shared" si="1"/>
        <v>0</v>
      </c>
      <c r="AB40">
        <f t="shared" si="2"/>
        <v>0</v>
      </c>
      <c r="AC40">
        <f t="shared" si="3"/>
        <v>0</v>
      </c>
      <c r="AD40">
        <f t="shared" si="4"/>
        <v>0</v>
      </c>
      <c r="AE40">
        <f t="shared" si="5"/>
        <v>0</v>
      </c>
      <c r="AF40" s="7">
        <f t="shared" si="6"/>
        <v>0</v>
      </c>
      <c r="AG40" s="7">
        <f t="shared" si="7"/>
        <v>0</v>
      </c>
      <c r="AH40" s="7">
        <f t="shared" si="8"/>
        <v>0</v>
      </c>
      <c r="AI40">
        <f t="shared" si="9"/>
        <v>1</v>
      </c>
      <c r="AJ40">
        <f t="shared" si="10"/>
        <v>1</v>
      </c>
      <c r="AK40" t="str">
        <f t="shared" si="11"/>
        <v>Initial</v>
      </c>
      <c r="AL40">
        <f t="shared" si="12"/>
        <v>0</v>
      </c>
      <c r="AM40" t="str">
        <f t="shared" si="13"/>
        <v>RLIS</v>
      </c>
      <c r="AN40">
        <f t="shared" si="14"/>
        <v>0</v>
      </c>
      <c r="AO40">
        <f t="shared" si="15"/>
        <v>0</v>
      </c>
    </row>
    <row r="41" spans="1:41" ht="12.75">
      <c r="A41">
        <v>2102790</v>
      </c>
      <c r="B41">
        <v>53261000</v>
      </c>
      <c r="C41" t="s">
        <v>145</v>
      </c>
      <c r="D41" t="s">
        <v>146</v>
      </c>
      <c r="E41" t="s">
        <v>147</v>
      </c>
      <c r="F41" s="36">
        <v>42031</v>
      </c>
      <c r="G41" s="3">
        <v>8400</v>
      </c>
      <c r="H41">
        <v>2706532341</v>
      </c>
      <c r="I41" s="4">
        <v>7</v>
      </c>
      <c r="J41" s="4" t="s">
        <v>47</v>
      </c>
      <c r="K41" t="s">
        <v>45</v>
      </c>
      <c r="L41" s="5" t="s">
        <v>48</v>
      </c>
      <c r="M41" s="37">
        <v>713.0228000000002</v>
      </c>
      <c r="N41" s="5" t="s">
        <v>46</v>
      </c>
      <c r="O41" s="5" t="s">
        <v>48</v>
      </c>
      <c r="P41" s="38">
        <v>21.387940842</v>
      </c>
      <c r="Q41" t="s">
        <v>47</v>
      </c>
      <c r="R41" t="s">
        <v>45</v>
      </c>
      <c r="S41" t="s">
        <v>47</v>
      </c>
      <c r="T41" t="s">
        <v>45</v>
      </c>
      <c r="U41" s="5" t="s">
        <v>52</v>
      </c>
      <c r="V41" s="39">
        <v>56202.71426206798</v>
      </c>
      <c r="W41" s="40">
        <v>5639.5035367609835</v>
      </c>
      <c r="X41" s="39">
        <v>6249.200731612604</v>
      </c>
      <c r="Y41" s="39">
        <v>5207.097354938639</v>
      </c>
      <c r="Z41">
        <f t="shared" si="0"/>
        <v>1</v>
      </c>
      <c r="AA41">
        <f t="shared" si="1"/>
        <v>0</v>
      </c>
      <c r="AB41">
        <f t="shared" si="2"/>
        <v>0</v>
      </c>
      <c r="AC41">
        <f t="shared" si="3"/>
        <v>0</v>
      </c>
      <c r="AD41">
        <f t="shared" si="4"/>
        <v>0</v>
      </c>
      <c r="AE41">
        <f t="shared" si="5"/>
        <v>0</v>
      </c>
      <c r="AF41" s="7">
        <f t="shared" si="6"/>
        <v>0</v>
      </c>
      <c r="AG41" s="7">
        <f t="shared" si="7"/>
        <v>0</v>
      </c>
      <c r="AH41" s="7">
        <f t="shared" si="8"/>
        <v>0</v>
      </c>
      <c r="AI41">
        <f t="shared" si="9"/>
        <v>1</v>
      </c>
      <c r="AJ41">
        <f t="shared" si="10"/>
        <v>1</v>
      </c>
      <c r="AK41" t="str">
        <f t="shared" si="11"/>
        <v>Initial</v>
      </c>
      <c r="AL41">
        <f t="shared" si="12"/>
        <v>0</v>
      </c>
      <c r="AM41" t="str">
        <f t="shared" si="13"/>
        <v>RLIS</v>
      </c>
      <c r="AN41">
        <f t="shared" si="14"/>
        <v>0</v>
      </c>
      <c r="AO41">
        <f t="shared" si="15"/>
        <v>0</v>
      </c>
    </row>
    <row r="42" spans="1:41" ht="12.75">
      <c r="A42">
        <v>2102860</v>
      </c>
      <c r="B42">
        <v>54265000</v>
      </c>
      <c r="C42" t="s">
        <v>148</v>
      </c>
      <c r="D42" t="s">
        <v>149</v>
      </c>
      <c r="E42" t="s">
        <v>150</v>
      </c>
      <c r="F42" s="36">
        <v>42431</v>
      </c>
      <c r="G42" s="3">
        <v>509</v>
      </c>
      <c r="H42">
        <v>2708256000</v>
      </c>
      <c r="I42" s="4" t="s">
        <v>44</v>
      </c>
      <c r="J42" s="4" t="s">
        <v>45</v>
      </c>
      <c r="K42" t="s">
        <v>45</v>
      </c>
      <c r="L42" s="5" t="s">
        <v>48</v>
      </c>
      <c r="M42" s="37">
        <v>6349.105700000001</v>
      </c>
      <c r="N42" s="5" t="s">
        <v>46</v>
      </c>
      <c r="O42" s="5" t="s">
        <v>48</v>
      </c>
      <c r="P42" s="38">
        <v>20.108558445</v>
      </c>
      <c r="Q42" t="s">
        <v>47</v>
      </c>
      <c r="R42" t="s">
        <v>45</v>
      </c>
      <c r="S42" t="s">
        <v>47</v>
      </c>
      <c r="T42" t="s">
        <v>45</v>
      </c>
      <c r="U42" s="5" t="s">
        <v>52</v>
      </c>
      <c r="V42" s="39">
        <v>470393.93899493024</v>
      </c>
      <c r="W42" s="40">
        <v>44135.288090521775</v>
      </c>
      <c r="X42" s="39">
        <v>51548.112289205244</v>
      </c>
      <c r="Y42" s="39">
        <v>45597.26863567965</v>
      </c>
      <c r="Z42">
        <f t="shared" si="0"/>
        <v>0</v>
      </c>
      <c r="AA42">
        <f t="shared" si="1"/>
        <v>0</v>
      </c>
      <c r="AB42">
        <f t="shared" si="2"/>
        <v>0</v>
      </c>
      <c r="AC42">
        <f t="shared" si="3"/>
        <v>0</v>
      </c>
      <c r="AD42">
        <f t="shared" si="4"/>
        <v>0</v>
      </c>
      <c r="AE42">
        <f t="shared" si="5"/>
        <v>0</v>
      </c>
      <c r="AF42" s="7">
        <f t="shared" si="6"/>
        <v>0</v>
      </c>
      <c r="AG42" s="7">
        <f t="shared" si="7"/>
        <v>0</v>
      </c>
      <c r="AH42" s="7">
        <f t="shared" si="8"/>
        <v>0</v>
      </c>
      <c r="AI42">
        <f t="shared" si="9"/>
        <v>1</v>
      </c>
      <c r="AJ42">
        <f t="shared" si="10"/>
        <v>1</v>
      </c>
      <c r="AK42" t="str">
        <f t="shared" si="11"/>
        <v>Initial</v>
      </c>
      <c r="AL42">
        <f t="shared" si="12"/>
        <v>0</v>
      </c>
      <c r="AM42" t="str">
        <f t="shared" si="13"/>
        <v>RLIS</v>
      </c>
      <c r="AN42">
        <f t="shared" si="14"/>
        <v>0</v>
      </c>
      <c r="AO42">
        <f t="shared" si="15"/>
        <v>0</v>
      </c>
    </row>
    <row r="43" spans="1:41" ht="12.75">
      <c r="A43">
        <v>2102940</v>
      </c>
      <c r="B43">
        <v>55271000</v>
      </c>
      <c r="C43" t="s">
        <v>151</v>
      </c>
      <c r="D43" t="s">
        <v>152</v>
      </c>
      <c r="E43" t="s">
        <v>153</v>
      </c>
      <c r="F43" s="36">
        <v>40447</v>
      </c>
      <c r="G43" s="3">
        <v>217</v>
      </c>
      <c r="H43">
        <v>6062877181</v>
      </c>
      <c r="I43" s="4">
        <v>7</v>
      </c>
      <c r="J43" s="4" t="s">
        <v>47</v>
      </c>
      <c r="K43" t="s">
        <v>45</v>
      </c>
      <c r="L43" s="5" t="s">
        <v>48</v>
      </c>
      <c r="M43" s="37">
        <v>2082.8</v>
      </c>
      <c r="N43" s="5" t="s">
        <v>46</v>
      </c>
      <c r="O43" s="5" t="s">
        <v>48</v>
      </c>
      <c r="P43" s="38">
        <v>30.423179565</v>
      </c>
      <c r="Q43" t="s">
        <v>47</v>
      </c>
      <c r="R43" t="s">
        <v>45</v>
      </c>
      <c r="S43" t="s">
        <v>47</v>
      </c>
      <c r="T43" t="s">
        <v>45</v>
      </c>
      <c r="U43" s="5" t="s">
        <v>52</v>
      </c>
      <c r="V43" s="39">
        <v>260784</v>
      </c>
      <c r="W43" s="40">
        <v>29195</v>
      </c>
      <c r="X43" s="39">
        <v>27485</v>
      </c>
      <c r="Y43" s="39">
        <v>19038</v>
      </c>
      <c r="Z43">
        <f t="shared" si="0"/>
        <v>1</v>
      </c>
      <c r="AA43">
        <f t="shared" si="1"/>
        <v>0</v>
      </c>
      <c r="AB43">
        <f t="shared" si="2"/>
        <v>0</v>
      </c>
      <c r="AC43">
        <f t="shared" si="3"/>
        <v>0</v>
      </c>
      <c r="AD43">
        <f t="shared" si="4"/>
        <v>0</v>
      </c>
      <c r="AE43">
        <f t="shared" si="5"/>
        <v>0</v>
      </c>
      <c r="AF43" s="7">
        <f t="shared" si="6"/>
        <v>0</v>
      </c>
      <c r="AG43" s="7">
        <f t="shared" si="7"/>
        <v>0</v>
      </c>
      <c r="AH43" s="7">
        <f t="shared" si="8"/>
        <v>0</v>
      </c>
      <c r="AI43">
        <f t="shared" si="9"/>
        <v>1</v>
      </c>
      <c r="AJ43">
        <f t="shared" si="10"/>
        <v>1</v>
      </c>
      <c r="AK43" t="str">
        <f t="shared" si="11"/>
        <v>Initial</v>
      </c>
      <c r="AL43">
        <f t="shared" si="12"/>
        <v>0</v>
      </c>
      <c r="AM43" t="str">
        <f t="shared" si="13"/>
        <v>RLIS</v>
      </c>
      <c r="AN43">
        <f t="shared" si="14"/>
        <v>0</v>
      </c>
      <c r="AO43">
        <f t="shared" si="15"/>
        <v>0</v>
      </c>
    </row>
    <row r="44" spans="1:41" ht="12.75">
      <c r="A44">
        <v>2103000</v>
      </c>
      <c r="B44">
        <v>67276000</v>
      </c>
      <c r="C44" t="s">
        <v>154</v>
      </c>
      <c r="D44" t="s">
        <v>155</v>
      </c>
      <c r="E44" t="s">
        <v>156</v>
      </c>
      <c r="F44" s="36">
        <v>41537</v>
      </c>
      <c r="G44" s="3">
        <v>74</v>
      </c>
      <c r="H44">
        <v>6068322183</v>
      </c>
      <c r="I44" s="4">
        <v>6</v>
      </c>
      <c r="J44" s="4" t="s">
        <v>45</v>
      </c>
      <c r="K44" t="s">
        <v>45</v>
      </c>
      <c r="L44" s="5" t="s">
        <v>48</v>
      </c>
      <c r="M44" s="37">
        <v>456.4336</v>
      </c>
      <c r="N44" s="5" t="s">
        <v>53</v>
      </c>
      <c r="O44" s="5" t="s">
        <v>48</v>
      </c>
      <c r="P44" s="38">
        <v>33.084947839</v>
      </c>
      <c r="Q44" t="s">
        <v>47</v>
      </c>
      <c r="R44" t="s">
        <v>45</v>
      </c>
      <c r="S44" t="s">
        <v>47</v>
      </c>
      <c r="T44" t="s">
        <v>45</v>
      </c>
      <c r="U44" s="5" t="s">
        <v>52</v>
      </c>
      <c r="V44" s="39">
        <v>66118.29563787175</v>
      </c>
      <c r="W44" s="40">
        <v>8669.634580489144</v>
      </c>
      <c r="X44" s="39">
        <v>7612.695581502064</v>
      </c>
      <c r="Y44" s="39">
        <v>3512.7224620605352</v>
      </c>
      <c r="Z44">
        <f t="shared" si="0"/>
        <v>0</v>
      </c>
      <c r="AA44">
        <f t="shared" si="1"/>
        <v>1</v>
      </c>
      <c r="AB44">
        <f t="shared" si="2"/>
        <v>0</v>
      </c>
      <c r="AC44">
        <f t="shared" si="3"/>
        <v>0</v>
      </c>
      <c r="AD44">
        <f t="shared" si="4"/>
        <v>0</v>
      </c>
      <c r="AE44">
        <f t="shared" si="5"/>
        <v>0</v>
      </c>
      <c r="AF44" s="7">
        <f t="shared" si="6"/>
        <v>0</v>
      </c>
      <c r="AG44" s="7">
        <f t="shared" si="7"/>
        <v>0</v>
      </c>
      <c r="AH44" s="7">
        <f t="shared" si="8"/>
        <v>0</v>
      </c>
      <c r="AI44">
        <f t="shared" si="9"/>
        <v>1</v>
      </c>
      <c r="AJ44">
        <f t="shared" si="10"/>
        <v>1</v>
      </c>
      <c r="AK44" t="str">
        <f t="shared" si="11"/>
        <v>Initial</v>
      </c>
      <c r="AL44">
        <f t="shared" si="12"/>
        <v>0</v>
      </c>
      <c r="AM44" t="str">
        <f t="shared" si="13"/>
        <v>RLIS</v>
      </c>
      <c r="AN44">
        <f t="shared" si="14"/>
        <v>0</v>
      </c>
      <c r="AO44">
        <f t="shared" si="15"/>
        <v>0</v>
      </c>
    </row>
    <row r="45" spans="1:41" ht="12.75">
      <c r="A45">
        <v>2103060</v>
      </c>
      <c r="B45">
        <v>58285000</v>
      </c>
      <c r="C45" t="s">
        <v>157</v>
      </c>
      <c r="D45" t="s">
        <v>158</v>
      </c>
      <c r="E45" t="s">
        <v>159</v>
      </c>
      <c r="F45" s="36">
        <v>41240</v>
      </c>
      <c r="G45" s="3">
        <v>1803</v>
      </c>
      <c r="H45">
        <v>6067892530</v>
      </c>
      <c r="I45" s="4" t="s">
        <v>44</v>
      </c>
      <c r="J45" s="4" t="s">
        <v>45</v>
      </c>
      <c r="K45" t="s">
        <v>45</v>
      </c>
      <c r="L45" s="5" t="s">
        <v>48</v>
      </c>
      <c r="M45" s="37">
        <v>3401.9148999999993</v>
      </c>
      <c r="N45" s="5" t="s">
        <v>46</v>
      </c>
      <c r="O45" s="5" t="s">
        <v>48</v>
      </c>
      <c r="P45" s="38">
        <v>27.409470752</v>
      </c>
      <c r="Q45" t="s">
        <v>47</v>
      </c>
      <c r="R45" t="s">
        <v>45</v>
      </c>
      <c r="S45" t="s">
        <v>47</v>
      </c>
      <c r="T45" t="s">
        <v>45</v>
      </c>
      <c r="U45" s="5" t="s">
        <v>52</v>
      </c>
      <c r="V45" s="39">
        <v>338371.75175383355</v>
      </c>
      <c r="W45" s="40">
        <v>38122.395253982744</v>
      </c>
      <c r="X45" s="39">
        <v>37608.04678687138</v>
      </c>
      <c r="Y45" s="39">
        <v>24716.88471830582</v>
      </c>
      <c r="Z45">
        <f t="shared" si="0"/>
        <v>0</v>
      </c>
      <c r="AA45">
        <f t="shared" si="1"/>
        <v>0</v>
      </c>
      <c r="AB45">
        <f t="shared" si="2"/>
        <v>0</v>
      </c>
      <c r="AC45">
        <f t="shared" si="3"/>
        <v>0</v>
      </c>
      <c r="AD45">
        <f t="shared" si="4"/>
        <v>0</v>
      </c>
      <c r="AE45">
        <f t="shared" si="5"/>
        <v>0</v>
      </c>
      <c r="AF45" s="7">
        <f t="shared" si="6"/>
        <v>0</v>
      </c>
      <c r="AG45" s="7">
        <f t="shared" si="7"/>
        <v>0</v>
      </c>
      <c r="AH45" s="7">
        <f t="shared" si="8"/>
        <v>0</v>
      </c>
      <c r="AI45">
        <f t="shared" si="9"/>
        <v>1</v>
      </c>
      <c r="AJ45">
        <f t="shared" si="10"/>
        <v>1</v>
      </c>
      <c r="AK45" t="str">
        <f t="shared" si="11"/>
        <v>Initial</v>
      </c>
      <c r="AL45">
        <f t="shared" si="12"/>
        <v>0</v>
      </c>
      <c r="AM45" t="str">
        <f t="shared" si="13"/>
        <v>RLIS</v>
      </c>
      <c r="AN45">
        <f t="shared" si="14"/>
        <v>0</v>
      </c>
      <c r="AO45">
        <f t="shared" si="15"/>
        <v>0</v>
      </c>
    </row>
    <row r="46" spans="1:41" ht="12.75">
      <c r="A46">
        <v>2103120</v>
      </c>
      <c r="B46">
        <v>60295000</v>
      </c>
      <c r="C46" t="s">
        <v>160</v>
      </c>
      <c r="D46" t="s">
        <v>161</v>
      </c>
      <c r="E46" t="s">
        <v>162</v>
      </c>
      <c r="F46" s="36">
        <v>41822</v>
      </c>
      <c r="G46" s="3">
        <v>869</v>
      </c>
      <c r="H46">
        <v>6067853153</v>
      </c>
      <c r="I46" s="4" t="s">
        <v>72</v>
      </c>
      <c r="J46" s="4" t="s">
        <v>47</v>
      </c>
      <c r="K46" t="s">
        <v>45</v>
      </c>
      <c r="L46" s="5" t="s">
        <v>48</v>
      </c>
      <c r="M46" s="37">
        <v>2541.2378000000003</v>
      </c>
      <c r="N46" s="5" t="s">
        <v>46</v>
      </c>
      <c r="O46" s="5" t="s">
        <v>48</v>
      </c>
      <c r="P46" s="38">
        <v>30.342927128</v>
      </c>
      <c r="Q46" t="s">
        <v>47</v>
      </c>
      <c r="R46" t="s">
        <v>45</v>
      </c>
      <c r="S46" t="s">
        <v>47</v>
      </c>
      <c r="T46" t="s">
        <v>45</v>
      </c>
      <c r="U46" s="5" t="s">
        <v>52</v>
      </c>
      <c r="V46" s="39">
        <v>335683.6966128984</v>
      </c>
      <c r="W46" s="40">
        <v>46307.673817573734</v>
      </c>
      <c r="X46" s="39">
        <v>41033.387153814976</v>
      </c>
      <c r="Y46" s="39">
        <v>22086.755472373363</v>
      </c>
      <c r="Z46">
        <f t="shared" si="0"/>
        <v>1</v>
      </c>
      <c r="AA46">
        <f t="shared" si="1"/>
        <v>0</v>
      </c>
      <c r="AB46">
        <f t="shared" si="2"/>
        <v>0</v>
      </c>
      <c r="AC46">
        <f t="shared" si="3"/>
        <v>0</v>
      </c>
      <c r="AD46">
        <f t="shared" si="4"/>
        <v>0</v>
      </c>
      <c r="AE46">
        <f t="shared" si="5"/>
        <v>0</v>
      </c>
      <c r="AF46" s="7">
        <f t="shared" si="6"/>
        <v>0</v>
      </c>
      <c r="AG46" s="7">
        <f t="shared" si="7"/>
        <v>0</v>
      </c>
      <c r="AH46" s="7">
        <f t="shared" si="8"/>
        <v>0</v>
      </c>
      <c r="AI46">
        <f t="shared" si="9"/>
        <v>1</v>
      </c>
      <c r="AJ46">
        <f t="shared" si="10"/>
        <v>1</v>
      </c>
      <c r="AK46" t="str">
        <f t="shared" si="11"/>
        <v>Initial</v>
      </c>
      <c r="AL46">
        <f t="shared" si="12"/>
        <v>0</v>
      </c>
      <c r="AM46" t="str">
        <f t="shared" si="13"/>
        <v>RLIS</v>
      </c>
      <c r="AN46">
        <f t="shared" si="14"/>
        <v>0</v>
      </c>
      <c r="AO46">
        <f t="shared" si="15"/>
        <v>0</v>
      </c>
    </row>
    <row r="47" spans="1:41" ht="12.75">
      <c r="A47">
        <v>2103150</v>
      </c>
      <c r="B47">
        <v>61301000</v>
      </c>
      <c r="C47" t="s">
        <v>163</v>
      </c>
      <c r="D47" t="s">
        <v>164</v>
      </c>
      <c r="E47" t="s">
        <v>56</v>
      </c>
      <c r="F47" s="36">
        <v>40906</v>
      </c>
      <c r="G47" s="3">
        <v>1104</v>
      </c>
      <c r="H47">
        <v>6065463157</v>
      </c>
      <c r="I47" s="4" t="s">
        <v>44</v>
      </c>
      <c r="J47" s="4" t="s">
        <v>45</v>
      </c>
      <c r="K47" t="s">
        <v>45</v>
      </c>
      <c r="L47" s="5" t="s">
        <v>48</v>
      </c>
      <c r="M47" s="37">
        <v>4208.119000000001</v>
      </c>
      <c r="N47" s="5" t="s">
        <v>46</v>
      </c>
      <c r="O47" s="5" t="s">
        <v>48</v>
      </c>
      <c r="P47" s="38">
        <v>35.234403839</v>
      </c>
      <c r="Q47" t="s">
        <v>47</v>
      </c>
      <c r="R47" t="s">
        <v>45</v>
      </c>
      <c r="S47" t="s">
        <v>47</v>
      </c>
      <c r="T47" t="s">
        <v>45</v>
      </c>
      <c r="U47" s="5" t="s">
        <v>52</v>
      </c>
      <c r="V47" s="39">
        <v>545484.4565076188</v>
      </c>
      <c r="W47" s="40">
        <v>64759.29838793097</v>
      </c>
      <c r="X47" s="39">
        <v>59459.1237479674</v>
      </c>
      <c r="Y47" s="39">
        <v>36737.05696612256</v>
      </c>
      <c r="Z47">
        <f t="shared" si="0"/>
        <v>0</v>
      </c>
      <c r="AA47">
        <f t="shared" si="1"/>
        <v>0</v>
      </c>
      <c r="AB47">
        <f t="shared" si="2"/>
        <v>0</v>
      </c>
      <c r="AC47">
        <f t="shared" si="3"/>
        <v>0</v>
      </c>
      <c r="AD47">
        <f t="shared" si="4"/>
        <v>0</v>
      </c>
      <c r="AE47">
        <f t="shared" si="5"/>
        <v>0</v>
      </c>
      <c r="AF47" s="7">
        <f t="shared" si="6"/>
        <v>0</v>
      </c>
      <c r="AG47" s="7">
        <f t="shared" si="7"/>
        <v>0</v>
      </c>
      <c r="AH47" s="7">
        <f t="shared" si="8"/>
        <v>0</v>
      </c>
      <c r="AI47">
        <f t="shared" si="9"/>
        <v>1</v>
      </c>
      <c r="AJ47">
        <f t="shared" si="10"/>
        <v>1</v>
      </c>
      <c r="AK47" t="str">
        <f t="shared" si="11"/>
        <v>Initial</v>
      </c>
      <c r="AL47">
        <f t="shared" si="12"/>
        <v>0</v>
      </c>
      <c r="AM47" t="str">
        <f t="shared" si="13"/>
        <v>RLIS</v>
      </c>
      <c r="AN47">
        <f t="shared" si="14"/>
        <v>0</v>
      </c>
      <c r="AO47">
        <f t="shared" si="15"/>
        <v>0</v>
      </c>
    </row>
    <row r="48" spans="1:41" ht="12.75">
      <c r="A48">
        <v>2103210</v>
      </c>
      <c r="B48">
        <v>63311000</v>
      </c>
      <c r="C48" t="s">
        <v>165</v>
      </c>
      <c r="D48" t="s">
        <v>166</v>
      </c>
      <c r="E48" t="s">
        <v>167</v>
      </c>
      <c r="F48" s="36">
        <v>40744</v>
      </c>
      <c r="G48" s="3">
        <v>7914</v>
      </c>
      <c r="H48">
        <v>6068624600</v>
      </c>
      <c r="I48" s="4" t="s">
        <v>44</v>
      </c>
      <c r="J48" s="4" t="s">
        <v>45</v>
      </c>
      <c r="K48" t="s">
        <v>45</v>
      </c>
      <c r="L48" s="5" t="s">
        <v>48</v>
      </c>
      <c r="M48" s="37">
        <v>7589.954199999999</v>
      </c>
      <c r="N48" s="5" t="s">
        <v>46</v>
      </c>
      <c r="O48" s="5" t="s">
        <v>48</v>
      </c>
      <c r="P48" s="38">
        <v>23.75226136</v>
      </c>
      <c r="Q48" t="s">
        <v>47</v>
      </c>
      <c r="R48" t="s">
        <v>45</v>
      </c>
      <c r="S48" t="s">
        <v>47</v>
      </c>
      <c r="T48" t="s">
        <v>45</v>
      </c>
      <c r="U48" s="5" t="s">
        <v>52</v>
      </c>
      <c r="V48" s="39">
        <v>654281.8181941158</v>
      </c>
      <c r="W48" s="40">
        <v>64111.4843507896</v>
      </c>
      <c r="X48" s="39">
        <v>70123.7262580511</v>
      </c>
      <c r="Y48" s="39">
        <v>55665.19649200612</v>
      </c>
      <c r="Z48">
        <f t="shared" si="0"/>
        <v>0</v>
      </c>
      <c r="AA48">
        <f t="shared" si="1"/>
        <v>0</v>
      </c>
      <c r="AB48">
        <f t="shared" si="2"/>
        <v>0</v>
      </c>
      <c r="AC48">
        <f t="shared" si="3"/>
        <v>0</v>
      </c>
      <c r="AD48">
        <f t="shared" si="4"/>
        <v>0</v>
      </c>
      <c r="AE48">
        <f t="shared" si="5"/>
        <v>0</v>
      </c>
      <c r="AF48" s="7">
        <f t="shared" si="6"/>
        <v>0</v>
      </c>
      <c r="AG48" s="7">
        <f t="shared" si="7"/>
        <v>0</v>
      </c>
      <c r="AH48" s="7">
        <f t="shared" si="8"/>
        <v>0</v>
      </c>
      <c r="AI48">
        <f t="shared" si="9"/>
        <v>1</v>
      </c>
      <c r="AJ48">
        <f t="shared" si="10"/>
        <v>1</v>
      </c>
      <c r="AK48" t="str">
        <f t="shared" si="11"/>
        <v>Initial</v>
      </c>
      <c r="AL48">
        <f t="shared" si="12"/>
        <v>0</v>
      </c>
      <c r="AM48" t="str">
        <f t="shared" si="13"/>
        <v>RLIS</v>
      </c>
      <c r="AN48">
        <f t="shared" si="14"/>
        <v>0</v>
      </c>
      <c r="AO48">
        <f t="shared" si="15"/>
        <v>0</v>
      </c>
    </row>
    <row r="49" spans="1:41" ht="12.75">
      <c r="A49">
        <v>2103240</v>
      </c>
      <c r="B49">
        <v>64315000</v>
      </c>
      <c r="C49" t="s">
        <v>168</v>
      </c>
      <c r="D49" t="s">
        <v>169</v>
      </c>
      <c r="E49" t="s">
        <v>170</v>
      </c>
      <c r="F49" s="36">
        <v>41230</v>
      </c>
      <c r="G49" s="3">
        <v>607</v>
      </c>
      <c r="H49">
        <v>6066389671</v>
      </c>
      <c r="I49" s="4">
        <v>7</v>
      </c>
      <c r="J49" s="4" t="s">
        <v>47</v>
      </c>
      <c r="K49" t="s">
        <v>45</v>
      </c>
      <c r="L49" s="5" t="s">
        <v>48</v>
      </c>
      <c r="M49" s="37">
        <v>2370.9276999999997</v>
      </c>
      <c r="N49" s="5" t="s">
        <v>46</v>
      </c>
      <c r="O49" s="5" t="s">
        <v>48</v>
      </c>
      <c r="P49" s="38">
        <v>30.631822693</v>
      </c>
      <c r="Q49" t="s">
        <v>47</v>
      </c>
      <c r="R49" t="s">
        <v>45</v>
      </c>
      <c r="S49" t="s">
        <v>47</v>
      </c>
      <c r="T49" t="s">
        <v>45</v>
      </c>
      <c r="U49" s="5" t="s">
        <v>52</v>
      </c>
      <c r="V49" s="39">
        <v>276738.8060429888</v>
      </c>
      <c r="W49" s="40">
        <v>33995.70865765055</v>
      </c>
      <c r="X49" s="39">
        <v>31755.236700234076</v>
      </c>
      <c r="Y49" s="39">
        <v>20357.918613615402</v>
      </c>
      <c r="Z49">
        <f t="shared" si="0"/>
        <v>1</v>
      </c>
      <c r="AA49">
        <f t="shared" si="1"/>
        <v>0</v>
      </c>
      <c r="AB49">
        <f t="shared" si="2"/>
        <v>0</v>
      </c>
      <c r="AC49">
        <f t="shared" si="3"/>
        <v>0</v>
      </c>
      <c r="AD49">
        <f t="shared" si="4"/>
        <v>0</v>
      </c>
      <c r="AE49">
        <f t="shared" si="5"/>
        <v>0</v>
      </c>
      <c r="AF49" s="7">
        <f t="shared" si="6"/>
        <v>0</v>
      </c>
      <c r="AG49" s="7">
        <f t="shared" si="7"/>
        <v>0</v>
      </c>
      <c r="AH49" s="7">
        <f t="shared" si="8"/>
        <v>0</v>
      </c>
      <c r="AI49">
        <f t="shared" si="9"/>
        <v>1</v>
      </c>
      <c r="AJ49">
        <f t="shared" si="10"/>
        <v>1</v>
      </c>
      <c r="AK49" t="str">
        <f t="shared" si="11"/>
        <v>Initial</v>
      </c>
      <c r="AL49">
        <f t="shared" si="12"/>
        <v>0</v>
      </c>
      <c r="AM49" t="str">
        <f t="shared" si="13"/>
        <v>RLIS</v>
      </c>
      <c r="AN49">
        <f t="shared" si="14"/>
        <v>0</v>
      </c>
      <c r="AO49">
        <f t="shared" si="15"/>
        <v>0</v>
      </c>
    </row>
    <row r="50" spans="1:41" ht="12.75">
      <c r="A50">
        <v>2103270</v>
      </c>
      <c r="B50">
        <v>65321000</v>
      </c>
      <c r="C50" t="s">
        <v>171</v>
      </c>
      <c r="D50" t="s">
        <v>172</v>
      </c>
      <c r="E50" t="s">
        <v>173</v>
      </c>
      <c r="F50" s="36">
        <v>41311</v>
      </c>
      <c r="G50" s="3">
        <v>668</v>
      </c>
      <c r="H50">
        <v>6064645000</v>
      </c>
      <c r="I50" s="4" t="s">
        <v>72</v>
      </c>
      <c r="J50" s="4" t="s">
        <v>47</v>
      </c>
      <c r="K50" t="s">
        <v>45</v>
      </c>
      <c r="L50" s="5" t="s">
        <v>48</v>
      </c>
      <c r="M50" s="37">
        <v>1162.5315000000003</v>
      </c>
      <c r="N50" s="5" t="s">
        <v>46</v>
      </c>
      <c r="O50" s="5" t="s">
        <v>48</v>
      </c>
      <c r="P50" s="38">
        <v>34.920634921</v>
      </c>
      <c r="Q50" t="s">
        <v>47</v>
      </c>
      <c r="R50" t="s">
        <v>45</v>
      </c>
      <c r="S50" t="s">
        <v>47</v>
      </c>
      <c r="T50" t="s">
        <v>45</v>
      </c>
      <c r="U50" s="5" t="s">
        <v>52</v>
      </c>
      <c r="V50" s="39">
        <v>157187.3123685601</v>
      </c>
      <c r="W50" s="40">
        <v>18020</v>
      </c>
      <c r="X50" s="39">
        <v>16549.03377009309</v>
      </c>
      <c r="Y50" s="39">
        <v>10439.809266761102</v>
      </c>
      <c r="Z50">
        <f t="shared" si="0"/>
        <v>1</v>
      </c>
      <c r="AA50">
        <f t="shared" si="1"/>
        <v>0</v>
      </c>
      <c r="AB50">
        <f t="shared" si="2"/>
        <v>0</v>
      </c>
      <c r="AC50">
        <f t="shared" si="3"/>
        <v>0</v>
      </c>
      <c r="AD50">
        <f t="shared" si="4"/>
        <v>0</v>
      </c>
      <c r="AE50">
        <f t="shared" si="5"/>
        <v>0</v>
      </c>
      <c r="AF50" s="7">
        <f t="shared" si="6"/>
        <v>0</v>
      </c>
      <c r="AG50" s="7">
        <f t="shared" si="7"/>
        <v>0</v>
      </c>
      <c r="AH50" s="7">
        <f t="shared" si="8"/>
        <v>0</v>
      </c>
      <c r="AI50">
        <f t="shared" si="9"/>
        <v>1</v>
      </c>
      <c r="AJ50">
        <f t="shared" si="10"/>
        <v>1</v>
      </c>
      <c r="AK50" t="str">
        <f t="shared" si="11"/>
        <v>Initial</v>
      </c>
      <c r="AL50">
        <f t="shared" si="12"/>
        <v>0</v>
      </c>
      <c r="AM50" t="str">
        <f t="shared" si="13"/>
        <v>RLIS</v>
      </c>
      <c r="AN50">
        <f t="shared" si="14"/>
        <v>0</v>
      </c>
      <c r="AO50">
        <f t="shared" si="15"/>
        <v>0</v>
      </c>
    </row>
    <row r="51" spans="1:41" ht="12.75">
      <c r="A51">
        <v>2103330</v>
      </c>
      <c r="B51">
        <v>66325000</v>
      </c>
      <c r="C51" t="s">
        <v>174</v>
      </c>
      <c r="D51" t="s">
        <v>175</v>
      </c>
      <c r="E51" t="s">
        <v>176</v>
      </c>
      <c r="F51" s="36">
        <v>41749</v>
      </c>
      <c r="G51" s="3">
        <v>949</v>
      </c>
      <c r="H51">
        <v>6066722397</v>
      </c>
      <c r="I51" s="4" t="s">
        <v>72</v>
      </c>
      <c r="J51" s="4" t="s">
        <v>47</v>
      </c>
      <c r="K51" t="s">
        <v>45</v>
      </c>
      <c r="L51" s="5" t="s">
        <v>48</v>
      </c>
      <c r="M51" s="37">
        <v>1960.9813000000001</v>
      </c>
      <c r="N51" s="5" t="s">
        <v>46</v>
      </c>
      <c r="O51" s="5" t="s">
        <v>48</v>
      </c>
      <c r="P51" s="38">
        <v>32.097688618</v>
      </c>
      <c r="Q51" t="s">
        <v>47</v>
      </c>
      <c r="R51" t="s">
        <v>45</v>
      </c>
      <c r="S51" t="s">
        <v>47</v>
      </c>
      <c r="T51" t="s">
        <v>45</v>
      </c>
      <c r="U51" s="5" t="s">
        <v>52</v>
      </c>
      <c r="V51" s="39">
        <v>265683.639828051</v>
      </c>
      <c r="W51" s="40">
        <v>30996.275268785248</v>
      </c>
      <c r="X51" s="39">
        <v>28198.28052083319</v>
      </c>
      <c r="Y51" s="39">
        <v>17329.267412217414</v>
      </c>
      <c r="Z51">
        <f t="shared" si="0"/>
        <v>1</v>
      </c>
      <c r="AA51">
        <f t="shared" si="1"/>
        <v>0</v>
      </c>
      <c r="AB51">
        <f t="shared" si="2"/>
        <v>0</v>
      </c>
      <c r="AC51">
        <f t="shared" si="3"/>
        <v>0</v>
      </c>
      <c r="AD51">
        <f t="shared" si="4"/>
        <v>0</v>
      </c>
      <c r="AE51">
        <f t="shared" si="5"/>
        <v>0</v>
      </c>
      <c r="AF51" s="7">
        <f t="shared" si="6"/>
        <v>0</v>
      </c>
      <c r="AG51" s="7">
        <f t="shared" si="7"/>
        <v>0</v>
      </c>
      <c r="AH51" s="7">
        <f t="shared" si="8"/>
        <v>0</v>
      </c>
      <c r="AI51">
        <f t="shared" si="9"/>
        <v>1</v>
      </c>
      <c r="AJ51">
        <f t="shared" si="10"/>
        <v>1</v>
      </c>
      <c r="AK51" t="str">
        <f t="shared" si="11"/>
        <v>Initial</v>
      </c>
      <c r="AL51">
        <f t="shared" si="12"/>
        <v>0</v>
      </c>
      <c r="AM51" t="str">
        <f t="shared" si="13"/>
        <v>RLIS</v>
      </c>
      <c r="AN51">
        <f t="shared" si="14"/>
        <v>0</v>
      </c>
      <c r="AO51">
        <f t="shared" si="15"/>
        <v>0</v>
      </c>
    </row>
    <row r="52" spans="1:41" ht="12.75">
      <c r="A52">
        <v>2103360</v>
      </c>
      <c r="B52">
        <v>67331000</v>
      </c>
      <c r="C52" t="s">
        <v>177</v>
      </c>
      <c r="D52" t="s">
        <v>178</v>
      </c>
      <c r="E52" t="s">
        <v>179</v>
      </c>
      <c r="F52" s="36">
        <v>41858</v>
      </c>
      <c r="G52" s="3">
        <v>788</v>
      </c>
      <c r="H52">
        <v>6066334455</v>
      </c>
      <c r="I52" s="4" t="s">
        <v>72</v>
      </c>
      <c r="J52" s="4" t="s">
        <v>47</v>
      </c>
      <c r="K52" t="s">
        <v>45</v>
      </c>
      <c r="L52" s="5" t="s">
        <v>48</v>
      </c>
      <c r="M52" s="37">
        <v>3217.9519</v>
      </c>
      <c r="N52" s="5" t="s">
        <v>46</v>
      </c>
      <c r="O52" s="5" t="s">
        <v>48</v>
      </c>
      <c r="P52" s="38">
        <v>29.067077872</v>
      </c>
      <c r="Q52" t="s">
        <v>47</v>
      </c>
      <c r="R52" t="s">
        <v>45</v>
      </c>
      <c r="S52" t="s">
        <v>47</v>
      </c>
      <c r="T52" t="s">
        <v>45</v>
      </c>
      <c r="U52" s="5" t="s">
        <v>52</v>
      </c>
      <c r="V52" s="39">
        <v>362148.5344006029</v>
      </c>
      <c r="W52" s="40">
        <v>43001.02405203361</v>
      </c>
      <c r="X52" s="39">
        <v>40679.21869926748</v>
      </c>
      <c r="Y52" s="39">
        <v>26696.152587032404</v>
      </c>
      <c r="Z52">
        <f t="shared" si="0"/>
        <v>1</v>
      </c>
      <c r="AA52">
        <f t="shared" si="1"/>
        <v>0</v>
      </c>
      <c r="AB52">
        <f t="shared" si="2"/>
        <v>0</v>
      </c>
      <c r="AC52">
        <f t="shared" si="3"/>
        <v>0</v>
      </c>
      <c r="AD52">
        <f t="shared" si="4"/>
        <v>0</v>
      </c>
      <c r="AE52">
        <f t="shared" si="5"/>
        <v>0</v>
      </c>
      <c r="AF52" s="7">
        <f t="shared" si="6"/>
        <v>0</v>
      </c>
      <c r="AG52" s="7">
        <f t="shared" si="7"/>
        <v>0</v>
      </c>
      <c r="AH52" s="7">
        <f t="shared" si="8"/>
        <v>0</v>
      </c>
      <c r="AI52">
        <f t="shared" si="9"/>
        <v>1</v>
      </c>
      <c r="AJ52">
        <f t="shared" si="10"/>
        <v>1</v>
      </c>
      <c r="AK52" t="str">
        <f t="shared" si="11"/>
        <v>Initial</v>
      </c>
      <c r="AL52">
        <f t="shared" si="12"/>
        <v>0</v>
      </c>
      <c r="AM52" t="str">
        <f t="shared" si="13"/>
        <v>RLIS</v>
      </c>
      <c r="AN52">
        <f t="shared" si="14"/>
        <v>0</v>
      </c>
      <c r="AO52">
        <f t="shared" si="15"/>
        <v>0</v>
      </c>
    </row>
    <row r="53" spans="1:41" ht="12.75">
      <c r="A53">
        <v>2103390</v>
      </c>
      <c r="B53">
        <v>68335000</v>
      </c>
      <c r="C53" t="s">
        <v>180</v>
      </c>
      <c r="D53" t="s">
        <v>181</v>
      </c>
      <c r="E53" t="s">
        <v>182</v>
      </c>
      <c r="F53" s="36">
        <v>41179</v>
      </c>
      <c r="G53" s="3">
        <v>159</v>
      </c>
      <c r="H53">
        <v>6067962811</v>
      </c>
      <c r="I53" s="4">
        <v>7</v>
      </c>
      <c r="J53" s="4" t="s">
        <v>47</v>
      </c>
      <c r="K53" t="s">
        <v>45</v>
      </c>
      <c r="L53" s="5" t="s">
        <v>48</v>
      </c>
      <c r="M53" s="37">
        <v>2189.5099</v>
      </c>
      <c r="N53" s="5" t="s">
        <v>46</v>
      </c>
      <c r="O53" s="5" t="s">
        <v>48</v>
      </c>
      <c r="P53" s="38">
        <v>30.763473054</v>
      </c>
      <c r="Q53" t="s">
        <v>47</v>
      </c>
      <c r="R53" t="s">
        <v>45</v>
      </c>
      <c r="S53" t="s">
        <v>47</v>
      </c>
      <c r="T53" t="s">
        <v>45</v>
      </c>
      <c r="U53" s="5" t="s">
        <v>52</v>
      </c>
      <c r="V53" s="39">
        <v>226271.6359557158</v>
      </c>
      <c r="W53" s="40">
        <v>25306.95301405781</v>
      </c>
      <c r="X53" s="39">
        <v>24844.254065992547</v>
      </c>
      <c r="Y53" s="39">
        <v>18618.805846803552</v>
      </c>
      <c r="Z53">
        <f t="shared" si="0"/>
        <v>1</v>
      </c>
      <c r="AA53">
        <f t="shared" si="1"/>
        <v>0</v>
      </c>
      <c r="AB53">
        <f t="shared" si="2"/>
        <v>0</v>
      </c>
      <c r="AC53">
        <f t="shared" si="3"/>
        <v>0</v>
      </c>
      <c r="AD53">
        <f t="shared" si="4"/>
        <v>0</v>
      </c>
      <c r="AE53">
        <f t="shared" si="5"/>
        <v>0</v>
      </c>
      <c r="AF53" s="7">
        <f t="shared" si="6"/>
        <v>0</v>
      </c>
      <c r="AG53" s="7">
        <f t="shared" si="7"/>
        <v>0</v>
      </c>
      <c r="AH53" s="7">
        <f t="shared" si="8"/>
        <v>0</v>
      </c>
      <c r="AI53">
        <f t="shared" si="9"/>
        <v>1</v>
      </c>
      <c r="AJ53">
        <f t="shared" si="10"/>
        <v>1</v>
      </c>
      <c r="AK53" t="str">
        <f t="shared" si="11"/>
        <v>Initial</v>
      </c>
      <c r="AL53">
        <f t="shared" si="12"/>
        <v>0</v>
      </c>
      <c r="AM53" t="str">
        <f t="shared" si="13"/>
        <v>RLIS</v>
      </c>
      <c r="AN53">
        <f t="shared" si="14"/>
        <v>0</v>
      </c>
      <c r="AO53">
        <f t="shared" si="15"/>
        <v>0</v>
      </c>
    </row>
    <row r="54" spans="1:41" ht="12.75">
      <c r="A54">
        <v>2103480</v>
      </c>
      <c r="B54">
        <v>69341000</v>
      </c>
      <c r="C54" t="s">
        <v>183</v>
      </c>
      <c r="D54" t="s">
        <v>184</v>
      </c>
      <c r="E54" t="s">
        <v>185</v>
      </c>
      <c r="F54" s="36">
        <v>40484</v>
      </c>
      <c r="G54" s="3">
        <v>265</v>
      </c>
      <c r="H54">
        <v>6063652124</v>
      </c>
      <c r="I54" s="4" t="s">
        <v>68</v>
      </c>
      <c r="J54" s="4" t="s">
        <v>45</v>
      </c>
      <c r="K54" t="s">
        <v>45</v>
      </c>
      <c r="L54" s="5" t="s">
        <v>48</v>
      </c>
      <c r="M54" s="37">
        <v>3671.3635</v>
      </c>
      <c r="N54" s="5" t="s">
        <v>46</v>
      </c>
      <c r="O54" s="5" t="s">
        <v>48</v>
      </c>
      <c r="P54" s="38">
        <v>22.300203758</v>
      </c>
      <c r="Q54" t="s">
        <v>47</v>
      </c>
      <c r="R54" t="s">
        <v>45</v>
      </c>
      <c r="S54" t="s">
        <v>47</v>
      </c>
      <c r="T54" t="s">
        <v>45</v>
      </c>
      <c r="U54" s="5" t="s">
        <v>52</v>
      </c>
      <c r="V54" s="39">
        <v>304447.5623221404</v>
      </c>
      <c r="W54" s="40">
        <v>31007.711395541708</v>
      </c>
      <c r="X54" s="39">
        <v>33681.94074437888</v>
      </c>
      <c r="Y54" s="39">
        <v>30682.720481794797</v>
      </c>
      <c r="Z54">
        <f t="shared" si="0"/>
        <v>0</v>
      </c>
      <c r="AA54">
        <f t="shared" si="1"/>
        <v>0</v>
      </c>
      <c r="AB54">
        <f t="shared" si="2"/>
        <v>0</v>
      </c>
      <c r="AC54">
        <f t="shared" si="3"/>
        <v>0</v>
      </c>
      <c r="AD54">
        <f t="shared" si="4"/>
        <v>0</v>
      </c>
      <c r="AE54">
        <f t="shared" si="5"/>
        <v>0</v>
      </c>
      <c r="AF54" s="7">
        <f t="shared" si="6"/>
        <v>0</v>
      </c>
      <c r="AG54" s="7">
        <f t="shared" si="7"/>
        <v>0</v>
      </c>
      <c r="AH54" s="7">
        <f t="shared" si="8"/>
        <v>0</v>
      </c>
      <c r="AI54">
        <f t="shared" si="9"/>
        <v>1</v>
      </c>
      <c r="AJ54">
        <f t="shared" si="10"/>
        <v>1</v>
      </c>
      <c r="AK54" t="str">
        <f t="shared" si="11"/>
        <v>Initial</v>
      </c>
      <c r="AL54">
        <f t="shared" si="12"/>
        <v>0</v>
      </c>
      <c r="AM54" t="str">
        <f t="shared" si="13"/>
        <v>RLIS</v>
      </c>
      <c r="AN54">
        <f t="shared" si="14"/>
        <v>0</v>
      </c>
      <c r="AO54">
        <f t="shared" si="15"/>
        <v>0</v>
      </c>
    </row>
    <row r="55" spans="1:41" ht="12.75">
      <c r="A55">
        <v>2103750</v>
      </c>
      <c r="B55">
        <v>74371000</v>
      </c>
      <c r="C55" t="s">
        <v>187</v>
      </c>
      <c r="D55" t="s">
        <v>188</v>
      </c>
      <c r="E55" t="s">
        <v>189</v>
      </c>
      <c r="F55" s="36">
        <v>41465</v>
      </c>
      <c r="G55" s="3">
        <v>109</v>
      </c>
      <c r="H55">
        <v>6063496117</v>
      </c>
      <c r="I55" s="4">
        <v>7</v>
      </c>
      <c r="J55" s="4" t="s">
        <v>47</v>
      </c>
      <c r="K55" t="s">
        <v>45</v>
      </c>
      <c r="L55" s="5" t="s">
        <v>48</v>
      </c>
      <c r="M55" s="37">
        <v>2155.45</v>
      </c>
      <c r="N55" s="5" t="s">
        <v>46</v>
      </c>
      <c r="O55" s="5" t="s">
        <v>48</v>
      </c>
      <c r="P55" s="38">
        <v>35.9559103</v>
      </c>
      <c r="Q55" t="s">
        <v>47</v>
      </c>
      <c r="R55" t="s">
        <v>45</v>
      </c>
      <c r="S55" t="s">
        <v>47</v>
      </c>
      <c r="T55" t="s">
        <v>45</v>
      </c>
      <c r="U55" s="5" t="s">
        <v>52</v>
      </c>
      <c r="V55" s="39">
        <v>308449.1142825456</v>
      </c>
      <c r="W55" s="40">
        <v>36989.39253318635</v>
      </c>
      <c r="X55" s="39">
        <v>33252.255083649165</v>
      </c>
      <c r="Y55" s="39">
        <v>19219.38931362555</v>
      </c>
      <c r="Z55">
        <f t="shared" si="0"/>
        <v>1</v>
      </c>
      <c r="AA55">
        <f t="shared" si="1"/>
        <v>0</v>
      </c>
      <c r="AB55">
        <f t="shared" si="2"/>
        <v>0</v>
      </c>
      <c r="AC55">
        <f t="shared" si="3"/>
        <v>0</v>
      </c>
      <c r="AD55">
        <f t="shared" si="4"/>
        <v>0</v>
      </c>
      <c r="AE55">
        <f t="shared" si="5"/>
        <v>0</v>
      </c>
      <c r="AF55" s="7">
        <f t="shared" si="6"/>
        <v>0</v>
      </c>
      <c r="AG55" s="7">
        <f t="shared" si="7"/>
        <v>0</v>
      </c>
      <c r="AH55" s="7">
        <f t="shared" si="8"/>
        <v>0</v>
      </c>
      <c r="AI55">
        <f t="shared" si="9"/>
        <v>1</v>
      </c>
      <c r="AJ55">
        <f t="shared" si="10"/>
        <v>1</v>
      </c>
      <c r="AK55" t="str">
        <f t="shared" si="11"/>
        <v>Initial</v>
      </c>
      <c r="AL55">
        <f t="shared" si="12"/>
        <v>0</v>
      </c>
      <c r="AM55" t="str">
        <f t="shared" si="13"/>
        <v>RLIS</v>
      </c>
      <c r="AN55">
        <f t="shared" si="14"/>
        <v>0</v>
      </c>
      <c r="AO55">
        <f t="shared" si="15"/>
        <v>0</v>
      </c>
    </row>
    <row r="56" spans="1:41" ht="12.75">
      <c r="A56">
        <v>2103840</v>
      </c>
      <c r="B56">
        <v>77385000</v>
      </c>
      <c r="C56" t="s">
        <v>190</v>
      </c>
      <c r="D56" t="s">
        <v>191</v>
      </c>
      <c r="E56" t="s">
        <v>192</v>
      </c>
      <c r="F56" s="36">
        <v>41224</v>
      </c>
      <c r="G56" s="3">
        <v>366</v>
      </c>
      <c r="H56">
        <v>6062983572</v>
      </c>
      <c r="I56" s="4" t="s">
        <v>72</v>
      </c>
      <c r="J56" s="4" t="s">
        <v>47</v>
      </c>
      <c r="K56" t="s">
        <v>45</v>
      </c>
      <c r="L56" s="5" t="s">
        <v>48</v>
      </c>
      <c r="M56" s="37">
        <v>2185.6038</v>
      </c>
      <c r="N56" s="5" t="s">
        <v>46</v>
      </c>
      <c r="O56" s="5" t="s">
        <v>48</v>
      </c>
      <c r="P56" s="38">
        <v>33.584621184</v>
      </c>
      <c r="Q56" t="s">
        <v>47</v>
      </c>
      <c r="R56" t="s">
        <v>45</v>
      </c>
      <c r="S56" t="s">
        <v>47</v>
      </c>
      <c r="T56" t="s">
        <v>45</v>
      </c>
      <c r="U56" s="5" t="s">
        <v>52</v>
      </c>
      <c r="V56" s="39">
        <v>255800.9367589154</v>
      </c>
      <c r="W56" s="40">
        <v>30197.888411864238</v>
      </c>
      <c r="X56" s="39">
        <v>28427.950362056406</v>
      </c>
      <c r="Y56" s="39">
        <v>16552.178683294278</v>
      </c>
      <c r="Z56">
        <f t="shared" si="0"/>
        <v>1</v>
      </c>
      <c r="AA56">
        <f t="shared" si="1"/>
        <v>0</v>
      </c>
      <c r="AB56">
        <f t="shared" si="2"/>
        <v>0</v>
      </c>
      <c r="AC56">
        <f t="shared" si="3"/>
        <v>0</v>
      </c>
      <c r="AD56">
        <f t="shared" si="4"/>
        <v>0</v>
      </c>
      <c r="AE56">
        <f t="shared" si="5"/>
        <v>0</v>
      </c>
      <c r="AF56" s="7">
        <f t="shared" si="6"/>
        <v>0</v>
      </c>
      <c r="AG56" s="7">
        <f t="shared" si="7"/>
        <v>0</v>
      </c>
      <c r="AH56" s="7">
        <f t="shared" si="8"/>
        <v>0</v>
      </c>
      <c r="AI56">
        <f t="shared" si="9"/>
        <v>1</v>
      </c>
      <c r="AJ56">
        <f t="shared" si="10"/>
        <v>1</v>
      </c>
      <c r="AK56" t="str">
        <f t="shared" si="11"/>
        <v>Initial</v>
      </c>
      <c r="AL56">
        <f t="shared" si="12"/>
        <v>0</v>
      </c>
      <c r="AM56" t="str">
        <f t="shared" si="13"/>
        <v>RLIS</v>
      </c>
      <c r="AN56">
        <f t="shared" si="14"/>
        <v>0</v>
      </c>
      <c r="AO56">
        <f t="shared" si="15"/>
        <v>0</v>
      </c>
    </row>
    <row r="57" spans="1:41" ht="12.75">
      <c r="A57">
        <v>2103870</v>
      </c>
      <c r="B57">
        <v>78391000</v>
      </c>
      <c r="C57" t="s">
        <v>193</v>
      </c>
      <c r="D57" t="s">
        <v>194</v>
      </c>
      <c r="E57" t="s">
        <v>195</v>
      </c>
      <c r="F57" s="36">
        <v>41056</v>
      </c>
      <c r="G57" s="3">
        <v>99</v>
      </c>
      <c r="H57">
        <v>6065645563</v>
      </c>
      <c r="I57" s="4" t="s">
        <v>76</v>
      </c>
      <c r="J57" s="4" t="s">
        <v>45</v>
      </c>
      <c r="K57" t="s">
        <v>45</v>
      </c>
      <c r="L57" s="5" t="s">
        <v>48</v>
      </c>
      <c r="M57" s="37">
        <v>2411.7783</v>
      </c>
      <c r="N57" s="5" t="s">
        <v>46</v>
      </c>
      <c r="O57" s="5" t="s">
        <v>48</v>
      </c>
      <c r="P57" s="38">
        <v>21.017402945</v>
      </c>
      <c r="Q57" t="s">
        <v>47</v>
      </c>
      <c r="R57" t="s">
        <v>45</v>
      </c>
      <c r="S57" t="s">
        <v>47</v>
      </c>
      <c r="T57" t="s">
        <v>45</v>
      </c>
      <c r="U57" s="5" t="s">
        <v>52</v>
      </c>
      <c r="V57" s="39">
        <v>195403.2134911898</v>
      </c>
      <c r="W57" s="40">
        <v>18779.94370885319</v>
      </c>
      <c r="X57" s="39">
        <v>21889.04936015275</v>
      </c>
      <c r="Y57" s="39">
        <v>19198.720750095978</v>
      </c>
      <c r="Z57">
        <f t="shared" si="0"/>
        <v>0</v>
      </c>
      <c r="AA57">
        <f t="shared" si="1"/>
        <v>0</v>
      </c>
      <c r="AB57">
        <f t="shared" si="2"/>
        <v>0</v>
      </c>
      <c r="AC57">
        <f t="shared" si="3"/>
        <v>0</v>
      </c>
      <c r="AD57">
        <f t="shared" si="4"/>
        <v>0</v>
      </c>
      <c r="AE57">
        <f t="shared" si="5"/>
        <v>0</v>
      </c>
      <c r="AF57" s="7">
        <f t="shared" si="6"/>
        <v>0</v>
      </c>
      <c r="AG57" s="7">
        <f t="shared" si="7"/>
        <v>0</v>
      </c>
      <c r="AH57" s="7">
        <f t="shared" si="8"/>
        <v>0</v>
      </c>
      <c r="AI57">
        <f t="shared" si="9"/>
        <v>1</v>
      </c>
      <c r="AJ57">
        <f t="shared" si="10"/>
        <v>1</v>
      </c>
      <c r="AK57" t="str">
        <f t="shared" si="11"/>
        <v>Initial</v>
      </c>
      <c r="AL57">
        <f t="shared" si="12"/>
        <v>0</v>
      </c>
      <c r="AM57" t="str">
        <f t="shared" si="13"/>
        <v>RLIS</v>
      </c>
      <c r="AN57">
        <f t="shared" si="14"/>
        <v>0</v>
      </c>
      <c r="AO57">
        <f t="shared" si="15"/>
        <v>0</v>
      </c>
    </row>
    <row r="58" spans="1:41" ht="12.75">
      <c r="A58">
        <v>2103900</v>
      </c>
      <c r="B58">
        <v>42392000</v>
      </c>
      <c r="C58" t="s">
        <v>196</v>
      </c>
      <c r="D58" t="s">
        <v>197</v>
      </c>
      <c r="E58" t="s">
        <v>124</v>
      </c>
      <c r="F58" s="36">
        <v>42066</v>
      </c>
      <c r="G58" s="3">
        <v>3037</v>
      </c>
      <c r="H58">
        <v>2702473868</v>
      </c>
      <c r="I58" s="4" t="s">
        <v>76</v>
      </c>
      <c r="J58" s="4" t="s">
        <v>45</v>
      </c>
      <c r="K58" t="s">
        <v>45</v>
      </c>
      <c r="L58" s="5" t="s">
        <v>48</v>
      </c>
      <c r="M58" s="37">
        <v>1289.8582</v>
      </c>
      <c r="N58" s="5" t="s">
        <v>46</v>
      </c>
      <c r="O58" s="5" t="s">
        <v>48</v>
      </c>
      <c r="P58" s="38">
        <v>29.169269207</v>
      </c>
      <c r="Q58" t="s">
        <v>47</v>
      </c>
      <c r="R58" t="s">
        <v>45</v>
      </c>
      <c r="S58" t="s">
        <v>47</v>
      </c>
      <c r="T58" t="s">
        <v>45</v>
      </c>
      <c r="U58" s="5" t="s">
        <v>52</v>
      </c>
      <c r="V58" s="39">
        <v>114312.00642154124</v>
      </c>
      <c r="W58" s="40">
        <v>11773.715212178417</v>
      </c>
      <c r="X58" s="39">
        <v>12801.375588819104</v>
      </c>
      <c r="Y58" s="39">
        <v>10321.384079546006</v>
      </c>
      <c r="Z58">
        <f t="shared" si="0"/>
        <v>0</v>
      </c>
      <c r="AA58">
        <f t="shared" si="1"/>
        <v>0</v>
      </c>
      <c r="AB58">
        <f t="shared" si="2"/>
        <v>0</v>
      </c>
      <c r="AC58">
        <f t="shared" si="3"/>
        <v>0</v>
      </c>
      <c r="AD58">
        <f t="shared" si="4"/>
        <v>0</v>
      </c>
      <c r="AE58">
        <f t="shared" si="5"/>
        <v>0</v>
      </c>
      <c r="AF58" s="7">
        <f t="shared" si="6"/>
        <v>0</v>
      </c>
      <c r="AG58" s="7">
        <f t="shared" si="7"/>
        <v>0</v>
      </c>
      <c r="AH58" s="7">
        <f t="shared" si="8"/>
        <v>0</v>
      </c>
      <c r="AI58">
        <f t="shared" si="9"/>
        <v>1</v>
      </c>
      <c r="AJ58">
        <f t="shared" si="10"/>
        <v>1</v>
      </c>
      <c r="AK58" t="str">
        <f t="shared" si="11"/>
        <v>Initial</v>
      </c>
      <c r="AL58">
        <f t="shared" si="12"/>
        <v>0</v>
      </c>
      <c r="AM58" t="str">
        <f t="shared" si="13"/>
        <v>RLIS</v>
      </c>
      <c r="AN58">
        <f t="shared" si="14"/>
        <v>0</v>
      </c>
      <c r="AO58">
        <f t="shared" si="15"/>
        <v>0</v>
      </c>
    </row>
    <row r="59" spans="1:41" ht="12.75">
      <c r="A59">
        <v>2103990</v>
      </c>
      <c r="B59">
        <v>80401000</v>
      </c>
      <c r="C59" t="s">
        <v>198</v>
      </c>
      <c r="D59" t="s">
        <v>199</v>
      </c>
      <c r="E59" t="s">
        <v>200</v>
      </c>
      <c r="F59" s="36">
        <v>42647</v>
      </c>
      <c r="G59" s="3">
        <v>9715</v>
      </c>
      <c r="H59">
        <v>6063762591</v>
      </c>
      <c r="I59" s="4">
        <v>7</v>
      </c>
      <c r="J59" s="4" t="s">
        <v>47</v>
      </c>
      <c r="K59" t="s">
        <v>45</v>
      </c>
      <c r="L59" s="5" t="s">
        <v>48</v>
      </c>
      <c r="M59" s="37">
        <v>2957.383</v>
      </c>
      <c r="N59" s="5" t="s">
        <v>46</v>
      </c>
      <c r="O59" s="5" t="s">
        <v>48</v>
      </c>
      <c r="P59" s="38">
        <v>34.106793402</v>
      </c>
      <c r="Q59" t="s">
        <v>47</v>
      </c>
      <c r="R59" t="s">
        <v>45</v>
      </c>
      <c r="S59" t="s">
        <v>47</v>
      </c>
      <c r="T59" t="s">
        <v>45</v>
      </c>
      <c r="U59" s="5" t="s">
        <v>52</v>
      </c>
      <c r="V59" s="39">
        <v>391802.6382697683</v>
      </c>
      <c r="W59" s="40">
        <v>46563.39356688891</v>
      </c>
      <c r="X59" s="39">
        <v>42525.65407351208</v>
      </c>
      <c r="Y59" s="39">
        <v>26204.90202638001</v>
      </c>
      <c r="Z59">
        <f t="shared" si="0"/>
        <v>1</v>
      </c>
      <c r="AA59">
        <f t="shared" si="1"/>
        <v>0</v>
      </c>
      <c r="AB59">
        <f t="shared" si="2"/>
        <v>0</v>
      </c>
      <c r="AC59">
        <f t="shared" si="3"/>
        <v>0</v>
      </c>
      <c r="AD59">
        <f t="shared" si="4"/>
        <v>0</v>
      </c>
      <c r="AE59">
        <f t="shared" si="5"/>
        <v>0</v>
      </c>
      <c r="AF59" s="7">
        <f t="shared" si="6"/>
        <v>0</v>
      </c>
      <c r="AG59" s="7">
        <f t="shared" si="7"/>
        <v>0</v>
      </c>
      <c r="AH59" s="7">
        <f t="shared" si="8"/>
        <v>0</v>
      </c>
      <c r="AI59">
        <f t="shared" si="9"/>
        <v>1</v>
      </c>
      <c r="AJ59">
        <f t="shared" si="10"/>
        <v>1</v>
      </c>
      <c r="AK59" t="str">
        <f t="shared" si="11"/>
        <v>Initial</v>
      </c>
      <c r="AL59">
        <f t="shared" si="12"/>
        <v>0</v>
      </c>
      <c r="AM59" t="str">
        <f t="shared" si="13"/>
        <v>RLIS</v>
      </c>
      <c r="AN59">
        <f t="shared" si="14"/>
        <v>0</v>
      </c>
      <c r="AO59">
        <f t="shared" si="15"/>
        <v>0</v>
      </c>
    </row>
    <row r="60" spans="1:41" ht="12.75">
      <c r="A60">
        <v>2104080</v>
      </c>
      <c r="B60">
        <v>83415000</v>
      </c>
      <c r="C60" t="s">
        <v>201</v>
      </c>
      <c r="D60" t="s">
        <v>202</v>
      </c>
      <c r="E60" t="s">
        <v>203</v>
      </c>
      <c r="F60" s="36">
        <v>40322</v>
      </c>
      <c r="G60" s="3">
        <v>110</v>
      </c>
      <c r="H60">
        <v>6067688002</v>
      </c>
      <c r="I60" s="4">
        <v>7</v>
      </c>
      <c r="J60" s="4" t="s">
        <v>47</v>
      </c>
      <c r="K60" t="s">
        <v>45</v>
      </c>
      <c r="L60" s="5" t="s">
        <v>48</v>
      </c>
      <c r="M60" s="37">
        <v>1022.0267</v>
      </c>
      <c r="N60" s="5" t="s">
        <v>46</v>
      </c>
      <c r="O60" s="5" t="s">
        <v>48</v>
      </c>
      <c r="P60" s="38">
        <v>28.776978417</v>
      </c>
      <c r="Q60" t="s">
        <v>47</v>
      </c>
      <c r="R60" t="s">
        <v>45</v>
      </c>
      <c r="S60" t="s">
        <v>47</v>
      </c>
      <c r="T60" t="s">
        <v>45</v>
      </c>
      <c r="U60" s="5" t="s">
        <v>52</v>
      </c>
      <c r="V60" s="39">
        <v>101221.3879776342</v>
      </c>
      <c r="W60" s="40">
        <v>10295.561522281849</v>
      </c>
      <c r="X60" s="39">
        <v>10515.466362981719</v>
      </c>
      <c r="Y60" s="39">
        <v>8631.24666013565</v>
      </c>
      <c r="Z60">
        <f t="shared" si="0"/>
        <v>1</v>
      </c>
      <c r="AA60">
        <f t="shared" si="1"/>
        <v>0</v>
      </c>
      <c r="AB60">
        <f t="shared" si="2"/>
        <v>0</v>
      </c>
      <c r="AC60">
        <f t="shared" si="3"/>
        <v>0</v>
      </c>
      <c r="AD60">
        <f t="shared" si="4"/>
        <v>0</v>
      </c>
      <c r="AE60">
        <f t="shared" si="5"/>
        <v>0</v>
      </c>
      <c r="AF60" s="7">
        <f t="shared" si="6"/>
        <v>0</v>
      </c>
      <c r="AG60" s="7">
        <f t="shared" si="7"/>
        <v>0</v>
      </c>
      <c r="AH60" s="7">
        <f t="shared" si="8"/>
        <v>0</v>
      </c>
      <c r="AI60">
        <f t="shared" si="9"/>
        <v>1</v>
      </c>
      <c r="AJ60">
        <f t="shared" si="10"/>
        <v>1</v>
      </c>
      <c r="AK60" t="str">
        <f t="shared" si="11"/>
        <v>Initial</v>
      </c>
      <c r="AL60">
        <f t="shared" si="12"/>
        <v>0</v>
      </c>
      <c r="AM60" t="str">
        <f t="shared" si="13"/>
        <v>RLIS</v>
      </c>
      <c r="AN60">
        <f t="shared" si="14"/>
        <v>0</v>
      </c>
      <c r="AO60">
        <f t="shared" si="15"/>
        <v>0</v>
      </c>
    </row>
    <row r="61" spans="1:41" ht="12.75">
      <c r="A61">
        <v>2104140</v>
      </c>
      <c r="B61">
        <v>85425000</v>
      </c>
      <c r="C61" t="s">
        <v>204</v>
      </c>
      <c r="D61" t="s">
        <v>205</v>
      </c>
      <c r="E61" t="s">
        <v>206</v>
      </c>
      <c r="F61" s="36">
        <v>42129</v>
      </c>
      <c r="G61" s="3">
        <v>8127</v>
      </c>
      <c r="H61">
        <v>2704323171</v>
      </c>
      <c r="I61" s="4">
        <v>7</v>
      </c>
      <c r="J61" s="4" t="s">
        <v>47</v>
      </c>
      <c r="K61" t="s">
        <v>45</v>
      </c>
      <c r="L61" s="5" t="s">
        <v>48</v>
      </c>
      <c r="M61" s="37">
        <v>1447.5520000000001</v>
      </c>
      <c r="N61" s="5" t="s">
        <v>46</v>
      </c>
      <c r="O61" s="5" t="s">
        <v>48</v>
      </c>
      <c r="P61" s="38">
        <v>24.877250409</v>
      </c>
      <c r="Q61" t="s">
        <v>47</v>
      </c>
      <c r="R61" t="s">
        <v>45</v>
      </c>
      <c r="S61" t="s">
        <v>47</v>
      </c>
      <c r="T61" t="s">
        <v>45</v>
      </c>
      <c r="U61" s="5" t="s">
        <v>52</v>
      </c>
      <c r="V61" s="39">
        <v>138799.64092620474</v>
      </c>
      <c r="W61" s="40">
        <v>15354.370732128269</v>
      </c>
      <c r="X61" s="39">
        <v>15332.502266113952</v>
      </c>
      <c r="Y61" s="39">
        <v>11844.60376438037</v>
      </c>
      <c r="Z61">
        <f t="shared" si="0"/>
        <v>1</v>
      </c>
      <c r="AA61">
        <f t="shared" si="1"/>
        <v>0</v>
      </c>
      <c r="AB61">
        <f t="shared" si="2"/>
        <v>0</v>
      </c>
      <c r="AC61">
        <f t="shared" si="3"/>
        <v>0</v>
      </c>
      <c r="AD61">
        <f t="shared" si="4"/>
        <v>0</v>
      </c>
      <c r="AE61">
        <f t="shared" si="5"/>
        <v>0</v>
      </c>
      <c r="AF61" s="7">
        <f t="shared" si="6"/>
        <v>0</v>
      </c>
      <c r="AG61" s="7">
        <f t="shared" si="7"/>
        <v>0</v>
      </c>
      <c r="AH61" s="7">
        <f t="shared" si="8"/>
        <v>0</v>
      </c>
      <c r="AI61">
        <f t="shared" si="9"/>
        <v>1</v>
      </c>
      <c r="AJ61">
        <f t="shared" si="10"/>
        <v>1</v>
      </c>
      <c r="AK61" t="str">
        <f t="shared" si="11"/>
        <v>Initial</v>
      </c>
      <c r="AL61">
        <f t="shared" si="12"/>
        <v>0</v>
      </c>
      <c r="AM61" t="str">
        <f t="shared" si="13"/>
        <v>RLIS</v>
      </c>
      <c r="AN61">
        <f t="shared" si="14"/>
        <v>0</v>
      </c>
      <c r="AO61">
        <f t="shared" si="15"/>
        <v>0</v>
      </c>
    </row>
    <row r="62" spans="1:41" ht="12.75">
      <c r="A62">
        <v>2104170</v>
      </c>
      <c r="B62">
        <v>7426000</v>
      </c>
      <c r="C62" t="s">
        <v>207</v>
      </c>
      <c r="D62" t="s">
        <v>208</v>
      </c>
      <c r="E62" t="s">
        <v>209</v>
      </c>
      <c r="F62" s="36">
        <v>40965</v>
      </c>
      <c r="G62" s="3">
        <v>959</v>
      </c>
      <c r="H62">
        <v>6062428800</v>
      </c>
      <c r="I62" s="4" t="s">
        <v>76</v>
      </c>
      <c r="J62" s="4" t="s">
        <v>45</v>
      </c>
      <c r="K62" t="s">
        <v>45</v>
      </c>
      <c r="L62" s="5" t="s">
        <v>48</v>
      </c>
      <c r="M62" s="37">
        <v>1483.6487</v>
      </c>
      <c r="N62" s="5" t="s">
        <v>46</v>
      </c>
      <c r="O62" s="5" t="s">
        <v>48</v>
      </c>
      <c r="P62" s="38">
        <v>30.683713174</v>
      </c>
      <c r="Q62" t="s">
        <v>47</v>
      </c>
      <c r="R62" t="s">
        <v>45</v>
      </c>
      <c r="S62" t="s">
        <v>47</v>
      </c>
      <c r="T62" t="s">
        <v>45</v>
      </c>
      <c r="U62" s="5" t="s">
        <v>52</v>
      </c>
      <c r="V62" s="39">
        <v>141141.67149774422</v>
      </c>
      <c r="W62" s="40">
        <v>17100.49570201265</v>
      </c>
      <c r="X62" s="39">
        <v>17364.593520823255</v>
      </c>
      <c r="Y62" s="39">
        <v>12426.045350622875</v>
      </c>
      <c r="Z62">
        <f t="shared" si="0"/>
        <v>0</v>
      </c>
      <c r="AA62">
        <f t="shared" si="1"/>
        <v>0</v>
      </c>
      <c r="AB62">
        <f t="shared" si="2"/>
        <v>0</v>
      </c>
      <c r="AC62">
        <f t="shared" si="3"/>
        <v>0</v>
      </c>
      <c r="AD62">
        <f t="shared" si="4"/>
        <v>0</v>
      </c>
      <c r="AE62">
        <f t="shared" si="5"/>
        <v>0</v>
      </c>
      <c r="AF62" s="7">
        <f t="shared" si="6"/>
        <v>0</v>
      </c>
      <c r="AG62" s="7">
        <f t="shared" si="7"/>
        <v>0</v>
      </c>
      <c r="AH62" s="7">
        <f t="shared" si="8"/>
        <v>0</v>
      </c>
      <c r="AI62">
        <f t="shared" si="9"/>
        <v>1</v>
      </c>
      <c r="AJ62">
        <f t="shared" si="10"/>
        <v>1</v>
      </c>
      <c r="AK62" t="str">
        <f t="shared" si="11"/>
        <v>Initial</v>
      </c>
      <c r="AL62">
        <f t="shared" si="12"/>
        <v>0</v>
      </c>
      <c r="AM62" t="str">
        <f t="shared" si="13"/>
        <v>RLIS</v>
      </c>
      <c r="AN62">
        <f t="shared" si="14"/>
        <v>0</v>
      </c>
      <c r="AO62">
        <f t="shared" si="15"/>
        <v>0</v>
      </c>
    </row>
    <row r="63" spans="1:41" ht="12.75">
      <c r="A63">
        <v>2104200</v>
      </c>
      <c r="B63">
        <v>86431000</v>
      </c>
      <c r="C63" t="s">
        <v>210</v>
      </c>
      <c r="D63" t="s">
        <v>211</v>
      </c>
      <c r="E63" t="s">
        <v>212</v>
      </c>
      <c r="F63" s="36">
        <v>42167</v>
      </c>
      <c r="G63" s="3">
        <v>518</v>
      </c>
      <c r="H63">
        <v>2704875456</v>
      </c>
      <c r="I63" s="4" t="s">
        <v>44</v>
      </c>
      <c r="J63" s="4" t="s">
        <v>45</v>
      </c>
      <c r="K63" t="s">
        <v>45</v>
      </c>
      <c r="L63" s="5" t="s">
        <v>48</v>
      </c>
      <c r="M63" s="37">
        <v>1801.7025</v>
      </c>
      <c r="N63" s="5" t="s">
        <v>46</v>
      </c>
      <c r="O63" s="5" t="s">
        <v>48</v>
      </c>
      <c r="P63" s="38">
        <v>23.781958514</v>
      </c>
      <c r="Q63" t="s">
        <v>47</v>
      </c>
      <c r="R63" t="s">
        <v>45</v>
      </c>
      <c r="S63" t="s">
        <v>47</v>
      </c>
      <c r="T63" t="s">
        <v>45</v>
      </c>
      <c r="U63" s="5" t="s">
        <v>52</v>
      </c>
      <c r="V63" s="39">
        <v>152428.08090253358</v>
      </c>
      <c r="W63" s="40">
        <v>14941.18886090694</v>
      </c>
      <c r="X63" s="39">
        <v>16355.366391775968</v>
      </c>
      <c r="Y63" s="39">
        <v>15096.256381420144</v>
      </c>
      <c r="Z63">
        <f t="shared" si="0"/>
        <v>0</v>
      </c>
      <c r="AA63">
        <f t="shared" si="1"/>
        <v>0</v>
      </c>
      <c r="AB63">
        <f t="shared" si="2"/>
        <v>0</v>
      </c>
      <c r="AC63">
        <f t="shared" si="3"/>
        <v>0</v>
      </c>
      <c r="AD63">
        <f t="shared" si="4"/>
        <v>0</v>
      </c>
      <c r="AE63">
        <f t="shared" si="5"/>
        <v>0</v>
      </c>
      <c r="AF63" s="7">
        <f t="shared" si="6"/>
        <v>0</v>
      </c>
      <c r="AG63" s="7">
        <f t="shared" si="7"/>
        <v>0</v>
      </c>
      <c r="AH63" s="7">
        <f t="shared" si="8"/>
        <v>0</v>
      </c>
      <c r="AI63">
        <f t="shared" si="9"/>
        <v>1</v>
      </c>
      <c r="AJ63">
        <f t="shared" si="10"/>
        <v>1</v>
      </c>
      <c r="AK63" t="str">
        <f t="shared" si="11"/>
        <v>Initial</v>
      </c>
      <c r="AL63">
        <f t="shared" si="12"/>
        <v>0</v>
      </c>
      <c r="AM63" t="str">
        <f t="shared" si="13"/>
        <v>RLIS</v>
      </c>
      <c r="AN63">
        <f t="shared" si="14"/>
        <v>0</v>
      </c>
      <c r="AO63">
        <f t="shared" si="15"/>
        <v>0</v>
      </c>
    </row>
    <row r="64" spans="1:41" ht="12.75">
      <c r="A64">
        <v>2104260</v>
      </c>
      <c r="B64">
        <v>116436000</v>
      </c>
      <c r="C64" t="s">
        <v>213</v>
      </c>
      <c r="D64" t="s">
        <v>214</v>
      </c>
      <c r="E64" t="s">
        <v>215</v>
      </c>
      <c r="F64" s="36">
        <v>42633</v>
      </c>
      <c r="G64" s="3">
        <v>729</v>
      </c>
      <c r="H64">
        <v>6063485311</v>
      </c>
      <c r="I64" s="4">
        <v>6</v>
      </c>
      <c r="J64" s="4" t="s">
        <v>45</v>
      </c>
      <c r="K64" t="s">
        <v>45</v>
      </c>
      <c r="L64" s="5" t="s">
        <v>48</v>
      </c>
      <c r="M64" s="37">
        <v>757.172</v>
      </c>
      <c r="N64" s="5" t="s">
        <v>46</v>
      </c>
      <c r="O64" s="5" t="s">
        <v>48</v>
      </c>
      <c r="P64" s="38">
        <v>38.918205805</v>
      </c>
      <c r="Q64" t="s">
        <v>47</v>
      </c>
      <c r="R64" t="s">
        <v>45</v>
      </c>
      <c r="S64" t="s">
        <v>47</v>
      </c>
      <c r="T64" t="s">
        <v>45</v>
      </c>
      <c r="U64" s="5" t="s">
        <v>52</v>
      </c>
      <c r="V64" s="39">
        <v>63490.47690965768</v>
      </c>
      <c r="W64" s="40">
        <v>6687.32124457406</v>
      </c>
      <c r="X64" s="39">
        <v>7078.808087751737</v>
      </c>
      <c r="Y64" s="39">
        <v>5467.385308965585</v>
      </c>
      <c r="Z64">
        <f t="shared" si="0"/>
        <v>0</v>
      </c>
      <c r="AA64">
        <f t="shared" si="1"/>
        <v>0</v>
      </c>
      <c r="AB64">
        <f t="shared" si="2"/>
        <v>0</v>
      </c>
      <c r="AC64">
        <f t="shared" si="3"/>
        <v>0</v>
      </c>
      <c r="AD64">
        <f t="shared" si="4"/>
        <v>0</v>
      </c>
      <c r="AE64">
        <f t="shared" si="5"/>
        <v>0</v>
      </c>
      <c r="AF64" s="7">
        <f t="shared" si="6"/>
        <v>0</v>
      </c>
      <c r="AG64" s="7">
        <f t="shared" si="7"/>
        <v>0</v>
      </c>
      <c r="AH64" s="7">
        <f t="shared" si="8"/>
        <v>0</v>
      </c>
      <c r="AI64">
        <f t="shared" si="9"/>
        <v>1</v>
      </c>
      <c r="AJ64">
        <f t="shared" si="10"/>
        <v>1</v>
      </c>
      <c r="AK64" t="str">
        <f t="shared" si="11"/>
        <v>Initial</v>
      </c>
      <c r="AL64">
        <f t="shared" si="12"/>
        <v>0</v>
      </c>
      <c r="AM64" t="str">
        <f t="shared" si="13"/>
        <v>RLIS</v>
      </c>
      <c r="AN64">
        <f t="shared" si="14"/>
        <v>0</v>
      </c>
      <c r="AO64">
        <f t="shared" si="15"/>
        <v>0</v>
      </c>
    </row>
    <row r="65" spans="1:41" ht="12.75">
      <c r="A65">
        <v>2104290</v>
      </c>
      <c r="B65">
        <v>88441000</v>
      </c>
      <c r="C65" t="s">
        <v>216</v>
      </c>
      <c r="D65" t="s">
        <v>217</v>
      </c>
      <c r="E65" t="s">
        <v>218</v>
      </c>
      <c r="F65" s="36">
        <v>41472</v>
      </c>
      <c r="G65" s="3">
        <v>489</v>
      </c>
      <c r="H65">
        <v>6067438002</v>
      </c>
      <c r="I65" s="4" t="s">
        <v>72</v>
      </c>
      <c r="J65" s="4" t="s">
        <v>47</v>
      </c>
      <c r="K65" t="s">
        <v>45</v>
      </c>
      <c r="L65" s="5" t="s">
        <v>48</v>
      </c>
      <c r="M65" s="37">
        <v>2024.7466</v>
      </c>
      <c r="N65" s="5" t="s">
        <v>46</v>
      </c>
      <c r="O65" s="5" t="s">
        <v>48</v>
      </c>
      <c r="P65" s="38">
        <v>28.384647828</v>
      </c>
      <c r="Q65" t="s">
        <v>47</v>
      </c>
      <c r="R65" t="s">
        <v>45</v>
      </c>
      <c r="S65" t="s">
        <v>47</v>
      </c>
      <c r="T65" t="s">
        <v>45</v>
      </c>
      <c r="U65" s="5" t="s">
        <v>52</v>
      </c>
      <c r="V65" s="39">
        <v>238489.34032854924</v>
      </c>
      <c r="W65" s="40">
        <v>27247.9331425835</v>
      </c>
      <c r="X65" s="39">
        <v>25736.967798416772</v>
      </c>
      <c r="Y65" s="39">
        <v>17444.07513117192</v>
      </c>
      <c r="Z65">
        <f t="shared" si="0"/>
        <v>1</v>
      </c>
      <c r="AA65">
        <f t="shared" si="1"/>
        <v>0</v>
      </c>
      <c r="AB65">
        <f t="shared" si="2"/>
        <v>0</v>
      </c>
      <c r="AC65">
        <f t="shared" si="3"/>
        <v>0</v>
      </c>
      <c r="AD65">
        <f t="shared" si="4"/>
        <v>0</v>
      </c>
      <c r="AE65">
        <f t="shared" si="5"/>
        <v>0</v>
      </c>
      <c r="AF65" s="7">
        <f t="shared" si="6"/>
        <v>0</v>
      </c>
      <c r="AG65" s="7">
        <f t="shared" si="7"/>
        <v>0</v>
      </c>
      <c r="AH65" s="7">
        <f t="shared" si="8"/>
        <v>0</v>
      </c>
      <c r="AI65">
        <f t="shared" si="9"/>
        <v>1</v>
      </c>
      <c r="AJ65">
        <f t="shared" si="10"/>
        <v>1</v>
      </c>
      <c r="AK65" t="str">
        <f t="shared" si="11"/>
        <v>Initial</v>
      </c>
      <c r="AL65">
        <f t="shared" si="12"/>
        <v>0</v>
      </c>
      <c r="AM65" t="str">
        <f t="shared" si="13"/>
        <v>RLIS</v>
      </c>
      <c r="AN65">
        <f t="shared" si="14"/>
        <v>0</v>
      </c>
      <c r="AO65">
        <f t="shared" si="15"/>
        <v>0</v>
      </c>
    </row>
    <row r="66" spans="1:41" ht="12.75">
      <c r="A66">
        <v>2100081</v>
      </c>
      <c r="B66">
        <v>89445000</v>
      </c>
      <c r="C66" t="s">
        <v>49</v>
      </c>
      <c r="D66" t="s">
        <v>50</v>
      </c>
      <c r="E66" t="s">
        <v>51</v>
      </c>
      <c r="F66" s="36">
        <v>42345</v>
      </c>
      <c r="G66" s="3">
        <v>167</v>
      </c>
      <c r="H66">
        <v>2703382871</v>
      </c>
      <c r="I66" s="4" t="s">
        <v>44</v>
      </c>
      <c r="J66" s="4" t="s">
        <v>45</v>
      </c>
      <c r="K66" t="s">
        <v>45</v>
      </c>
      <c r="L66" s="5" t="s">
        <v>48</v>
      </c>
      <c r="M66" s="5">
        <v>4543.3</v>
      </c>
      <c r="N66" s="5" t="s">
        <v>46</v>
      </c>
      <c r="O66" s="5" t="s">
        <v>48</v>
      </c>
      <c r="P66" s="38">
        <v>22.100697718</v>
      </c>
      <c r="Q66" t="s">
        <v>47</v>
      </c>
      <c r="R66" t="s">
        <v>45</v>
      </c>
      <c r="S66" t="s">
        <v>47</v>
      </c>
      <c r="T66" t="s">
        <v>45</v>
      </c>
      <c r="U66" s="5" t="s">
        <v>52</v>
      </c>
      <c r="V66" s="39">
        <v>358419.77442202973</v>
      </c>
      <c r="W66" s="40">
        <v>35064.92915283496</v>
      </c>
      <c r="X66" s="39">
        <v>39204.82674036826</v>
      </c>
      <c r="Y66" s="39">
        <v>32451.698472271866</v>
      </c>
      <c r="Z66">
        <f t="shared" si="0"/>
        <v>0</v>
      </c>
      <c r="AA66">
        <f t="shared" si="1"/>
        <v>0</v>
      </c>
      <c r="AB66">
        <f t="shared" si="2"/>
        <v>0</v>
      </c>
      <c r="AC66">
        <f t="shared" si="3"/>
        <v>0</v>
      </c>
      <c r="AD66">
        <f t="shared" si="4"/>
        <v>0</v>
      </c>
      <c r="AE66">
        <f t="shared" si="5"/>
        <v>0</v>
      </c>
      <c r="AF66" s="7">
        <f t="shared" si="6"/>
        <v>0</v>
      </c>
      <c r="AG66" s="7">
        <f t="shared" si="7"/>
        <v>0</v>
      </c>
      <c r="AH66" s="7">
        <f t="shared" si="8"/>
        <v>0</v>
      </c>
      <c r="AI66">
        <f t="shared" si="9"/>
        <v>1</v>
      </c>
      <c r="AJ66">
        <f t="shared" si="10"/>
        <v>1</v>
      </c>
      <c r="AK66" t="str">
        <f t="shared" si="11"/>
        <v>Initial</v>
      </c>
      <c r="AL66">
        <f t="shared" si="12"/>
        <v>0</v>
      </c>
      <c r="AM66" t="str">
        <f t="shared" si="13"/>
        <v>RLIS</v>
      </c>
      <c r="AN66">
        <f t="shared" si="14"/>
        <v>0</v>
      </c>
      <c r="AO66">
        <f t="shared" si="15"/>
        <v>0</v>
      </c>
    </row>
    <row r="67" spans="1:41" ht="12.75">
      <c r="A67">
        <v>2104500</v>
      </c>
      <c r="B67">
        <v>92461000</v>
      </c>
      <c r="C67" t="s">
        <v>219</v>
      </c>
      <c r="D67" t="s">
        <v>220</v>
      </c>
      <c r="E67" t="s">
        <v>221</v>
      </c>
      <c r="F67" s="36">
        <v>42347</v>
      </c>
      <c r="G67" s="3">
        <v>70</v>
      </c>
      <c r="H67">
        <v>2702983249</v>
      </c>
      <c r="I67" s="4" t="s">
        <v>44</v>
      </c>
      <c r="J67" s="4" t="s">
        <v>45</v>
      </c>
      <c r="K67" t="s">
        <v>45</v>
      </c>
      <c r="L67" s="5" t="s">
        <v>48</v>
      </c>
      <c r="M67" s="37">
        <v>3597.1063</v>
      </c>
      <c r="N67" s="5" t="s">
        <v>46</v>
      </c>
      <c r="O67" s="5" t="s">
        <v>48</v>
      </c>
      <c r="P67" s="38">
        <v>20.328253224</v>
      </c>
      <c r="Q67" t="s">
        <v>47</v>
      </c>
      <c r="R67" t="s">
        <v>45</v>
      </c>
      <c r="S67" t="s">
        <v>47</v>
      </c>
      <c r="T67" t="s">
        <v>45</v>
      </c>
      <c r="U67" s="5" t="s">
        <v>52</v>
      </c>
      <c r="V67" s="39">
        <v>277440.3977895605</v>
      </c>
      <c r="W67" s="40">
        <v>28409.565374414313</v>
      </c>
      <c r="X67" s="39">
        <v>31508.6549190724</v>
      </c>
      <c r="Y67" s="39">
        <v>26457.785359051413</v>
      </c>
      <c r="Z67">
        <f t="shared" si="0"/>
        <v>0</v>
      </c>
      <c r="AA67">
        <f t="shared" si="1"/>
        <v>0</v>
      </c>
      <c r="AB67">
        <f t="shared" si="2"/>
        <v>0</v>
      </c>
      <c r="AC67">
        <f t="shared" si="3"/>
        <v>0</v>
      </c>
      <c r="AD67">
        <f t="shared" si="4"/>
        <v>0</v>
      </c>
      <c r="AE67">
        <f t="shared" si="5"/>
        <v>0</v>
      </c>
      <c r="AF67" s="7">
        <f t="shared" si="6"/>
        <v>0</v>
      </c>
      <c r="AG67" s="7">
        <f t="shared" si="7"/>
        <v>0</v>
      </c>
      <c r="AH67" s="7">
        <f t="shared" si="8"/>
        <v>0</v>
      </c>
      <c r="AI67">
        <f t="shared" si="9"/>
        <v>1</v>
      </c>
      <c r="AJ67">
        <f t="shared" si="10"/>
        <v>1</v>
      </c>
      <c r="AK67" t="str">
        <f t="shared" si="11"/>
        <v>Initial</v>
      </c>
      <c r="AL67">
        <f t="shared" si="12"/>
        <v>0</v>
      </c>
      <c r="AM67" t="str">
        <f t="shared" si="13"/>
        <v>RLIS</v>
      </c>
      <c r="AN67">
        <f t="shared" si="14"/>
        <v>0</v>
      </c>
      <c r="AO67">
        <f t="shared" si="15"/>
        <v>0</v>
      </c>
    </row>
    <row r="68" spans="1:41" ht="12.75">
      <c r="A68">
        <v>2104620</v>
      </c>
      <c r="B68">
        <v>95475000</v>
      </c>
      <c r="C68" t="s">
        <v>222</v>
      </c>
      <c r="D68" t="s">
        <v>223</v>
      </c>
      <c r="E68" t="s">
        <v>224</v>
      </c>
      <c r="F68" s="36">
        <v>41314</v>
      </c>
      <c r="G68" s="3">
        <v>340</v>
      </c>
      <c r="H68">
        <v>6065936363</v>
      </c>
      <c r="I68" s="4">
        <v>7</v>
      </c>
      <c r="J68" s="4" t="s">
        <v>47</v>
      </c>
      <c r="K68" t="s">
        <v>45</v>
      </c>
      <c r="L68" s="5" t="s">
        <v>48</v>
      </c>
      <c r="M68" s="37">
        <v>777.0863000000002</v>
      </c>
      <c r="N68" s="5" t="s">
        <v>46</v>
      </c>
      <c r="O68" s="5" t="s">
        <v>48</v>
      </c>
      <c r="P68" s="38">
        <v>44.060475162</v>
      </c>
      <c r="Q68" t="s">
        <v>47</v>
      </c>
      <c r="R68" t="s">
        <v>45</v>
      </c>
      <c r="S68" t="s">
        <v>47</v>
      </c>
      <c r="T68" t="s">
        <v>45</v>
      </c>
      <c r="U68" s="5" t="s">
        <v>52</v>
      </c>
      <c r="V68" s="39">
        <v>129885.66304054155</v>
      </c>
      <c r="W68" s="40">
        <v>17506.484045969868</v>
      </c>
      <c r="X68" s="39">
        <v>14940.969508072152</v>
      </c>
      <c r="Y68" s="39">
        <v>7290.102162516383</v>
      </c>
      <c r="Z68">
        <f t="shared" si="0"/>
        <v>1</v>
      </c>
      <c r="AA68">
        <f t="shared" si="1"/>
        <v>0</v>
      </c>
      <c r="AB68">
        <f t="shared" si="2"/>
        <v>0</v>
      </c>
      <c r="AC68">
        <f t="shared" si="3"/>
        <v>0</v>
      </c>
      <c r="AD68">
        <f t="shared" si="4"/>
        <v>0</v>
      </c>
      <c r="AE68">
        <f t="shared" si="5"/>
        <v>0</v>
      </c>
      <c r="AF68" s="7">
        <f t="shared" si="6"/>
        <v>0</v>
      </c>
      <c r="AG68" s="7">
        <f t="shared" si="7"/>
        <v>0</v>
      </c>
      <c r="AH68" s="7">
        <f t="shared" si="8"/>
        <v>0</v>
      </c>
      <c r="AI68">
        <f t="shared" si="9"/>
        <v>1</v>
      </c>
      <c r="AJ68">
        <f t="shared" si="10"/>
        <v>1</v>
      </c>
      <c r="AK68" t="str">
        <f t="shared" si="11"/>
        <v>Initial</v>
      </c>
      <c r="AL68">
        <f t="shared" si="12"/>
        <v>0</v>
      </c>
      <c r="AM68" t="str">
        <f t="shared" si="13"/>
        <v>RLIS</v>
      </c>
      <c r="AN68">
        <f t="shared" si="14"/>
        <v>0</v>
      </c>
      <c r="AO68">
        <f t="shared" si="15"/>
        <v>0</v>
      </c>
    </row>
    <row r="69" spans="1:41" ht="12.75">
      <c r="A69">
        <v>2104680</v>
      </c>
      <c r="B69">
        <v>58477000</v>
      </c>
      <c r="C69" t="s">
        <v>225</v>
      </c>
      <c r="D69" t="s">
        <v>226</v>
      </c>
      <c r="E69" t="s">
        <v>159</v>
      </c>
      <c r="F69" s="36">
        <v>41240</v>
      </c>
      <c r="G69" s="3">
        <v>1037</v>
      </c>
      <c r="H69">
        <v>6067892654</v>
      </c>
      <c r="I69" s="4">
        <v>6</v>
      </c>
      <c r="J69" s="4" t="s">
        <v>45</v>
      </c>
      <c r="K69" t="s">
        <v>45</v>
      </c>
      <c r="L69" s="5" t="s">
        <v>48</v>
      </c>
      <c r="M69" s="37">
        <v>684.5400999999999</v>
      </c>
      <c r="N69" s="5" t="s">
        <v>46</v>
      </c>
      <c r="O69" s="5" t="s">
        <v>48</v>
      </c>
      <c r="P69" s="38">
        <v>34.941763727</v>
      </c>
      <c r="Q69" t="s">
        <v>47</v>
      </c>
      <c r="R69" t="s">
        <v>45</v>
      </c>
      <c r="S69" t="s">
        <v>47</v>
      </c>
      <c r="T69" t="s">
        <v>45</v>
      </c>
      <c r="U69" s="5" t="s">
        <v>52</v>
      </c>
      <c r="V69" s="39">
        <v>46949.017244331255</v>
      </c>
      <c r="W69" s="40">
        <v>4873.037699643033</v>
      </c>
      <c r="X69" s="39">
        <v>5473.470294423251</v>
      </c>
      <c r="Y69" s="39">
        <v>4270.327590011077</v>
      </c>
      <c r="Z69">
        <f t="shared" si="0"/>
        <v>0</v>
      </c>
      <c r="AA69">
        <f t="shared" si="1"/>
        <v>0</v>
      </c>
      <c r="AB69">
        <f t="shared" si="2"/>
        <v>0</v>
      </c>
      <c r="AC69">
        <f t="shared" si="3"/>
        <v>0</v>
      </c>
      <c r="AD69">
        <f t="shared" si="4"/>
        <v>0</v>
      </c>
      <c r="AE69">
        <f t="shared" si="5"/>
        <v>0</v>
      </c>
      <c r="AF69" s="7">
        <f t="shared" si="6"/>
        <v>0</v>
      </c>
      <c r="AG69" s="7">
        <f t="shared" si="7"/>
        <v>0</v>
      </c>
      <c r="AH69" s="7">
        <f t="shared" si="8"/>
        <v>0</v>
      </c>
      <c r="AI69">
        <f t="shared" si="9"/>
        <v>1</v>
      </c>
      <c r="AJ69">
        <f t="shared" si="10"/>
        <v>1</v>
      </c>
      <c r="AK69" t="str">
        <f t="shared" si="11"/>
        <v>Initial</v>
      </c>
      <c r="AL69">
        <f t="shared" si="12"/>
        <v>0</v>
      </c>
      <c r="AM69" t="str">
        <f t="shared" si="13"/>
        <v>RLIS</v>
      </c>
      <c r="AN69">
        <f t="shared" si="14"/>
        <v>0</v>
      </c>
      <c r="AO69">
        <f t="shared" si="15"/>
        <v>0</v>
      </c>
    </row>
    <row r="70" spans="1:41" ht="12.75">
      <c r="A70">
        <v>2104770</v>
      </c>
      <c r="B70">
        <v>97485000</v>
      </c>
      <c r="C70" t="s">
        <v>227</v>
      </c>
      <c r="D70" t="s">
        <v>228</v>
      </c>
      <c r="E70" t="s">
        <v>144</v>
      </c>
      <c r="F70" s="36">
        <v>41701</v>
      </c>
      <c r="G70" s="3">
        <v>9548</v>
      </c>
      <c r="H70">
        <v>6064395814</v>
      </c>
      <c r="I70" s="4" t="s">
        <v>68</v>
      </c>
      <c r="J70" s="4" t="s">
        <v>45</v>
      </c>
      <c r="K70" t="s">
        <v>45</v>
      </c>
      <c r="L70" s="5" t="s">
        <v>48</v>
      </c>
      <c r="M70" s="37">
        <v>4039.2048000000004</v>
      </c>
      <c r="N70" s="5" t="s">
        <v>46</v>
      </c>
      <c r="O70" s="5" t="s">
        <v>48</v>
      </c>
      <c r="P70" s="38">
        <v>29.746281715</v>
      </c>
      <c r="Q70" t="s">
        <v>47</v>
      </c>
      <c r="R70" t="s">
        <v>45</v>
      </c>
      <c r="S70" t="s">
        <v>47</v>
      </c>
      <c r="T70" t="s">
        <v>45</v>
      </c>
      <c r="U70" s="5" t="s">
        <v>52</v>
      </c>
      <c r="V70" s="39">
        <v>459534.7908576042</v>
      </c>
      <c r="W70" s="40">
        <v>53636.25010318979</v>
      </c>
      <c r="X70" s="39">
        <v>51029.13113668459</v>
      </c>
      <c r="Y70" s="39">
        <v>30468.95042253024</v>
      </c>
      <c r="Z70">
        <f t="shared" si="0"/>
        <v>0</v>
      </c>
      <c r="AA70">
        <f t="shared" si="1"/>
        <v>0</v>
      </c>
      <c r="AB70">
        <f t="shared" si="2"/>
        <v>0</v>
      </c>
      <c r="AC70">
        <f t="shared" si="3"/>
        <v>0</v>
      </c>
      <c r="AD70">
        <f t="shared" si="4"/>
        <v>0</v>
      </c>
      <c r="AE70">
        <f t="shared" si="5"/>
        <v>0</v>
      </c>
      <c r="AF70" s="7">
        <f t="shared" si="6"/>
        <v>0</v>
      </c>
      <c r="AG70" s="7">
        <f t="shared" si="7"/>
        <v>0</v>
      </c>
      <c r="AH70" s="7">
        <f t="shared" si="8"/>
        <v>0</v>
      </c>
      <c r="AI70">
        <f t="shared" si="9"/>
        <v>1</v>
      </c>
      <c r="AJ70">
        <f t="shared" si="10"/>
        <v>1</v>
      </c>
      <c r="AK70" t="str">
        <f t="shared" si="11"/>
        <v>Initial</v>
      </c>
      <c r="AL70">
        <f t="shared" si="12"/>
        <v>0</v>
      </c>
      <c r="AM70" t="str">
        <f t="shared" si="13"/>
        <v>RLIS</v>
      </c>
      <c r="AN70">
        <f t="shared" si="14"/>
        <v>0</v>
      </c>
      <c r="AO70">
        <f t="shared" si="15"/>
        <v>0</v>
      </c>
    </row>
    <row r="71" spans="1:41" ht="12.75">
      <c r="A71">
        <v>2104800</v>
      </c>
      <c r="B71">
        <v>98491000</v>
      </c>
      <c r="C71" t="s">
        <v>229</v>
      </c>
      <c r="D71" t="s">
        <v>230</v>
      </c>
      <c r="E71" t="s">
        <v>231</v>
      </c>
      <c r="F71" s="36">
        <v>41502</v>
      </c>
      <c r="G71" s="3" t="s">
        <v>61</v>
      </c>
      <c r="H71">
        <v>6064327724</v>
      </c>
      <c r="I71" s="4" t="s">
        <v>44</v>
      </c>
      <c r="J71" s="4" t="s">
        <v>45</v>
      </c>
      <c r="K71" t="s">
        <v>45</v>
      </c>
      <c r="L71" s="5" t="s">
        <v>48</v>
      </c>
      <c r="M71" s="37">
        <v>9206.329300000001</v>
      </c>
      <c r="N71" s="5" t="s">
        <v>46</v>
      </c>
      <c r="O71" s="5" t="s">
        <v>48</v>
      </c>
      <c r="P71" s="38">
        <v>24.23180593</v>
      </c>
      <c r="Q71" t="s">
        <v>47</v>
      </c>
      <c r="R71" t="s">
        <v>45</v>
      </c>
      <c r="S71" t="s">
        <v>47</v>
      </c>
      <c r="T71" t="s">
        <v>45</v>
      </c>
      <c r="U71" s="5" t="s">
        <v>52</v>
      </c>
      <c r="V71" s="39">
        <v>901199.6578931059</v>
      </c>
      <c r="W71" s="40">
        <v>98679.99054993414</v>
      </c>
      <c r="X71" s="39">
        <v>99512.31200435605</v>
      </c>
      <c r="Y71" s="39">
        <v>69098.22664499958</v>
      </c>
      <c r="Z71">
        <f t="shared" si="0"/>
        <v>0</v>
      </c>
      <c r="AA71">
        <f t="shared" si="1"/>
        <v>0</v>
      </c>
      <c r="AB71">
        <f t="shared" si="2"/>
        <v>0</v>
      </c>
      <c r="AC71">
        <f t="shared" si="3"/>
        <v>0</v>
      </c>
      <c r="AD71">
        <f t="shared" si="4"/>
        <v>0</v>
      </c>
      <c r="AE71">
        <f t="shared" si="5"/>
        <v>0</v>
      </c>
      <c r="AF71" s="7">
        <f t="shared" si="6"/>
        <v>0</v>
      </c>
      <c r="AG71" s="7">
        <f t="shared" si="7"/>
        <v>0</v>
      </c>
      <c r="AH71" s="7">
        <f t="shared" si="8"/>
        <v>0</v>
      </c>
      <c r="AI71">
        <f t="shared" si="9"/>
        <v>1</v>
      </c>
      <c r="AJ71">
        <f t="shared" si="10"/>
        <v>1</v>
      </c>
      <c r="AK71" t="str">
        <f t="shared" si="11"/>
        <v>Initial</v>
      </c>
      <c r="AL71">
        <f t="shared" si="12"/>
        <v>0</v>
      </c>
      <c r="AM71" t="str">
        <f t="shared" si="13"/>
        <v>RLIS</v>
      </c>
      <c r="AN71">
        <f t="shared" si="14"/>
        <v>0</v>
      </c>
      <c r="AO71">
        <f t="shared" si="15"/>
        <v>0</v>
      </c>
    </row>
    <row r="72" spans="1:41" ht="12.75">
      <c r="A72">
        <v>2104830</v>
      </c>
      <c r="B72">
        <v>98492000</v>
      </c>
      <c r="C72" t="s">
        <v>232</v>
      </c>
      <c r="D72" t="s">
        <v>233</v>
      </c>
      <c r="E72" t="s">
        <v>231</v>
      </c>
      <c r="F72" s="36">
        <v>41502</v>
      </c>
      <c r="G72" s="3">
        <v>2010</v>
      </c>
      <c r="H72">
        <v>6064328161</v>
      </c>
      <c r="I72" s="4">
        <v>6</v>
      </c>
      <c r="J72" s="4" t="s">
        <v>45</v>
      </c>
      <c r="K72" t="s">
        <v>45</v>
      </c>
      <c r="L72" s="5" t="s">
        <v>48</v>
      </c>
      <c r="M72" s="37">
        <v>1095.1267</v>
      </c>
      <c r="N72" s="5" t="s">
        <v>46</v>
      </c>
      <c r="O72" s="5" t="s">
        <v>48</v>
      </c>
      <c r="P72" s="38">
        <v>26.707441386</v>
      </c>
      <c r="Q72" t="s">
        <v>47</v>
      </c>
      <c r="R72" t="s">
        <v>45</v>
      </c>
      <c r="S72" t="s">
        <v>47</v>
      </c>
      <c r="T72" t="s">
        <v>45</v>
      </c>
      <c r="U72" s="5" t="s">
        <v>52</v>
      </c>
      <c r="V72" s="39">
        <v>105517.48238090877</v>
      </c>
      <c r="W72" s="40">
        <v>11678.577145671406</v>
      </c>
      <c r="X72" s="39">
        <v>11975.552451110345</v>
      </c>
      <c r="Y72" s="39">
        <v>7262.384934535394</v>
      </c>
      <c r="Z72">
        <f t="shared" si="0"/>
        <v>0</v>
      </c>
      <c r="AA72">
        <f t="shared" si="1"/>
        <v>0</v>
      </c>
      <c r="AB72">
        <f t="shared" si="2"/>
        <v>0</v>
      </c>
      <c r="AC72">
        <f t="shared" si="3"/>
        <v>0</v>
      </c>
      <c r="AD72">
        <f t="shared" si="4"/>
        <v>0</v>
      </c>
      <c r="AE72">
        <f t="shared" si="5"/>
        <v>0</v>
      </c>
      <c r="AF72" s="7">
        <f t="shared" si="6"/>
        <v>0</v>
      </c>
      <c r="AG72" s="7">
        <f t="shared" si="7"/>
        <v>0</v>
      </c>
      <c r="AH72" s="7">
        <f t="shared" si="8"/>
        <v>0</v>
      </c>
      <c r="AI72">
        <f t="shared" si="9"/>
        <v>1</v>
      </c>
      <c r="AJ72">
        <f t="shared" si="10"/>
        <v>1</v>
      </c>
      <c r="AK72" t="str">
        <f t="shared" si="11"/>
        <v>Initial</v>
      </c>
      <c r="AL72">
        <f t="shared" si="12"/>
        <v>0</v>
      </c>
      <c r="AM72" t="str">
        <f t="shared" si="13"/>
        <v>RLIS</v>
      </c>
      <c r="AN72">
        <f t="shared" si="14"/>
        <v>0</v>
      </c>
      <c r="AO72">
        <f t="shared" si="15"/>
        <v>0</v>
      </c>
    </row>
    <row r="73" spans="1:41" ht="12.75">
      <c r="A73">
        <v>2104890</v>
      </c>
      <c r="B73">
        <v>99495000</v>
      </c>
      <c r="C73" t="s">
        <v>234</v>
      </c>
      <c r="D73" t="s">
        <v>235</v>
      </c>
      <c r="E73" t="s">
        <v>236</v>
      </c>
      <c r="F73" s="36">
        <v>40380</v>
      </c>
      <c r="G73" s="3">
        <v>430</v>
      </c>
      <c r="H73">
        <v>6066633300</v>
      </c>
      <c r="I73" s="4" t="s">
        <v>68</v>
      </c>
      <c r="J73" s="4" t="s">
        <v>45</v>
      </c>
      <c r="K73" t="s">
        <v>45</v>
      </c>
      <c r="L73" s="5" t="s">
        <v>48</v>
      </c>
      <c r="M73" s="37">
        <v>2284.0416999999998</v>
      </c>
      <c r="N73" s="5" t="s">
        <v>46</v>
      </c>
      <c r="O73" s="5" t="s">
        <v>48</v>
      </c>
      <c r="P73" s="38">
        <v>26.410060976</v>
      </c>
      <c r="Q73" t="s">
        <v>47</v>
      </c>
      <c r="R73" t="s">
        <v>45</v>
      </c>
      <c r="S73" t="s">
        <v>47</v>
      </c>
      <c r="T73" t="s">
        <v>45</v>
      </c>
      <c r="U73" s="5" t="s">
        <v>52</v>
      </c>
      <c r="V73" s="39">
        <v>209804.4565654898</v>
      </c>
      <c r="W73" s="40">
        <v>20551.381892397378</v>
      </c>
      <c r="X73" s="39">
        <v>21958.421284688004</v>
      </c>
      <c r="Y73" s="39">
        <v>16979.344121203296</v>
      </c>
      <c r="Z73">
        <f t="shared" si="0"/>
        <v>0</v>
      </c>
      <c r="AA73">
        <f t="shared" si="1"/>
        <v>0</v>
      </c>
      <c r="AB73">
        <f t="shared" si="2"/>
        <v>0</v>
      </c>
      <c r="AC73">
        <f t="shared" si="3"/>
        <v>0</v>
      </c>
      <c r="AD73">
        <f t="shared" si="4"/>
        <v>0</v>
      </c>
      <c r="AE73">
        <f t="shared" si="5"/>
        <v>0</v>
      </c>
      <c r="AF73" s="7">
        <f t="shared" si="6"/>
        <v>0</v>
      </c>
      <c r="AG73" s="7">
        <f t="shared" si="7"/>
        <v>0</v>
      </c>
      <c r="AH73" s="7">
        <f t="shared" si="8"/>
        <v>0</v>
      </c>
      <c r="AI73">
        <f t="shared" si="9"/>
        <v>1</v>
      </c>
      <c r="AJ73">
        <f t="shared" si="10"/>
        <v>1</v>
      </c>
      <c r="AK73" t="str">
        <f t="shared" si="11"/>
        <v>Initial</v>
      </c>
      <c r="AL73">
        <f t="shared" si="12"/>
        <v>0</v>
      </c>
      <c r="AM73" t="str">
        <f t="shared" si="13"/>
        <v>RLIS</v>
      </c>
      <c r="AN73">
        <f t="shared" si="14"/>
        <v>0</v>
      </c>
      <c r="AO73">
        <f t="shared" si="15"/>
        <v>0</v>
      </c>
    </row>
    <row r="74" spans="1:41" ht="12.75">
      <c r="A74">
        <v>2104920</v>
      </c>
      <c r="B74">
        <v>117496000</v>
      </c>
      <c r="C74" t="s">
        <v>237</v>
      </c>
      <c r="D74" t="s">
        <v>238</v>
      </c>
      <c r="E74" t="s">
        <v>239</v>
      </c>
      <c r="F74" s="36">
        <v>42450</v>
      </c>
      <c r="G74" s="3">
        <v>1140</v>
      </c>
      <c r="H74">
        <v>2706677007</v>
      </c>
      <c r="I74" s="4">
        <v>6</v>
      </c>
      <c r="J74" s="4" t="s">
        <v>45</v>
      </c>
      <c r="K74" t="s">
        <v>45</v>
      </c>
      <c r="L74" s="5" t="s">
        <v>48</v>
      </c>
      <c r="M74" s="37">
        <v>364.4671</v>
      </c>
      <c r="N74" s="5" t="s">
        <v>53</v>
      </c>
      <c r="O74" s="5" t="s">
        <v>48</v>
      </c>
      <c r="P74" s="38">
        <v>31.946755408</v>
      </c>
      <c r="Q74" t="s">
        <v>47</v>
      </c>
      <c r="R74" t="s">
        <v>45</v>
      </c>
      <c r="S74" t="s">
        <v>47</v>
      </c>
      <c r="T74" t="s">
        <v>45</v>
      </c>
      <c r="U74" s="5" t="s">
        <v>52</v>
      </c>
      <c r="V74" s="39">
        <v>50525.6821407635</v>
      </c>
      <c r="W74" s="40">
        <v>6173.384358456546</v>
      </c>
      <c r="X74" s="39">
        <v>5569.268455261604</v>
      </c>
      <c r="Y74" s="39">
        <v>2864.884347847192</v>
      </c>
      <c r="Z74">
        <f t="shared" si="0"/>
        <v>0</v>
      </c>
      <c r="AA74">
        <f t="shared" si="1"/>
        <v>1</v>
      </c>
      <c r="AB74">
        <f t="shared" si="2"/>
        <v>0</v>
      </c>
      <c r="AC74">
        <f t="shared" si="3"/>
        <v>0</v>
      </c>
      <c r="AD74">
        <f t="shared" si="4"/>
        <v>0</v>
      </c>
      <c r="AE74">
        <f t="shared" si="5"/>
        <v>0</v>
      </c>
      <c r="AF74" s="7">
        <f t="shared" si="6"/>
        <v>0</v>
      </c>
      <c r="AG74" s="7">
        <f t="shared" si="7"/>
        <v>0</v>
      </c>
      <c r="AH74" s="7">
        <f t="shared" si="8"/>
        <v>0</v>
      </c>
      <c r="AI74">
        <f t="shared" si="9"/>
        <v>1</v>
      </c>
      <c r="AJ74">
        <f t="shared" si="10"/>
        <v>1</v>
      </c>
      <c r="AK74" t="str">
        <f t="shared" si="11"/>
        <v>Initial</v>
      </c>
      <c r="AL74">
        <f t="shared" si="12"/>
        <v>0</v>
      </c>
      <c r="AM74" t="str">
        <f t="shared" si="13"/>
        <v>RLIS</v>
      </c>
      <c r="AN74">
        <f t="shared" si="14"/>
        <v>0</v>
      </c>
      <c r="AO74">
        <f t="shared" si="15"/>
        <v>0</v>
      </c>
    </row>
    <row r="75" spans="1:41" ht="12.75">
      <c r="A75">
        <v>2104950</v>
      </c>
      <c r="B75">
        <v>100501000</v>
      </c>
      <c r="C75" t="s">
        <v>240</v>
      </c>
      <c r="D75" t="s">
        <v>241</v>
      </c>
      <c r="E75" t="s">
        <v>242</v>
      </c>
      <c r="F75" s="36">
        <v>42502</v>
      </c>
      <c r="G75" s="3">
        <v>1055</v>
      </c>
      <c r="H75">
        <v>6066791123</v>
      </c>
      <c r="I75" s="4" t="s">
        <v>68</v>
      </c>
      <c r="J75" s="4" t="s">
        <v>45</v>
      </c>
      <c r="K75" t="s">
        <v>45</v>
      </c>
      <c r="L75" s="5" t="s">
        <v>48</v>
      </c>
      <c r="M75" s="37">
        <v>6754.4268</v>
      </c>
      <c r="N75" s="5" t="s">
        <v>46</v>
      </c>
      <c r="O75" s="5" t="s">
        <v>48</v>
      </c>
      <c r="P75" s="38">
        <v>21.903938758</v>
      </c>
      <c r="Q75" t="s">
        <v>47</v>
      </c>
      <c r="R75" t="s">
        <v>45</v>
      </c>
      <c r="S75" t="s">
        <v>47</v>
      </c>
      <c r="T75" t="s">
        <v>45</v>
      </c>
      <c r="U75" s="5" t="s">
        <v>52</v>
      </c>
      <c r="V75" s="39">
        <v>531382.2809228062</v>
      </c>
      <c r="W75" s="40">
        <v>54064.88571864471</v>
      </c>
      <c r="X75" s="39">
        <v>59769.56972408007</v>
      </c>
      <c r="Y75" s="39">
        <v>56776.23778589742</v>
      </c>
      <c r="Z75">
        <f aca="true" t="shared" si="16" ref="Z75:Z84">IF(OR(J75="YES",L75="YES"),1,0)</f>
        <v>0</v>
      </c>
      <c r="AA75">
        <f aca="true" t="shared" si="17" ref="AA75:AA84">IF(OR(M75&lt;600,N75="YES"),1,0)</f>
        <v>0</v>
      </c>
      <c r="AB75">
        <f aca="true" t="shared" si="18" ref="AB75:AB84">IF(AND(OR(J75="YES",L75="YES"),(Z75=0)),"Trouble",0)</f>
        <v>0</v>
      </c>
      <c r="AC75">
        <f aca="true" t="shared" si="19" ref="AC75:AC84">IF(AND(OR(M75&lt;600,N75="YES"),(AA75=0)),"Trouble",0)</f>
        <v>0</v>
      </c>
      <c r="AD75">
        <f aca="true" t="shared" si="20" ref="AD75:AD84">IF(AND(AND(J75="NO",L75="NO"),(O75="YES")),"Trouble",0)</f>
        <v>0</v>
      </c>
      <c r="AE75">
        <f aca="true" t="shared" si="21" ref="AE75:AE84">IF(AND(AND(M75&gt;=600,N75="NO"),(O75="YES")),"Trouble",0)</f>
        <v>0</v>
      </c>
      <c r="AF75" s="7">
        <f aca="true" t="shared" si="22" ref="AF75:AF84">IF(AND(Z75=1,AA75=1),"SRSA",0)</f>
        <v>0</v>
      </c>
      <c r="AG75" s="7">
        <f aca="true" t="shared" si="23" ref="AG75:AG84">IF(AND(AF75=0,O75="YES"),"Trouble",0)</f>
        <v>0</v>
      </c>
      <c r="AH75" s="7">
        <f aca="true" t="shared" si="24" ref="AH75:AH84">IF(AND(AF75="SRSA",O75="NO"),"Trouble",0)</f>
        <v>0</v>
      </c>
      <c r="AI75">
        <f aca="true" t="shared" si="25" ref="AI75:AI84">IF(S75="YES",1,0)</f>
        <v>1</v>
      </c>
      <c r="AJ75">
        <f aca="true" t="shared" si="26" ref="AJ75:AJ84">IF(P75&gt;=20,1,0)</f>
        <v>1</v>
      </c>
      <c r="AK75" t="str">
        <f aca="true" t="shared" si="27" ref="AK75:AK84">IF(AND(AI75=1,AJ75=1),"Initial",0)</f>
        <v>Initial</v>
      </c>
      <c r="AL75">
        <f aca="true" t="shared" si="28" ref="AL75:AL84">IF(AND(AF75="SRSA",AK75="Initial"),"SRSA",0)</f>
        <v>0</v>
      </c>
      <c r="AM75" t="str">
        <f aca="true" t="shared" si="29" ref="AM75:AM84">IF(AND(AK75="Initial",AL75=0),"RLIS",0)</f>
        <v>RLIS</v>
      </c>
      <c r="AN75">
        <f aca="true" t="shared" si="30" ref="AN75:AN84">IF(AND(AM75=0,U75="YES"),"Trouble",0)</f>
        <v>0</v>
      </c>
      <c r="AO75">
        <f aca="true" t="shared" si="31" ref="AO75:AO84">IF(AND(U75="NO",AM75="RLIS"),"Trouble",0)</f>
        <v>0</v>
      </c>
    </row>
    <row r="76" spans="1:41" ht="12.75">
      <c r="A76">
        <v>2105070</v>
      </c>
      <c r="B76">
        <v>102511000</v>
      </c>
      <c r="C76" t="s">
        <v>243</v>
      </c>
      <c r="D76" t="s">
        <v>244</v>
      </c>
      <c r="E76" t="s">
        <v>245</v>
      </c>
      <c r="F76" s="36">
        <v>40456</v>
      </c>
      <c r="G76" s="3">
        <v>2705</v>
      </c>
      <c r="H76">
        <v>6062562125</v>
      </c>
      <c r="I76" s="4" t="s">
        <v>44</v>
      </c>
      <c r="J76" s="4" t="s">
        <v>45</v>
      </c>
      <c r="K76" t="s">
        <v>45</v>
      </c>
      <c r="L76" s="5" t="s">
        <v>48</v>
      </c>
      <c r="M76" s="37">
        <v>2685.8594999999996</v>
      </c>
      <c r="N76" s="5" t="s">
        <v>46</v>
      </c>
      <c r="O76" s="5" t="s">
        <v>48</v>
      </c>
      <c r="P76" s="38">
        <v>24.469127736</v>
      </c>
      <c r="Q76" t="s">
        <v>47</v>
      </c>
      <c r="R76" t="s">
        <v>45</v>
      </c>
      <c r="S76" t="s">
        <v>47</v>
      </c>
      <c r="T76" t="s">
        <v>45</v>
      </c>
      <c r="U76" s="5" t="s">
        <v>52</v>
      </c>
      <c r="V76" s="39">
        <v>239228.12030598952</v>
      </c>
      <c r="W76" s="40">
        <v>26546.80725452864</v>
      </c>
      <c r="X76" s="39">
        <v>27225.404574125416</v>
      </c>
      <c r="Y76" s="39">
        <v>22038.20862402973</v>
      </c>
      <c r="Z76">
        <f t="shared" si="16"/>
        <v>0</v>
      </c>
      <c r="AA76">
        <f t="shared" si="17"/>
        <v>0</v>
      </c>
      <c r="AB76">
        <f t="shared" si="18"/>
        <v>0</v>
      </c>
      <c r="AC76">
        <f t="shared" si="19"/>
        <v>0</v>
      </c>
      <c r="AD76">
        <f t="shared" si="20"/>
        <v>0</v>
      </c>
      <c r="AE76">
        <f t="shared" si="21"/>
        <v>0</v>
      </c>
      <c r="AF76" s="7">
        <f t="shared" si="22"/>
        <v>0</v>
      </c>
      <c r="AG76" s="7">
        <f t="shared" si="23"/>
        <v>0</v>
      </c>
      <c r="AH76" s="7">
        <f t="shared" si="24"/>
        <v>0</v>
      </c>
      <c r="AI76">
        <f t="shared" si="25"/>
        <v>1</v>
      </c>
      <c r="AJ76">
        <f t="shared" si="26"/>
        <v>1</v>
      </c>
      <c r="AK76" t="str">
        <f t="shared" si="27"/>
        <v>Initial</v>
      </c>
      <c r="AL76">
        <f t="shared" si="28"/>
        <v>0</v>
      </c>
      <c r="AM76" t="str">
        <f t="shared" si="29"/>
        <v>RLIS</v>
      </c>
      <c r="AN76">
        <f t="shared" si="30"/>
        <v>0</v>
      </c>
      <c r="AO76">
        <f t="shared" si="31"/>
        <v>0</v>
      </c>
    </row>
    <row r="77" spans="1:41" ht="12.75">
      <c r="A77">
        <v>2105160</v>
      </c>
      <c r="B77">
        <v>104521000</v>
      </c>
      <c r="C77" t="s">
        <v>246</v>
      </c>
      <c r="D77" t="s">
        <v>247</v>
      </c>
      <c r="E77" t="s">
        <v>248</v>
      </c>
      <c r="F77" s="36">
        <v>42629</v>
      </c>
      <c r="G77" s="3">
        <v>2148</v>
      </c>
      <c r="H77">
        <v>2703433191</v>
      </c>
      <c r="I77" s="4" t="s">
        <v>72</v>
      </c>
      <c r="J77" s="4" t="s">
        <v>47</v>
      </c>
      <c r="K77" t="s">
        <v>45</v>
      </c>
      <c r="L77" s="5" t="s">
        <v>48</v>
      </c>
      <c r="M77" s="37">
        <v>2460.9</v>
      </c>
      <c r="N77" s="5" t="s">
        <v>46</v>
      </c>
      <c r="O77" s="5" t="s">
        <v>48</v>
      </c>
      <c r="P77" s="38">
        <v>26.844188557</v>
      </c>
      <c r="Q77" t="s">
        <v>47</v>
      </c>
      <c r="R77" t="s">
        <v>45</v>
      </c>
      <c r="S77" t="s">
        <v>47</v>
      </c>
      <c r="T77" t="s">
        <v>45</v>
      </c>
      <c r="U77" s="5" t="s">
        <v>52</v>
      </c>
      <c r="V77" s="39">
        <v>212239</v>
      </c>
      <c r="W77" s="40">
        <v>20932</v>
      </c>
      <c r="X77" s="39">
        <v>22725</v>
      </c>
      <c r="Y77" s="39">
        <v>20185</v>
      </c>
      <c r="Z77">
        <f t="shared" si="16"/>
        <v>1</v>
      </c>
      <c r="AA77">
        <f t="shared" si="17"/>
        <v>0</v>
      </c>
      <c r="AB77">
        <f t="shared" si="18"/>
        <v>0</v>
      </c>
      <c r="AC77">
        <f t="shared" si="19"/>
        <v>0</v>
      </c>
      <c r="AD77">
        <f t="shared" si="20"/>
        <v>0</v>
      </c>
      <c r="AE77">
        <f t="shared" si="21"/>
        <v>0</v>
      </c>
      <c r="AF77" s="7">
        <f t="shared" si="22"/>
        <v>0</v>
      </c>
      <c r="AG77" s="7">
        <f t="shared" si="23"/>
        <v>0</v>
      </c>
      <c r="AH77" s="7">
        <f t="shared" si="24"/>
        <v>0</v>
      </c>
      <c r="AI77">
        <f t="shared" si="25"/>
        <v>1</v>
      </c>
      <c r="AJ77">
        <f t="shared" si="26"/>
        <v>1</v>
      </c>
      <c r="AK77" t="str">
        <f t="shared" si="27"/>
        <v>Initial</v>
      </c>
      <c r="AL77">
        <f t="shared" si="28"/>
        <v>0</v>
      </c>
      <c r="AM77" t="str">
        <f t="shared" si="29"/>
        <v>RLIS</v>
      </c>
      <c r="AN77">
        <f t="shared" si="30"/>
        <v>0</v>
      </c>
      <c r="AO77">
        <f t="shared" si="31"/>
        <v>0</v>
      </c>
    </row>
    <row r="78" spans="1:41" ht="12.75">
      <c r="A78">
        <v>2105190</v>
      </c>
      <c r="B78">
        <v>71523000</v>
      </c>
      <c r="C78" t="s">
        <v>249</v>
      </c>
      <c r="D78" t="s">
        <v>250</v>
      </c>
      <c r="E78" t="s">
        <v>186</v>
      </c>
      <c r="F78" s="36">
        <v>42276</v>
      </c>
      <c r="G78" s="3">
        <v>2055</v>
      </c>
      <c r="H78">
        <v>2707268405</v>
      </c>
      <c r="I78" s="4" t="s">
        <v>76</v>
      </c>
      <c r="J78" s="4" t="s">
        <v>45</v>
      </c>
      <c r="K78" t="s">
        <v>45</v>
      </c>
      <c r="L78" s="5" t="s">
        <v>48</v>
      </c>
      <c r="M78" s="37">
        <v>1162.3144</v>
      </c>
      <c r="N78" s="5" t="s">
        <v>46</v>
      </c>
      <c r="O78" s="5" t="s">
        <v>48</v>
      </c>
      <c r="P78" s="38">
        <v>29.964221825</v>
      </c>
      <c r="Q78" t="s">
        <v>47</v>
      </c>
      <c r="R78" t="s">
        <v>47</v>
      </c>
      <c r="S78" t="s">
        <v>47</v>
      </c>
      <c r="T78" t="s">
        <v>45</v>
      </c>
      <c r="U78" s="5" t="s">
        <v>52</v>
      </c>
      <c r="V78" s="39">
        <v>64795.67170110083</v>
      </c>
      <c r="W78" s="40">
        <v>5649.934832547475</v>
      </c>
      <c r="X78" s="39">
        <v>7684.098377673214</v>
      </c>
      <c r="Y78" s="39">
        <v>8511.386430270375</v>
      </c>
      <c r="Z78">
        <f t="shared" si="16"/>
        <v>0</v>
      </c>
      <c r="AA78">
        <f t="shared" si="17"/>
        <v>0</v>
      </c>
      <c r="AB78">
        <f t="shared" si="18"/>
        <v>0</v>
      </c>
      <c r="AC78">
        <f t="shared" si="19"/>
        <v>0</v>
      </c>
      <c r="AD78">
        <f t="shared" si="20"/>
        <v>0</v>
      </c>
      <c r="AE78">
        <f t="shared" si="21"/>
        <v>0</v>
      </c>
      <c r="AF78" s="7">
        <f t="shared" si="22"/>
        <v>0</v>
      </c>
      <c r="AG78" s="7">
        <f t="shared" si="23"/>
        <v>0</v>
      </c>
      <c r="AH78" s="7">
        <f t="shared" si="24"/>
        <v>0</v>
      </c>
      <c r="AI78">
        <f t="shared" si="25"/>
        <v>1</v>
      </c>
      <c r="AJ78">
        <f t="shared" si="26"/>
        <v>1</v>
      </c>
      <c r="AK78" t="str">
        <f t="shared" si="27"/>
        <v>Initial</v>
      </c>
      <c r="AL78">
        <f t="shared" si="28"/>
        <v>0</v>
      </c>
      <c r="AM78" t="str">
        <f t="shared" si="29"/>
        <v>RLIS</v>
      </c>
      <c r="AN78">
        <f t="shared" si="30"/>
        <v>0</v>
      </c>
      <c r="AO78">
        <f t="shared" si="31"/>
        <v>0</v>
      </c>
    </row>
    <row r="79" spans="1:41" ht="12.75">
      <c r="A79">
        <v>2105430</v>
      </c>
      <c r="B79">
        <v>100536000</v>
      </c>
      <c r="C79" t="s">
        <v>251</v>
      </c>
      <c r="D79" t="s">
        <v>252</v>
      </c>
      <c r="E79" t="s">
        <v>242</v>
      </c>
      <c r="F79" s="36">
        <v>42502</v>
      </c>
      <c r="G79" s="3">
        <v>1311</v>
      </c>
      <c r="H79">
        <v>6066794451</v>
      </c>
      <c r="I79" s="4" t="s">
        <v>76</v>
      </c>
      <c r="J79" s="4" t="s">
        <v>45</v>
      </c>
      <c r="K79" t="s">
        <v>45</v>
      </c>
      <c r="L79" s="5" t="s">
        <v>48</v>
      </c>
      <c r="M79" s="37">
        <v>1430.3492</v>
      </c>
      <c r="N79" s="5" t="s">
        <v>46</v>
      </c>
      <c r="O79" s="5" t="s">
        <v>48</v>
      </c>
      <c r="P79" s="38">
        <v>23.443983402</v>
      </c>
      <c r="Q79" t="s">
        <v>47</v>
      </c>
      <c r="R79" t="s">
        <v>45</v>
      </c>
      <c r="S79" t="s">
        <v>47</v>
      </c>
      <c r="T79" t="s">
        <v>45</v>
      </c>
      <c r="U79" s="5" t="s">
        <v>52</v>
      </c>
      <c r="V79" s="39">
        <v>95337.91421229439</v>
      </c>
      <c r="W79" s="40">
        <v>9342.087414817892</v>
      </c>
      <c r="X79" s="39">
        <v>11142.362655815727</v>
      </c>
      <c r="Y79" s="39">
        <v>8993.140222672333</v>
      </c>
      <c r="Z79">
        <f t="shared" si="16"/>
        <v>0</v>
      </c>
      <c r="AA79">
        <f t="shared" si="17"/>
        <v>0</v>
      </c>
      <c r="AB79">
        <f t="shared" si="18"/>
        <v>0</v>
      </c>
      <c r="AC79">
        <f t="shared" si="19"/>
        <v>0</v>
      </c>
      <c r="AD79">
        <f t="shared" si="20"/>
        <v>0</v>
      </c>
      <c r="AE79">
        <f t="shared" si="21"/>
        <v>0</v>
      </c>
      <c r="AF79" s="7">
        <f t="shared" si="22"/>
        <v>0</v>
      </c>
      <c r="AG79" s="7">
        <f t="shared" si="23"/>
        <v>0</v>
      </c>
      <c r="AH79" s="7">
        <f t="shared" si="24"/>
        <v>0</v>
      </c>
      <c r="AI79">
        <f t="shared" si="25"/>
        <v>1</v>
      </c>
      <c r="AJ79">
        <f t="shared" si="26"/>
        <v>1</v>
      </c>
      <c r="AK79" t="str">
        <f t="shared" si="27"/>
        <v>Initial</v>
      </c>
      <c r="AL79">
        <f t="shared" si="28"/>
        <v>0</v>
      </c>
      <c r="AM79" t="str">
        <f t="shared" si="29"/>
        <v>RLIS</v>
      </c>
      <c r="AN79">
        <f t="shared" si="30"/>
        <v>0</v>
      </c>
      <c r="AO79">
        <f t="shared" si="31"/>
        <v>0</v>
      </c>
    </row>
    <row r="80" spans="1:41" ht="12.75">
      <c r="A80">
        <v>2105550</v>
      </c>
      <c r="B80">
        <v>110551000</v>
      </c>
      <c r="C80" t="s">
        <v>253</v>
      </c>
      <c r="D80" t="s">
        <v>254</v>
      </c>
      <c r="E80" t="s">
        <v>255</v>
      </c>
      <c r="F80" s="36">
        <v>42220</v>
      </c>
      <c r="G80" s="3">
        <v>8812</v>
      </c>
      <c r="H80">
        <v>2702652436</v>
      </c>
      <c r="I80" s="4">
        <v>7</v>
      </c>
      <c r="J80" s="4" t="s">
        <v>47</v>
      </c>
      <c r="K80" t="s">
        <v>45</v>
      </c>
      <c r="L80" s="5" t="s">
        <v>48</v>
      </c>
      <c r="M80" s="37">
        <v>1810.8256999999999</v>
      </c>
      <c r="N80" s="5" t="s">
        <v>46</v>
      </c>
      <c r="O80" s="5" t="s">
        <v>48</v>
      </c>
      <c r="P80" s="38">
        <v>20.174672489</v>
      </c>
      <c r="Q80" t="s">
        <v>47</v>
      </c>
      <c r="R80" t="s">
        <v>45</v>
      </c>
      <c r="S80" t="s">
        <v>47</v>
      </c>
      <c r="T80" t="s">
        <v>45</v>
      </c>
      <c r="U80" s="5" t="s">
        <v>52</v>
      </c>
      <c r="V80" s="39">
        <v>130663.27785599907</v>
      </c>
      <c r="W80" s="40">
        <v>12324.96734006281</v>
      </c>
      <c r="X80" s="39">
        <v>14421.235275138668</v>
      </c>
      <c r="Y80" s="39">
        <v>14863.324490426327</v>
      </c>
      <c r="Z80">
        <f t="shared" si="16"/>
        <v>1</v>
      </c>
      <c r="AA80">
        <f t="shared" si="17"/>
        <v>0</v>
      </c>
      <c r="AB80">
        <f t="shared" si="18"/>
        <v>0</v>
      </c>
      <c r="AC80">
        <f t="shared" si="19"/>
        <v>0</v>
      </c>
      <c r="AD80">
        <f t="shared" si="20"/>
        <v>0</v>
      </c>
      <c r="AE80">
        <f t="shared" si="21"/>
        <v>0</v>
      </c>
      <c r="AF80" s="7">
        <f t="shared" si="22"/>
        <v>0</v>
      </c>
      <c r="AG80" s="7">
        <f t="shared" si="23"/>
        <v>0</v>
      </c>
      <c r="AH80" s="7">
        <f t="shared" si="24"/>
        <v>0</v>
      </c>
      <c r="AI80">
        <f t="shared" si="25"/>
        <v>1</v>
      </c>
      <c r="AJ80">
        <f t="shared" si="26"/>
        <v>1</v>
      </c>
      <c r="AK80" t="str">
        <f t="shared" si="27"/>
        <v>Initial</v>
      </c>
      <c r="AL80">
        <f t="shared" si="28"/>
        <v>0</v>
      </c>
      <c r="AM80" t="str">
        <f t="shared" si="29"/>
        <v>RLIS</v>
      </c>
      <c r="AN80">
        <f t="shared" si="30"/>
        <v>0</v>
      </c>
      <c r="AO80">
        <f t="shared" si="31"/>
        <v>0</v>
      </c>
    </row>
    <row r="81" spans="1:41" ht="12.75">
      <c r="A81">
        <v>2105790</v>
      </c>
      <c r="B81">
        <v>116581000</v>
      </c>
      <c r="C81" t="s">
        <v>256</v>
      </c>
      <c r="D81" t="s">
        <v>257</v>
      </c>
      <c r="E81" t="s">
        <v>215</v>
      </c>
      <c r="F81" s="36">
        <v>42633</v>
      </c>
      <c r="G81" s="3">
        <v>437</v>
      </c>
      <c r="H81">
        <v>6063488484</v>
      </c>
      <c r="I81" s="4" t="s">
        <v>76</v>
      </c>
      <c r="J81" s="4" t="s">
        <v>45</v>
      </c>
      <c r="K81" t="s">
        <v>45</v>
      </c>
      <c r="L81" s="5" t="s">
        <v>48</v>
      </c>
      <c r="M81" s="37">
        <v>2294.1913999999997</v>
      </c>
      <c r="N81" s="5" t="s">
        <v>46</v>
      </c>
      <c r="O81" s="5" t="s">
        <v>48</v>
      </c>
      <c r="P81" s="38">
        <v>26.750084545</v>
      </c>
      <c r="Q81" t="s">
        <v>47</v>
      </c>
      <c r="R81" t="s">
        <v>45</v>
      </c>
      <c r="S81" t="s">
        <v>47</v>
      </c>
      <c r="T81" t="s">
        <v>45</v>
      </c>
      <c r="U81" s="5" t="s">
        <v>52</v>
      </c>
      <c r="V81" s="39">
        <v>268610.9741395907</v>
      </c>
      <c r="W81" s="40">
        <v>32742.659329126698</v>
      </c>
      <c r="X81" s="39">
        <v>30450.62054726163</v>
      </c>
      <c r="Y81" s="39">
        <v>20115.201599878204</v>
      </c>
      <c r="Z81">
        <f t="shared" si="16"/>
        <v>0</v>
      </c>
      <c r="AA81">
        <f t="shared" si="17"/>
        <v>0</v>
      </c>
      <c r="AB81">
        <f t="shared" si="18"/>
        <v>0</v>
      </c>
      <c r="AC81">
        <f t="shared" si="19"/>
        <v>0</v>
      </c>
      <c r="AD81">
        <f t="shared" si="20"/>
        <v>0</v>
      </c>
      <c r="AE81">
        <f t="shared" si="21"/>
        <v>0</v>
      </c>
      <c r="AF81" s="7">
        <f t="shared" si="22"/>
        <v>0</v>
      </c>
      <c r="AG81" s="7">
        <f t="shared" si="23"/>
        <v>0</v>
      </c>
      <c r="AH81" s="7">
        <f t="shared" si="24"/>
        <v>0</v>
      </c>
      <c r="AI81">
        <f t="shared" si="25"/>
        <v>1</v>
      </c>
      <c r="AJ81">
        <f t="shared" si="26"/>
        <v>1</v>
      </c>
      <c r="AK81" t="str">
        <f t="shared" si="27"/>
        <v>Initial</v>
      </c>
      <c r="AL81">
        <f t="shared" si="28"/>
        <v>0</v>
      </c>
      <c r="AM81" t="str">
        <f t="shared" si="29"/>
        <v>RLIS</v>
      </c>
      <c r="AN81">
        <f t="shared" si="30"/>
        <v>0</v>
      </c>
      <c r="AO81">
        <f t="shared" si="31"/>
        <v>0</v>
      </c>
    </row>
    <row r="82" spans="1:41" ht="12.75">
      <c r="A82">
        <v>2105880</v>
      </c>
      <c r="B82">
        <v>118591000</v>
      </c>
      <c r="C82" t="s">
        <v>258</v>
      </c>
      <c r="D82" t="s">
        <v>259</v>
      </c>
      <c r="E82" t="s">
        <v>260</v>
      </c>
      <c r="F82" s="36">
        <v>40769</v>
      </c>
      <c r="G82" s="3">
        <v>1115</v>
      </c>
      <c r="H82">
        <v>6065497000</v>
      </c>
      <c r="I82" s="4" t="s">
        <v>68</v>
      </c>
      <c r="J82" s="4" t="s">
        <v>45</v>
      </c>
      <c r="K82" t="s">
        <v>45</v>
      </c>
      <c r="L82" s="5" t="s">
        <v>48</v>
      </c>
      <c r="M82" s="37">
        <v>3964.2796</v>
      </c>
      <c r="N82" s="5" t="s">
        <v>46</v>
      </c>
      <c r="O82" s="5" t="s">
        <v>48</v>
      </c>
      <c r="P82" s="38">
        <v>31.565995526</v>
      </c>
      <c r="Q82" t="s">
        <v>47</v>
      </c>
      <c r="R82" t="s">
        <v>45</v>
      </c>
      <c r="S82" t="s">
        <v>47</v>
      </c>
      <c r="T82" t="s">
        <v>45</v>
      </c>
      <c r="U82" s="5" t="s">
        <v>52</v>
      </c>
      <c r="V82" s="39">
        <v>417615.4625205659</v>
      </c>
      <c r="W82" s="40">
        <v>47819.32852222285</v>
      </c>
      <c r="X82" s="39">
        <v>46701.85034949365</v>
      </c>
      <c r="Y82" s="39">
        <v>35650.93963201257</v>
      </c>
      <c r="Z82">
        <f t="shared" si="16"/>
        <v>0</v>
      </c>
      <c r="AA82">
        <f t="shared" si="17"/>
        <v>0</v>
      </c>
      <c r="AB82">
        <f t="shared" si="18"/>
        <v>0</v>
      </c>
      <c r="AC82">
        <f t="shared" si="19"/>
        <v>0</v>
      </c>
      <c r="AD82">
        <f t="shared" si="20"/>
        <v>0</v>
      </c>
      <c r="AE82">
        <f t="shared" si="21"/>
        <v>0</v>
      </c>
      <c r="AF82" s="7">
        <f t="shared" si="22"/>
        <v>0</v>
      </c>
      <c r="AG82" s="7">
        <f t="shared" si="23"/>
        <v>0</v>
      </c>
      <c r="AH82" s="7">
        <f t="shared" si="24"/>
        <v>0</v>
      </c>
      <c r="AI82">
        <f t="shared" si="25"/>
        <v>1</v>
      </c>
      <c r="AJ82">
        <f t="shared" si="26"/>
        <v>1</v>
      </c>
      <c r="AK82" t="str">
        <f t="shared" si="27"/>
        <v>Initial</v>
      </c>
      <c r="AL82">
        <f t="shared" si="28"/>
        <v>0</v>
      </c>
      <c r="AM82" t="str">
        <f t="shared" si="29"/>
        <v>RLIS</v>
      </c>
      <c r="AN82">
        <f t="shared" si="30"/>
        <v>0</v>
      </c>
      <c r="AO82">
        <f t="shared" si="31"/>
        <v>0</v>
      </c>
    </row>
    <row r="83" spans="1:41" ht="12.75">
      <c r="A83">
        <v>2105910</v>
      </c>
      <c r="B83">
        <v>118592000</v>
      </c>
      <c r="C83" t="s">
        <v>261</v>
      </c>
      <c r="D83" t="s">
        <v>262</v>
      </c>
      <c r="E83" t="s">
        <v>260</v>
      </c>
      <c r="F83" s="36">
        <v>40769</v>
      </c>
      <c r="G83" s="3">
        <v>1000</v>
      </c>
      <c r="H83">
        <v>6065496044</v>
      </c>
      <c r="I83" s="4">
        <v>6</v>
      </c>
      <c r="J83" s="4" t="s">
        <v>45</v>
      </c>
      <c r="K83" t="s">
        <v>45</v>
      </c>
      <c r="L83" s="5" t="s">
        <v>48</v>
      </c>
      <c r="M83" s="37">
        <v>725.5228000000002</v>
      </c>
      <c r="N83" s="5" t="s">
        <v>46</v>
      </c>
      <c r="O83" s="5" t="s">
        <v>48</v>
      </c>
      <c r="P83" s="38">
        <v>39.159001314</v>
      </c>
      <c r="Q83" t="s">
        <v>47</v>
      </c>
      <c r="R83" t="s">
        <v>45</v>
      </c>
      <c r="S83" t="s">
        <v>47</v>
      </c>
      <c r="T83" t="s">
        <v>45</v>
      </c>
      <c r="U83" s="5" t="s">
        <v>52</v>
      </c>
      <c r="V83" s="39">
        <v>79961.7163384668</v>
      </c>
      <c r="W83" s="40">
        <v>9627.610678647849</v>
      </c>
      <c r="X83" s="39">
        <v>9123.037516011476</v>
      </c>
      <c r="Y83" s="39">
        <v>5305.968615601184</v>
      </c>
      <c r="Z83">
        <f t="shared" si="16"/>
        <v>0</v>
      </c>
      <c r="AA83">
        <f t="shared" si="17"/>
        <v>0</v>
      </c>
      <c r="AB83">
        <f t="shared" si="18"/>
        <v>0</v>
      </c>
      <c r="AC83">
        <f t="shared" si="19"/>
        <v>0</v>
      </c>
      <c r="AD83">
        <f t="shared" si="20"/>
        <v>0</v>
      </c>
      <c r="AE83">
        <f t="shared" si="21"/>
        <v>0</v>
      </c>
      <c r="AF83" s="7">
        <f t="shared" si="22"/>
        <v>0</v>
      </c>
      <c r="AG83" s="7">
        <f t="shared" si="23"/>
        <v>0</v>
      </c>
      <c r="AH83" s="7">
        <f t="shared" si="24"/>
        <v>0</v>
      </c>
      <c r="AI83">
        <f t="shared" si="25"/>
        <v>1</v>
      </c>
      <c r="AJ83">
        <f t="shared" si="26"/>
        <v>1</v>
      </c>
      <c r="AK83" t="str">
        <f t="shared" si="27"/>
        <v>Initial</v>
      </c>
      <c r="AL83">
        <f t="shared" si="28"/>
        <v>0</v>
      </c>
      <c r="AM83" t="str">
        <f t="shared" si="29"/>
        <v>RLIS</v>
      </c>
      <c r="AN83">
        <f t="shared" si="30"/>
        <v>0</v>
      </c>
      <c r="AO83">
        <f t="shared" si="31"/>
        <v>0</v>
      </c>
    </row>
    <row r="84" spans="1:41" ht="12.75">
      <c r="A84">
        <v>2105970</v>
      </c>
      <c r="B84">
        <v>119595000</v>
      </c>
      <c r="C84" t="s">
        <v>263</v>
      </c>
      <c r="D84" t="s">
        <v>264</v>
      </c>
      <c r="E84" t="s">
        <v>265</v>
      </c>
      <c r="F84" s="36">
        <v>41301</v>
      </c>
      <c r="G84" s="3">
        <v>160</v>
      </c>
      <c r="H84">
        <v>6066688002</v>
      </c>
      <c r="I84" s="4">
        <v>7</v>
      </c>
      <c r="J84" s="4" t="s">
        <v>47</v>
      </c>
      <c r="K84" t="s">
        <v>45</v>
      </c>
      <c r="L84" s="5" t="s">
        <v>48</v>
      </c>
      <c r="M84" s="37">
        <v>1194.3508000000002</v>
      </c>
      <c r="N84" s="5" t="s">
        <v>46</v>
      </c>
      <c r="O84" s="5" t="s">
        <v>48</v>
      </c>
      <c r="P84" s="38">
        <v>39.162380602</v>
      </c>
      <c r="Q84" t="s">
        <v>47</v>
      </c>
      <c r="R84" t="s">
        <v>45</v>
      </c>
      <c r="S84" t="s">
        <v>47</v>
      </c>
      <c r="T84" t="s">
        <v>45</v>
      </c>
      <c r="U84" s="5" t="s">
        <v>52</v>
      </c>
      <c r="V84" s="41">
        <v>182805.9872400588</v>
      </c>
      <c r="W84" s="42">
        <v>22895.560015494575</v>
      </c>
      <c r="X84" s="41">
        <v>19991.20033318205</v>
      </c>
      <c r="Y84" s="41">
        <v>10435.059266761102</v>
      </c>
      <c r="Z84">
        <f t="shared" si="16"/>
        <v>1</v>
      </c>
      <c r="AA84">
        <f t="shared" si="17"/>
        <v>0</v>
      </c>
      <c r="AB84">
        <f t="shared" si="18"/>
        <v>0</v>
      </c>
      <c r="AC84">
        <f t="shared" si="19"/>
        <v>0</v>
      </c>
      <c r="AD84">
        <f t="shared" si="20"/>
        <v>0</v>
      </c>
      <c r="AE84">
        <f t="shared" si="21"/>
        <v>0</v>
      </c>
      <c r="AF84" s="7">
        <f t="shared" si="22"/>
        <v>0</v>
      </c>
      <c r="AG84" s="7">
        <f t="shared" si="23"/>
        <v>0</v>
      </c>
      <c r="AH84" s="7">
        <f t="shared" si="24"/>
        <v>0</v>
      </c>
      <c r="AI84">
        <f t="shared" si="25"/>
        <v>1</v>
      </c>
      <c r="AJ84">
        <f t="shared" si="26"/>
        <v>1</v>
      </c>
      <c r="AK84" t="str">
        <f t="shared" si="27"/>
        <v>Initial</v>
      </c>
      <c r="AL84">
        <f t="shared" si="28"/>
        <v>0</v>
      </c>
      <c r="AM84" t="str">
        <f t="shared" si="29"/>
        <v>RLIS</v>
      </c>
      <c r="AN84">
        <f t="shared" si="30"/>
        <v>0</v>
      </c>
      <c r="AO84">
        <f t="shared" si="31"/>
        <v>0</v>
      </c>
    </row>
  </sheetData>
  <mergeCells count="1">
    <mergeCell ref="A4:M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KY  Rural Low Income (xls)</dc:title>
  <dc:subject/>
  <dc:creator/>
  <cp:keywords/>
  <dc:description/>
  <cp:lastModifiedBy>Nelly Gruhlke</cp:lastModifiedBy>
  <dcterms:created xsi:type="dcterms:W3CDTF">2003-05-17T23:20:25Z</dcterms:created>
  <dcterms:modified xsi:type="dcterms:W3CDTF">2003-07-09T14:13:07Z</dcterms:modified>
  <cp:category/>
  <cp:version/>
  <cp:contentType/>
  <cp:contentStatus/>
</cp:coreProperties>
</file>