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IL RLIS" sheetId="1" r:id="rId1"/>
  </sheets>
  <definedNames/>
  <calcPr fullCalcOnLoad="1"/>
</workbook>
</file>

<file path=xl/sharedStrings.xml><?xml version="1.0" encoding="utf-8"?>
<sst xmlns="http://schemas.openxmlformats.org/spreadsheetml/2006/main" count="448" uniqueCount="163">
  <si>
    <t>02-002-0050-26</t>
  </si>
  <si>
    <t>EGYPTIAN COMM UNIT SCH DIST 5</t>
  </si>
  <si>
    <t>R R 1</t>
  </si>
  <si>
    <t>20-083-0040-26</t>
  </si>
  <si>
    <t>ELDORADO COMM UNIT DISTRICT 4</t>
  </si>
  <si>
    <t>1312 JACKSON ST</t>
  </si>
  <si>
    <t>ELDORADO</t>
  </si>
  <si>
    <t>10-011-0080-26</t>
  </si>
  <si>
    <t>PANA COMM UNIT SCHOOL DIST 8</t>
  </si>
  <si>
    <t>PO BOX 377</t>
  </si>
  <si>
    <t>PANA</t>
  </si>
  <si>
    <t>11-023-0950-25</t>
  </si>
  <si>
    <t>PARIS-UNION SCHOOL DIST 95</t>
  </si>
  <si>
    <t>414 S MAIN ST</t>
  </si>
  <si>
    <t>02-077-1010-26</t>
  </si>
  <si>
    <t>MERIDIAN C U SCH DISTRICT 101</t>
  </si>
  <si>
    <t>208 VALLEY RD</t>
  </si>
  <si>
    <t>MOUNDS</t>
  </si>
  <si>
    <t>25-041-0800-02</t>
  </si>
  <si>
    <t>MOUNT VERNON SCHOOL DIST 80</t>
  </si>
  <si>
    <t>1722 OAKLAND</t>
  </si>
  <si>
    <t>30-039-1860-26</t>
  </si>
  <si>
    <t>MURPHYSBORO C U SCH DIST 186</t>
  </si>
  <si>
    <t>819 WALNUT STREET</t>
  </si>
  <si>
    <t>NO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</si>
  <si>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</si>
  <si>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</si>
  <si>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</si>
  <si>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</si>
  <si>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</si>
  <si>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</si>
  <si>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</si>
  <si>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</si>
  <si>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</si>
  <si>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the LEA defined as rural by the State?  (YES/NO/NA)</t>
  </si>
  <si>
    <t>Average Daily Attendance</t>
  </si>
  <si>
    <t>Is county population density less than 10 persons/sq. mile  (YES/NO/NA)</t>
  </si>
  <si>
    <t>Percentage of children from families below poverty line</t>
  </si>
  <si>
    <t>Does LEA meet low-income poverty requirement? (YES/NO)</t>
  </si>
  <si>
    <t>Is LEA eligible for SRSA Program Grant? (YES/NO)</t>
  </si>
  <si>
    <t>Does each school in LEA have locale code of 6,7, or 8?</t>
  </si>
  <si>
    <t>Is LEA eligible for Rural and Low-Income School grant? (YES/NO)</t>
  </si>
  <si>
    <t>NCES LEA ID</t>
  </si>
  <si>
    <t>FISCAL YEAR 2003 SPREADSHEET FOR SMALL, RURAL SCHOOL ACHIEVEMENT PROGRAM AND RURAL LOW-INCOME SCHOOL PROGRAM</t>
  </si>
  <si>
    <t>Is this a change in the preceding column from the FY2002 REAP</t>
  </si>
  <si>
    <t>FY 2002 Title II, Part A allocation amount</t>
  </si>
  <si>
    <t>FY 2002 Title II, Part D formula allocation amount</t>
  </si>
  <si>
    <t>FY 2002 Title IV, Part A allocation amount</t>
  </si>
  <si>
    <t>FY 2002 Title V allocation amount</t>
  </si>
  <si>
    <t xml:space="preserve"> </t>
  </si>
  <si>
    <t>PARIS</t>
  </si>
  <si>
    <t>YES</t>
  </si>
  <si>
    <t>6,7</t>
  </si>
  <si>
    <t>6,7,N</t>
  </si>
  <si>
    <t>Illinois public school districts</t>
  </si>
  <si>
    <t>TAMMS</t>
  </si>
  <si>
    <t>20-030-0070-26</t>
  </si>
  <si>
    <t>GALLATIN C U SCHOOL DISTRICT 7</t>
  </si>
  <si>
    <t>5175 HIGHWAY 13</t>
  </si>
  <si>
    <t>JUNCTION</t>
  </si>
  <si>
    <t>MOUNT VERNON</t>
  </si>
  <si>
    <t>BENTON</t>
  </si>
  <si>
    <t>MACOMB</t>
  </si>
  <si>
    <t>MURPHYSBORO</t>
  </si>
  <si>
    <t>30-039-1400-04</t>
  </si>
  <si>
    <t>UNITY POINT C C SCHOOL DIST 140</t>
  </si>
  <si>
    <t>5234 S US HWY 51</t>
  </si>
  <si>
    <t>11b</t>
  </si>
  <si>
    <t>NA</t>
  </si>
  <si>
    <t>20-096-1000-26</t>
  </si>
  <si>
    <t>1 BEARCAT DRIVE</t>
  </si>
  <si>
    <t>CHRISTOPHER</t>
  </si>
  <si>
    <t>02-091-0370-04</t>
  </si>
  <si>
    <t>ANNA C C SCH DIST 37</t>
  </si>
  <si>
    <t>301 S GREEN ST</t>
  </si>
  <si>
    <t>ANNA</t>
  </si>
  <si>
    <t>46-009-0150-26</t>
  </si>
  <si>
    <t>BEARDSTOWN C U SCH DIST 15</t>
  </si>
  <si>
    <t>101 E 15TH ST</t>
  </si>
  <si>
    <t>BEARDSTOWN</t>
  </si>
  <si>
    <t>21-028-0470-04</t>
  </si>
  <si>
    <t>BENTON COMM CONS SCH DIST 47</t>
  </si>
  <si>
    <t>308 E CHURCH ST</t>
  </si>
  <si>
    <t>26-062-1700-26</t>
  </si>
  <si>
    <t>BUSHNELL PRAIRIE CITY CUS D 170</t>
  </si>
  <si>
    <t>845 N WALNUT ST</t>
  </si>
  <si>
    <t>BUSHNELL</t>
  </si>
  <si>
    <t>02-002-0010-22</t>
  </si>
  <si>
    <t>CAIRO UNIT SCHOOL DISTRICT 1</t>
  </si>
  <si>
    <t>303 34TH ST</t>
  </si>
  <si>
    <t>CAIRO</t>
  </si>
  <si>
    <t>CARBONDALE</t>
  </si>
  <si>
    <t>SRSA rural eligible</t>
  </si>
  <si>
    <t>SRSA small eligible</t>
  </si>
  <si>
    <t>should be SRSA rural eligible</t>
  </si>
  <si>
    <t>should be SRSA small eligible</t>
  </si>
  <si>
    <t>Incorrectly identified as SRSA rural eligible</t>
  </si>
  <si>
    <t>WAYNE CITY C U SCHOOL DIST 100</t>
  </si>
  <si>
    <t>BOX 457 MILL ST</t>
  </si>
  <si>
    <t>WAYNE CITY</t>
  </si>
  <si>
    <t>21-028-1680-26</t>
  </si>
  <si>
    <t>FRANKFORT COMM UNIT SCH DIST 168</t>
  </si>
  <si>
    <t>PO BOX 425</t>
  </si>
  <si>
    <t>WEST FRANKFORT</t>
  </si>
  <si>
    <t>6,N</t>
  </si>
  <si>
    <t>02-091-0170-22</t>
  </si>
  <si>
    <t>COBDEN SCH UNIT DIST 17</t>
  </si>
  <si>
    <t>413 N APPLEKNOCKER</t>
  </si>
  <si>
    <t>COBDEN</t>
  </si>
  <si>
    <t>LA SALLE</t>
  </si>
  <si>
    <t>Incorrectly identified as SRSA small eligible</t>
  </si>
  <si>
    <t>SRSA eligible</t>
  </si>
  <si>
    <t>State misidentified SRSA eligible</t>
  </si>
  <si>
    <t>State misidentified not eligible</t>
  </si>
  <si>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</si>
  <si>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</si>
  <si>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</si>
  <si>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</si>
  <si>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</si>
  <si>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</si>
  <si>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</si>
  <si>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>20-035-0010-26</t>
  </si>
  <si>
    <t>HARDIN CO COMM UNIT DIST 1</t>
  </si>
  <si>
    <t>P O BOX 218</t>
  </si>
  <si>
    <t>ELIZABETHTOWN</t>
  </si>
  <si>
    <t>38-060-1260-26</t>
  </si>
  <si>
    <t>HAVANA COMM UNIT SCHOOL DIST 126</t>
  </si>
  <si>
    <t>501 S MCKINLEY</t>
  </si>
  <si>
    <t>HAVANA</t>
  </si>
  <si>
    <t>21-100-0040-26</t>
  </si>
  <si>
    <t>HERRIN C U SCH DIST 4</t>
  </si>
  <si>
    <t>700 N 10TH ST</t>
  </si>
  <si>
    <t>HERRIN</t>
  </si>
  <si>
    <t>32-038-0090-26</t>
  </si>
  <si>
    <t>IROQUOIS CO C U SCHOOL DIST 9</t>
  </si>
  <si>
    <t>109 S SECOND ST</t>
  </si>
  <si>
    <t>WATSEKA</t>
  </si>
  <si>
    <t>35-050-1220-02</t>
  </si>
  <si>
    <t>LASALLE ELEM SCHOOL DIST 122</t>
  </si>
  <si>
    <t>1165 ST VINCENT</t>
  </si>
  <si>
    <t>12-051-0100-26</t>
  </si>
  <si>
    <t>RED HILL C U SCHOOL DIST 10</t>
  </si>
  <si>
    <t>1250 JUDY AVE</t>
  </si>
  <si>
    <t>BRIDGEPORT</t>
  </si>
  <si>
    <t>12-051-0200-26</t>
  </si>
  <si>
    <t>LAWRENCE CO C U DISTRICT 20</t>
  </si>
  <si>
    <t>1802 CEDAR</t>
  </si>
  <si>
    <t>LAWRENCEVILLE</t>
  </si>
  <si>
    <t>26-062-1850-26</t>
  </si>
  <si>
    <t>MACOMB COMM UNIT SCH DIST 185</t>
  </si>
  <si>
    <t>323 W WASHINGTON</t>
  </si>
  <si>
    <t>LEAs eligible for the Rural and Low-Income School Program</t>
  </si>
  <si>
    <t>ALLOCATION FORMULA:
Each State will receive an amount equal to its share of the total number of students in ADA in all eligible districts nationally.  
States may award the funds competitively, by a formula based on ADA or some other formula that more effectively targets poverty.</t>
  </si>
  <si>
    <t>21-028-0990-26</t>
  </si>
  <si>
    <t>CHRISTOPHER UNIT 99</t>
  </si>
  <si>
    <t>08-008-3000-26</t>
  </si>
  <si>
    <t>SAVANNA COMMUNITY UNIT DIST 300</t>
  </si>
  <si>
    <t>414 THIRD ST</t>
  </si>
  <si>
    <t>SAVANNA</t>
  </si>
  <si>
    <t>21-028-1960-26</t>
  </si>
  <si>
    <t>SESSER-VALIER COMM UNIT S D 196</t>
  </si>
  <si>
    <t>PO BOX 465</t>
  </si>
  <si>
    <t>SESSER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</si>
</sst>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  <numFmt numFmtId="172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166" fontId="1" fillId="2" borderId="0" xfId="0" applyNumberFormat="1" applyFont="1" applyFill="1" applyBorder="1" applyAlignment="1">
      <alignment wrapText="1"/>
    </xf>
    <xf numFmtId="167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>
      <alignment horizontal="left" textRotation="75" wrapText="1"/>
    </xf>
    <xf numFmtId="166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left" textRotation="75" wrapText="1"/>
      <protection locked="0"/>
    </xf>
    <xf numFmtId="14" fontId="1" fillId="0" borderId="3" xfId="0" applyNumberFormat="1" applyFont="1" applyFill="1" applyBorder="1" applyAlignment="1" applyProtection="1">
      <alignment horizontal="left" textRotation="75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textRotation="75" wrapText="1"/>
      <protection locked="0"/>
    </xf>
    <xf numFmtId="171" fontId="0" fillId="0" borderId="0" xfId="0" applyNumberFormat="1" applyAlignment="1">
      <alignment horizontal="left"/>
    </xf>
    <xf numFmtId="3" fontId="0" fillId="0" borderId="0" xfId="0" applyNumberFormat="1" applyAlignment="1" applyProtection="1" quotePrefix="1">
      <alignment/>
      <protection locked="0"/>
    </xf>
    <xf numFmtId="2" fontId="0" fillId="0" borderId="0" xfId="0" applyNumberFormat="1" applyAlignment="1" quotePrefix="1">
      <alignment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right" textRotation="75" wrapText="1"/>
      <protection locked="0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6" fontId="1" fillId="0" borderId="0" xfId="0" applyNumberFormat="1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9.28125" style="0" bestFit="1" customWidth="1"/>
    <col min="2" max="2" width="14.140625" style="0" bestFit="1" customWidth="1"/>
    <col min="3" max="3" width="49.8515625" style="0" customWidth="1"/>
    <col min="4" max="4" width="33.00390625" style="0" hidden="1" customWidth="1"/>
    <col min="5" max="5" width="14.8515625" style="0" customWidth="1"/>
    <col min="6" max="6" width="20.57421875" style="0" hidden="1" customWidth="1"/>
    <col min="7" max="7" width="17.7109375" style="0" hidden="1" customWidth="1"/>
    <col min="8" max="8" width="15.140625" style="0" hidden="1" customWidth="1"/>
    <col min="9" max="9" width="9.7109375" style="0" customWidth="1"/>
    <col min="10" max="10" width="8.57421875" style="0" hidden="1" customWidth="1"/>
    <col min="11" max="11" width="8.00390625" style="0" hidden="1" customWidth="1"/>
    <col min="12" max="12" width="6.7109375" style="0" hidden="1" customWidth="1"/>
    <col min="14" max="14" width="7.8515625" style="0" hidden="1" customWidth="1"/>
    <col min="15" max="15" width="6.8515625" style="0" hidden="1" customWidth="1"/>
    <col min="16" max="16" width="9.00390625" style="0" hidden="1" customWidth="1"/>
    <col min="17" max="17" width="9.00390625" style="0" customWidth="1"/>
    <col min="18" max="18" width="8.7109375" style="0" customWidth="1"/>
    <col min="19" max="19" width="6.28125" style="0" customWidth="1"/>
    <col min="20" max="20" width="8.00390625" style="0" customWidth="1"/>
    <col min="21" max="21" width="6.7109375" style="0" customWidth="1"/>
    <col min="22" max="22" width="7.00390625" style="0" customWidth="1"/>
    <col min="23" max="27" width="10.7109375" style="0" hidden="1" customWidth="1"/>
    <col min="28" max="42" width="0" style="0" hidden="1" customWidth="1"/>
  </cols>
  <sheetData>
    <row r="1" spans="1:26" ht="12.75" customHeight="1">
      <c r="A1" s="8" t="s">
        <v>43</v>
      </c>
      <c r="B1" s="9"/>
      <c r="G1" s="4"/>
      <c r="I1" s="6"/>
      <c r="L1" s="26"/>
      <c r="M1" s="26"/>
      <c r="N1" s="26"/>
      <c r="O1" s="27"/>
      <c r="V1" s="27"/>
      <c r="W1" s="26"/>
      <c r="X1" s="26"/>
      <c r="Y1" s="26"/>
      <c r="Z1" s="26"/>
    </row>
    <row r="2" spans="1:26" ht="12.75" customHeight="1">
      <c r="A2" s="8" t="s">
        <v>54</v>
      </c>
      <c r="B2" s="9"/>
      <c r="G2" s="4"/>
      <c r="I2" s="6"/>
      <c r="L2" s="26"/>
      <c r="M2" s="26"/>
      <c r="N2" s="26"/>
      <c r="O2" s="27"/>
      <c r="V2" s="27"/>
      <c r="W2" s="26"/>
      <c r="X2" s="26"/>
      <c r="Y2" s="26"/>
      <c r="Z2" s="26"/>
    </row>
    <row r="3" spans="1:26" ht="12.75" customHeight="1">
      <c r="A3" s="8" t="s">
        <v>151</v>
      </c>
      <c r="B3" s="9"/>
      <c r="G3" s="4"/>
      <c r="I3" s="6"/>
      <c r="L3" s="26"/>
      <c r="M3" s="26"/>
      <c r="N3" s="26"/>
      <c r="O3" s="27"/>
      <c r="V3" s="27"/>
      <c r="W3" s="26"/>
      <c r="X3" s="26"/>
      <c r="Y3" s="26"/>
      <c r="Z3" s="26"/>
    </row>
    <row r="4" spans="1:26" ht="12.75" customHeight="1">
      <c r="A4" s="42" t="s">
        <v>152</v>
      </c>
      <c r="B4" s="43"/>
      <c r="C4" s="43"/>
      <c r="D4" s="43"/>
      <c r="E4" s="43"/>
      <c r="F4" s="43"/>
      <c r="G4" s="43"/>
      <c r="H4" s="43"/>
      <c r="I4" s="43"/>
      <c r="L4" s="26"/>
      <c r="M4" s="26"/>
      <c r="N4" s="26"/>
      <c r="O4" s="27"/>
      <c r="V4" s="27"/>
      <c r="W4" s="26"/>
      <c r="X4" s="26"/>
      <c r="Y4" s="26"/>
      <c r="Z4" s="26"/>
    </row>
    <row r="5" spans="1:26" ht="12.75" customHeight="1">
      <c r="A5" s="43"/>
      <c r="B5" s="43"/>
      <c r="C5" s="43"/>
      <c r="D5" s="43"/>
      <c r="E5" s="43"/>
      <c r="F5" s="43"/>
      <c r="G5" s="43"/>
      <c r="H5" s="43"/>
      <c r="I5" s="43"/>
      <c r="L5" s="26"/>
      <c r="M5" s="26"/>
      <c r="N5" s="26"/>
      <c r="O5" s="27"/>
      <c r="V5" s="27"/>
      <c r="W5" s="26"/>
      <c r="X5" s="26"/>
      <c r="Y5" s="26"/>
      <c r="Z5" s="26"/>
    </row>
    <row r="6" spans="1:26" ht="12.75" customHeight="1">
      <c r="A6" s="43"/>
      <c r="B6" s="43"/>
      <c r="C6" s="43"/>
      <c r="D6" s="43"/>
      <c r="E6" s="43"/>
      <c r="F6" s="43"/>
      <c r="G6" s="43"/>
      <c r="H6" s="43"/>
      <c r="I6" s="43"/>
      <c r="L6" s="26"/>
      <c r="M6" s="26"/>
      <c r="N6" s="26"/>
      <c r="O6" s="27"/>
      <c r="V6" s="27"/>
      <c r="W6" s="26"/>
      <c r="X6" s="26"/>
      <c r="Y6" s="26"/>
      <c r="Z6" s="26"/>
    </row>
    <row r="7" spans="1:26" ht="31.5" customHeight="1">
      <c r="A7" s="43"/>
      <c r="B7" s="43"/>
      <c r="C7" s="43"/>
      <c r="D7" s="43"/>
      <c r="E7" s="43"/>
      <c r="F7" s="43"/>
      <c r="G7" s="43"/>
      <c r="H7" s="43"/>
      <c r="I7" s="43"/>
      <c r="L7" s="26"/>
      <c r="M7" s="26"/>
      <c r="N7" s="26"/>
      <c r="O7" s="27"/>
      <c r="V7" s="27"/>
      <c r="W7" s="26"/>
      <c r="X7" s="26"/>
      <c r="Y7" s="26"/>
      <c r="Z7" s="26"/>
    </row>
    <row r="8" spans="1:27" ht="12.75">
      <c r="A8" s="23"/>
      <c r="B8" s="10"/>
      <c r="C8" s="2"/>
      <c r="D8" s="2"/>
      <c r="E8" s="2"/>
      <c r="F8" s="2"/>
      <c r="G8" s="5"/>
      <c r="H8" s="2"/>
      <c r="I8" s="7"/>
      <c r="J8" s="2"/>
      <c r="K8" s="2"/>
      <c r="L8" s="28"/>
      <c r="M8" s="28"/>
      <c r="N8" s="29"/>
      <c r="O8" s="29"/>
      <c r="P8" s="2"/>
      <c r="Q8" s="2"/>
      <c r="R8" s="2"/>
      <c r="S8" s="3"/>
      <c r="T8" s="2"/>
      <c r="U8" s="3"/>
      <c r="V8" s="29"/>
      <c r="W8" s="28"/>
      <c r="X8" s="28"/>
      <c r="Y8" s="28"/>
      <c r="Z8" s="28"/>
      <c r="AA8" s="2"/>
    </row>
    <row r="9" spans="1:42" ht="196.5" customHeight="1">
      <c r="A9" s="11" t="s">
        <v>42</v>
      </c>
      <c r="B9" s="12" t="s">
        <v>25</v>
      </c>
      <c r="C9" s="1" t="s">
        <v>26</v>
      </c>
      <c r="D9" s="1" t="s">
        <v>27</v>
      </c>
      <c r="E9" s="1" t="s">
        <v>28</v>
      </c>
      <c r="F9" s="1" t="s">
        <v>29</v>
      </c>
      <c r="G9" s="13" t="s">
        <v>30</v>
      </c>
      <c r="H9" s="1" t="s">
        <v>31</v>
      </c>
      <c r="I9" s="21" t="s">
        <v>32</v>
      </c>
      <c r="J9" s="21" t="s">
        <v>33</v>
      </c>
      <c r="K9" s="22" t="s">
        <v>44</v>
      </c>
      <c r="L9" s="30" t="s">
        <v>34</v>
      </c>
      <c r="M9" s="31" t="s">
        <v>35</v>
      </c>
      <c r="N9" s="30" t="s">
        <v>36</v>
      </c>
      <c r="O9" s="30" t="s">
        <v>39</v>
      </c>
      <c r="P9" s="21" t="s">
        <v>37</v>
      </c>
      <c r="Q9" s="21"/>
      <c r="R9" s="21" t="s">
        <v>38</v>
      </c>
      <c r="S9" s="22" t="s">
        <v>44</v>
      </c>
      <c r="T9" s="21" t="s">
        <v>40</v>
      </c>
      <c r="U9" s="22" t="s">
        <v>44</v>
      </c>
      <c r="V9" s="30" t="s">
        <v>41</v>
      </c>
      <c r="W9" s="34" t="s">
        <v>45</v>
      </c>
      <c r="X9" s="34" t="s">
        <v>46</v>
      </c>
      <c r="Y9" s="34" t="s">
        <v>47</v>
      </c>
      <c r="Z9" s="34" t="s">
        <v>48</v>
      </c>
      <c r="AA9" s="38" t="s">
        <v>92</v>
      </c>
      <c r="AB9" s="38" t="s">
        <v>93</v>
      </c>
      <c r="AC9" s="38" t="s">
        <v>94</v>
      </c>
      <c r="AD9" s="38" t="s">
        <v>95</v>
      </c>
      <c r="AE9" s="38" t="s">
        <v>96</v>
      </c>
      <c r="AF9" s="38" t="s">
        <v>110</v>
      </c>
      <c r="AG9" s="39" t="s">
        <v>111</v>
      </c>
      <c r="AH9" s="39" t="s">
        <v>112</v>
      </c>
      <c r="AI9" s="39" t="s">
        <v>113</v>
      </c>
      <c r="AJ9" s="38" t="s">
        <v>114</v>
      </c>
      <c r="AK9" s="38" t="s">
        <v>115</v>
      </c>
      <c r="AL9" s="38" t="s">
        <v>116</v>
      </c>
      <c r="AM9" s="38" t="s">
        <v>117</v>
      </c>
      <c r="AN9" s="38" t="s">
        <v>118</v>
      </c>
      <c r="AO9" s="38" t="s">
        <v>119</v>
      </c>
      <c r="AP9" s="38" t="s">
        <v>120</v>
      </c>
    </row>
    <row r="10" spans="1:35" s="17" customFormat="1" ht="13.5" thickBot="1">
      <c r="A10" s="24">
        <v>1</v>
      </c>
      <c r="B10" s="14">
        <v>2</v>
      </c>
      <c r="C10" s="15">
        <v>3</v>
      </c>
      <c r="D10" s="15"/>
      <c r="E10" s="15"/>
      <c r="F10" s="15"/>
      <c r="G10" s="16"/>
      <c r="H10" s="15"/>
      <c r="I10" s="18">
        <v>4</v>
      </c>
      <c r="J10" s="19">
        <v>5</v>
      </c>
      <c r="K10" s="19">
        <v>6</v>
      </c>
      <c r="L10" s="32">
        <v>7</v>
      </c>
      <c r="M10" s="32">
        <v>8</v>
      </c>
      <c r="N10" s="33">
        <v>9</v>
      </c>
      <c r="O10" s="33">
        <v>10</v>
      </c>
      <c r="P10" s="19">
        <v>11</v>
      </c>
      <c r="Q10" s="19" t="s">
        <v>67</v>
      </c>
      <c r="R10" s="19">
        <v>12</v>
      </c>
      <c r="S10" s="20">
        <v>13</v>
      </c>
      <c r="T10" s="19">
        <v>14</v>
      </c>
      <c r="U10" s="20">
        <v>15</v>
      </c>
      <c r="V10" s="33">
        <v>16</v>
      </c>
      <c r="W10" s="32">
        <v>17</v>
      </c>
      <c r="X10" s="32">
        <v>18</v>
      </c>
      <c r="Y10" s="32">
        <v>19</v>
      </c>
      <c r="Z10" s="32">
        <v>20</v>
      </c>
      <c r="AA10" s="15"/>
      <c r="AG10" s="40"/>
      <c r="AH10" s="40"/>
      <c r="AI10" s="40"/>
    </row>
    <row r="11" spans="1:42" ht="12.75">
      <c r="A11">
        <v>1703750</v>
      </c>
      <c r="B11" t="s">
        <v>72</v>
      </c>
      <c r="C11" t="s">
        <v>73</v>
      </c>
      <c r="D11" t="s">
        <v>74</v>
      </c>
      <c r="E11" t="s">
        <v>75</v>
      </c>
      <c r="F11" s="25">
        <v>62906</v>
      </c>
      <c r="G11" s="4">
        <v>1126</v>
      </c>
      <c r="H11">
        <v>6188336812</v>
      </c>
      <c r="I11" s="6">
        <v>6</v>
      </c>
      <c r="J11" s="6" t="s">
        <v>24</v>
      </c>
      <c r="K11" t="s">
        <v>24</v>
      </c>
      <c r="L11" s="26" t="s">
        <v>68</v>
      </c>
      <c r="M11" s="26">
        <v>660.7</v>
      </c>
      <c r="N11" s="26" t="s">
        <v>24</v>
      </c>
      <c r="O11" s="26" t="s">
        <v>24</v>
      </c>
      <c r="P11" s="35">
        <v>20.856820744</v>
      </c>
      <c r="Q11" s="37">
        <v>21.23995407577497</v>
      </c>
      <c r="R11" t="s">
        <v>51</v>
      </c>
      <c r="S11" t="s">
        <v>24</v>
      </c>
      <c r="T11" t="s">
        <v>51</v>
      </c>
      <c r="U11" t="s">
        <v>24</v>
      </c>
      <c r="V11" s="26" t="s">
        <v>51</v>
      </c>
      <c r="W11" s="36">
        <v>75522</v>
      </c>
      <c r="X11" s="36">
        <v>9727.800854574689</v>
      </c>
      <c r="Y11" s="36">
        <v>8720</v>
      </c>
      <c r="Z11" s="36">
        <v>6734</v>
      </c>
      <c r="AA11">
        <f aca="true" t="shared" si="0" ref="AA11:AA38">IF(OR(J11="YES",L11="YES"),1,0)</f>
        <v>0</v>
      </c>
      <c r="AB11">
        <f aca="true" t="shared" si="1" ref="AB11:AB38">IF(OR(M11&lt;600,N11="YES"),1,0)</f>
        <v>0</v>
      </c>
      <c r="AC11">
        <f aca="true" t="shared" si="2" ref="AC11:AC38">IF(AND(OR(J11="YES",L11="YES"),(AA11=0)),"Trouble",0)</f>
        <v>0</v>
      </c>
      <c r="AD11">
        <f aca="true" t="shared" si="3" ref="AD11:AD38">IF(AND(OR(M11&lt;600,N11="YES"),(AB11=0)),"Trouble",0)</f>
        <v>0</v>
      </c>
      <c r="AE11">
        <f aca="true" t="shared" si="4" ref="AE11:AE38">IF(AND(AND(J11="NO",L11="NO"),(O11="YES")),"Trouble",0)</f>
        <v>0</v>
      </c>
      <c r="AF11">
        <f aca="true" t="shared" si="5" ref="AF11:AF38">IF(AND(AND(M11&gt;=600,N11="NO"),(O11="YES")),"Trouble",0)</f>
        <v>0</v>
      </c>
      <c r="AG11" s="41">
        <f aca="true" t="shared" si="6" ref="AG11:AG38">IF(AND(AA11=1,AB11=1),"SRSA",0)</f>
        <v>0</v>
      </c>
      <c r="AH11" s="41">
        <f aca="true" t="shared" si="7" ref="AH11:AH38">IF(AND(AG11=0,P11="YES"),"Trouble",0)</f>
        <v>0</v>
      </c>
      <c r="AI11" s="41">
        <f aca="true" t="shared" si="8" ref="AI11:AI38">IF(AND(AG11="SRSA",P11="NO"),"Trouble",0)</f>
        <v>0</v>
      </c>
      <c r="AJ11">
        <f aca="true" t="shared" si="9" ref="AJ11:AJ38">IF(T11="YES",1,0)</f>
        <v>1</v>
      </c>
      <c r="AK11">
        <f aca="true" t="shared" si="10" ref="AK11:AK38">IF(Q11&gt;=20,1,0)</f>
        <v>1</v>
      </c>
      <c r="AL11" t="str">
        <f aca="true" t="shared" si="11" ref="AL11:AL38">IF(AND(AJ11=1,AK11=1),"Initial",0)</f>
        <v>Initial</v>
      </c>
      <c r="AM11">
        <f aca="true" t="shared" si="12" ref="AM11:AM38">IF(AND(AG11="SRSA",AL11="Initial"),"SRSA",0)</f>
        <v>0</v>
      </c>
      <c r="AN11" t="str">
        <f aca="true" t="shared" si="13" ref="AN11:AN38">IF(AND(AL11="Initial",AM11=0),"RLIS",0)</f>
        <v>RLIS</v>
      </c>
      <c r="AO11">
        <f aca="true" t="shared" si="14" ref="AO11:AO38">IF(AND(AN11=0,V11="YES"),"Trouble",0)</f>
        <v>0</v>
      </c>
      <c r="AP11">
        <f aca="true" t="shared" si="15" ref="AP11:AP38">IF(AND(V11="NO",AN11="RLIS"),"Trouble",0)</f>
        <v>0</v>
      </c>
    </row>
    <row r="12" spans="1:42" ht="12.75">
      <c r="A12">
        <v>1705310</v>
      </c>
      <c r="B12" t="s">
        <v>76</v>
      </c>
      <c r="C12" t="s">
        <v>77</v>
      </c>
      <c r="D12" t="s">
        <v>78</v>
      </c>
      <c r="E12" t="s">
        <v>79</v>
      </c>
      <c r="F12" s="25">
        <v>62618</v>
      </c>
      <c r="G12" s="4">
        <v>2098</v>
      </c>
      <c r="H12">
        <v>2173233099</v>
      </c>
      <c r="I12" s="6" t="s">
        <v>104</v>
      </c>
      <c r="J12" s="6" t="s">
        <v>24</v>
      </c>
      <c r="K12" t="s">
        <v>24</v>
      </c>
      <c r="L12" s="26" t="s">
        <v>68</v>
      </c>
      <c r="M12" s="26">
        <v>1165.61</v>
      </c>
      <c r="N12" s="26" t="s">
        <v>24</v>
      </c>
      <c r="O12" s="26" t="s">
        <v>24</v>
      </c>
      <c r="P12" s="35">
        <v>19.126074499</v>
      </c>
      <c r="Q12" s="37">
        <v>20.10542168674699</v>
      </c>
      <c r="R12" t="s">
        <v>24</v>
      </c>
      <c r="S12" t="s">
        <v>24</v>
      </c>
      <c r="T12" t="s">
        <v>51</v>
      </c>
      <c r="U12" t="s">
        <v>24</v>
      </c>
      <c r="V12" s="26" t="s">
        <v>51</v>
      </c>
      <c r="W12" s="36">
        <v>73833</v>
      </c>
      <c r="X12" s="36">
        <v>8061.718781626579</v>
      </c>
      <c r="Y12" s="36">
        <v>9343</v>
      </c>
      <c r="Z12" s="36">
        <v>8769</v>
      </c>
      <c r="AA12">
        <f t="shared" si="0"/>
        <v>0</v>
      </c>
      <c r="AB12">
        <f t="shared" si="1"/>
        <v>0</v>
      </c>
      <c r="AC12">
        <f t="shared" si="2"/>
        <v>0</v>
      </c>
      <c r="AD12">
        <f t="shared" si="3"/>
        <v>0</v>
      </c>
      <c r="AE12">
        <f t="shared" si="4"/>
        <v>0</v>
      </c>
      <c r="AF12">
        <f t="shared" si="5"/>
        <v>0</v>
      </c>
      <c r="AG12" s="41">
        <f t="shared" si="6"/>
        <v>0</v>
      </c>
      <c r="AH12" s="41">
        <f t="shared" si="7"/>
        <v>0</v>
      </c>
      <c r="AI12" s="41">
        <f t="shared" si="8"/>
        <v>0</v>
      </c>
      <c r="AJ12">
        <f t="shared" si="9"/>
        <v>1</v>
      </c>
      <c r="AK12">
        <f t="shared" si="10"/>
        <v>1</v>
      </c>
      <c r="AL12" t="str">
        <f t="shared" si="11"/>
        <v>Initial</v>
      </c>
      <c r="AM12">
        <f t="shared" si="12"/>
        <v>0</v>
      </c>
      <c r="AN12" t="str">
        <f t="shared" si="13"/>
        <v>RLIS</v>
      </c>
      <c r="AO12">
        <f t="shared" si="14"/>
        <v>0</v>
      </c>
      <c r="AP12">
        <f t="shared" si="15"/>
        <v>0</v>
      </c>
    </row>
    <row r="13" spans="1:42" ht="12.75">
      <c r="A13">
        <v>1705950</v>
      </c>
      <c r="B13" t="s">
        <v>80</v>
      </c>
      <c r="C13" t="s">
        <v>81</v>
      </c>
      <c r="D13" t="s">
        <v>82</v>
      </c>
      <c r="E13" t="s">
        <v>61</v>
      </c>
      <c r="F13" s="25">
        <v>62812</v>
      </c>
      <c r="G13" s="4">
        <v>2241</v>
      </c>
      <c r="H13">
        <v>6184393136</v>
      </c>
      <c r="I13" s="6" t="s">
        <v>52</v>
      </c>
      <c r="J13" s="6" t="s">
        <v>24</v>
      </c>
      <c r="K13" t="s">
        <v>24</v>
      </c>
      <c r="L13" s="26" t="s">
        <v>68</v>
      </c>
      <c r="M13" s="26">
        <v>1036</v>
      </c>
      <c r="N13" s="26" t="s">
        <v>24</v>
      </c>
      <c r="O13" s="26" t="s">
        <v>24</v>
      </c>
      <c r="P13" s="35">
        <v>28.237259816</v>
      </c>
      <c r="Q13" s="37">
        <v>28.619813717188826</v>
      </c>
      <c r="R13" t="s">
        <v>51</v>
      </c>
      <c r="S13" t="s">
        <v>24</v>
      </c>
      <c r="T13" t="s">
        <v>51</v>
      </c>
      <c r="U13" t="s">
        <v>24</v>
      </c>
      <c r="V13" s="26" t="s">
        <v>51</v>
      </c>
      <c r="W13" s="36">
        <v>116917</v>
      </c>
      <c r="X13" s="36">
        <v>15185.025386475509</v>
      </c>
      <c r="Y13" s="36">
        <v>13367</v>
      </c>
      <c r="Z13" s="36">
        <v>10217</v>
      </c>
      <c r="AA13">
        <f t="shared" si="0"/>
        <v>0</v>
      </c>
      <c r="AB13">
        <f t="shared" si="1"/>
        <v>0</v>
      </c>
      <c r="AC13">
        <f t="shared" si="2"/>
        <v>0</v>
      </c>
      <c r="AD13">
        <f t="shared" si="3"/>
        <v>0</v>
      </c>
      <c r="AE13">
        <f t="shared" si="4"/>
        <v>0</v>
      </c>
      <c r="AF13">
        <f t="shared" si="5"/>
        <v>0</v>
      </c>
      <c r="AG13" s="41">
        <f t="shared" si="6"/>
        <v>0</v>
      </c>
      <c r="AH13" s="41">
        <f t="shared" si="7"/>
        <v>0</v>
      </c>
      <c r="AI13" s="41">
        <f t="shared" si="8"/>
        <v>0</v>
      </c>
      <c r="AJ13">
        <f t="shared" si="9"/>
        <v>1</v>
      </c>
      <c r="AK13">
        <f t="shared" si="10"/>
        <v>1</v>
      </c>
      <c r="AL13" t="str">
        <f t="shared" si="11"/>
        <v>Initial</v>
      </c>
      <c r="AM13">
        <f t="shared" si="12"/>
        <v>0</v>
      </c>
      <c r="AN13" t="str">
        <f t="shared" si="13"/>
        <v>RLIS</v>
      </c>
      <c r="AO13">
        <f t="shared" si="14"/>
        <v>0</v>
      </c>
      <c r="AP13">
        <f t="shared" si="15"/>
        <v>0</v>
      </c>
    </row>
    <row r="14" spans="1:42" ht="12.75">
      <c r="A14">
        <v>1707950</v>
      </c>
      <c r="B14" t="s">
        <v>83</v>
      </c>
      <c r="C14" t="s">
        <v>84</v>
      </c>
      <c r="D14" t="s">
        <v>85</v>
      </c>
      <c r="E14" t="s">
        <v>86</v>
      </c>
      <c r="F14" s="25">
        <v>61422</v>
      </c>
      <c r="G14" s="4">
        <v>1253</v>
      </c>
      <c r="H14">
        <v>3097729461</v>
      </c>
      <c r="I14" s="6">
        <v>6</v>
      </c>
      <c r="J14" s="6" t="s">
        <v>24</v>
      </c>
      <c r="K14" t="s">
        <v>24</v>
      </c>
      <c r="L14" s="26" t="s">
        <v>68</v>
      </c>
      <c r="M14" s="26">
        <v>802.36</v>
      </c>
      <c r="N14" s="26" t="s">
        <v>24</v>
      </c>
      <c r="O14" s="26" t="s">
        <v>24</v>
      </c>
      <c r="P14" s="35">
        <v>22.789115646</v>
      </c>
      <c r="Q14" s="37">
        <v>23.674911660777383</v>
      </c>
      <c r="R14" t="s">
        <v>51</v>
      </c>
      <c r="S14" t="s">
        <v>24</v>
      </c>
      <c r="T14" t="s">
        <v>51</v>
      </c>
      <c r="U14" t="s">
        <v>24</v>
      </c>
      <c r="V14" s="26" t="s">
        <v>51</v>
      </c>
      <c r="W14" s="36">
        <v>55661</v>
      </c>
      <c r="X14" s="36">
        <v>6332.168958133166</v>
      </c>
      <c r="Y14" s="36">
        <v>6859</v>
      </c>
      <c r="Z14" s="36">
        <v>6031</v>
      </c>
      <c r="AA14">
        <f t="shared" si="0"/>
        <v>0</v>
      </c>
      <c r="AB14">
        <f t="shared" si="1"/>
        <v>0</v>
      </c>
      <c r="AC14">
        <f t="shared" si="2"/>
        <v>0</v>
      </c>
      <c r="AD14">
        <f t="shared" si="3"/>
        <v>0</v>
      </c>
      <c r="AE14">
        <f t="shared" si="4"/>
        <v>0</v>
      </c>
      <c r="AF14">
        <f t="shared" si="5"/>
        <v>0</v>
      </c>
      <c r="AG14" s="41">
        <f t="shared" si="6"/>
        <v>0</v>
      </c>
      <c r="AH14" s="41">
        <f t="shared" si="7"/>
        <v>0</v>
      </c>
      <c r="AI14" s="41">
        <f t="shared" si="8"/>
        <v>0</v>
      </c>
      <c r="AJ14">
        <f t="shared" si="9"/>
        <v>1</v>
      </c>
      <c r="AK14">
        <f t="shared" si="10"/>
        <v>1</v>
      </c>
      <c r="AL14" t="str">
        <f t="shared" si="11"/>
        <v>Initial</v>
      </c>
      <c r="AM14">
        <f t="shared" si="12"/>
        <v>0</v>
      </c>
      <c r="AN14" t="str">
        <f t="shared" si="13"/>
        <v>RLIS</v>
      </c>
      <c r="AO14">
        <f t="shared" si="14"/>
        <v>0</v>
      </c>
      <c r="AP14">
        <f t="shared" si="15"/>
        <v>0</v>
      </c>
    </row>
    <row r="15" spans="1:42" ht="12.75">
      <c r="A15">
        <v>1708070</v>
      </c>
      <c r="B15" t="s">
        <v>87</v>
      </c>
      <c r="C15" t="s">
        <v>88</v>
      </c>
      <c r="D15" t="s">
        <v>89</v>
      </c>
      <c r="E15" t="s">
        <v>90</v>
      </c>
      <c r="F15" s="25">
        <v>62914</v>
      </c>
      <c r="G15" s="4">
        <v>1199</v>
      </c>
      <c r="H15">
        <v>6187344102</v>
      </c>
      <c r="I15" s="6">
        <v>6</v>
      </c>
      <c r="J15" s="6" t="s">
        <v>24</v>
      </c>
      <c r="K15" t="s">
        <v>24</v>
      </c>
      <c r="L15" s="26" t="s">
        <v>68</v>
      </c>
      <c r="M15" s="26">
        <v>794.77</v>
      </c>
      <c r="N15" s="26" t="s">
        <v>24</v>
      </c>
      <c r="O15" s="26" t="s">
        <v>24</v>
      </c>
      <c r="P15" s="35">
        <v>42.325056433</v>
      </c>
      <c r="Q15" s="37">
        <v>43.15304948216341</v>
      </c>
      <c r="R15" t="s">
        <v>51</v>
      </c>
      <c r="S15" t="s">
        <v>24</v>
      </c>
      <c r="T15" t="s">
        <v>51</v>
      </c>
      <c r="U15" t="s">
        <v>24</v>
      </c>
      <c r="V15" s="26" t="s">
        <v>51</v>
      </c>
      <c r="W15" s="36">
        <v>154327</v>
      </c>
      <c r="X15" s="36">
        <v>22753.88359058627</v>
      </c>
      <c r="Y15" s="36">
        <v>16907</v>
      </c>
      <c r="Z15" s="36">
        <v>11260</v>
      </c>
      <c r="AA15">
        <f t="shared" si="0"/>
        <v>0</v>
      </c>
      <c r="AB15">
        <f t="shared" si="1"/>
        <v>0</v>
      </c>
      <c r="AC15">
        <f t="shared" si="2"/>
        <v>0</v>
      </c>
      <c r="AD15">
        <f t="shared" si="3"/>
        <v>0</v>
      </c>
      <c r="AE15">
        <f t="shared" si="4"/>
        <v>0</v>
      </c>
      <c r="AF15">
        <f t="shared" si="5"/>
        <v>0</v>
      </c>
      <c r="AG15" s="41">
        <f t="shared" si="6"/>
        <v>0</v>
      </c>
      <c r="AH15" s="41">
        <f t="shared" si="7"/>
        <v>0</v>
      </c>
      <c r="AI15" s="41">
        <f t="shared" si="8"/>
        <v>0</v>
      </c>
      <c r="AJ15">
        <f t="shared" si="9"/>
        <v>1</v>
      </c>
      <c r="AK15">
        <f t="shared" si="10"/>
        <v>1</v>
      </c>
      <c r="AL15" t="str">
        <f t="shared" si="11"/>
        <v>Initial</v>
      </c>
      <c r="AM15">
        <f t="shared" si="12"/>
        <v>0</v>
      </c>
      <c r="AN15" t="str">
        <f t="shared" si="13"/>
        <v>RLIS</v>
      </c>
      <c r="AO15">
        <f t="shared" si="14"/>
        <v>0</v>
      </c>
      <c r="AP15">
        <f t="shared" si="15"/>
        <v>0</v>
      </c>
    </row>
    <row r="16" spans="1:42" ht="12.75">
      <c r="A16">
        <v>1700217</v>
      </c>
      <c r="B16" t="s">
        <v>153</v>
      </c>
      <c r="C16" t="s">
        <v>154</v>
      </c>
      <c r="D16" t="s">
        <v>70</v>
      </c>
      <c r="E16" t="s">
        <v>71</v>
      </c>
      <c r="F16" s="25">
        <v>62822</v>
      </c>
      <c r="G16" s="4" t="s">
        <v>49</v>
      </c>
      <c r="H16">
        <v>6187249461</v>
      </c>
      <c r="I16" s="6">
        <v>6</v>
      </c>
      <c r="J16" s="6" t="s">
        <v>24</v>
      </c>
      <c r="K16" t="s">
        <v>24</v>
      </c>
      <c r="L16" s="26" t="s">
        <v>68</v>
      </c>
      <c r="M16" s="26">
        <v>718.71</v>
      </c>
      <c r="N16" s="26" t="s">
        <v>24</v>
      </c>
      <c r="O16" s="26" t="s">
        <v>24</v>
      </c>
      <c r="P16" s="35">
        <v>27.053140097</v>
      </c>
      <c r="Q16" s="37">
        <v>27.895392278953924</v>
      </c>
      <c r="R16" t="s">
        <v>51</v>
      </c>
      <c r="S16" t="s">
        <v>51</v>
      </c>
      <c r="T16" t="s">
        <v>51</v>
      </c>
      <c r="U16" t="s">
        <v>24</v>
      </c>
      <c r="V16" s="26" t="s">
        <v>51</v>
      </c>
      <c r="W16" s="36">
        <v>65186</v>
      </c>
      <c r="X16" s="36">
        <v>7932.277744423436</v>
      </c>
      <c r="Y16" s="36">
        <v>7704</v>
      </c>
      <c r="Z16" s="36">
        <v>6310</v>
      </c>
      <c r="AA16">
        <f t="shared" si="0"/>
        <v>0</v>
      </c>
      <c r="AB16">
        <f t="shared" si="1"/>
        <v>0</v>
      </c>
      <c r="AC16">
        <f t="shared" si="2"/>
        <v>0</v>
      </c>
      <c r="AD16">
        <f t="shared" si="3"/>
        <v>0</v>
      </c>
      <c r="AE16">
        <f t="shared" si="4"/>
        <v>0</v>
      </c>
      <c r="AF16">
        <f t="shared" si="5"/>
        <v>0</v>
      </c>
      <c r="AG16" s="41">
        <f t="shared" si="6"/>
        <v>0</v>
      </c>
      <c r="AH16" s="41">
        <f t="shared" si="7"/>
        <v>0</v>
      </c>
      <c r="AI16" s="41">
        <f t="shared" si="8"/>
        <v>0</v>
      </c>
      <c r="AJ16">
        <f t="shared" si="9"/>
        <v>1</v>
      </c>
      <c r="AK16">
        <f t="shared" si="10"/>
        <v>1</v>
      </c>
      <c r="AL16" t="str">
        <f t="shared" si="11"/>
        <v>Initial</v>
      </c>
      <c r="AM16">
        <f t="shared" si="12"/>
        <v>0</v>
      </c>
      <c r="AN16" t="str">
        <f t="shared" si="13"/>
        <v>RLIS</v>
      </c>
      <c r="AO16">
        <f t="shared" si="14"/>
        <v>0</v>
      </c>
      <c r="AP16">
        <f t="shared" si="15"/>
        <v>0</v>
      </c>
    </row>
    <row r="17" spans="1:42" ht="12.75">
      <c r="A17">
        <v>1710570</v>
      </c>
      <c r="B17" t="s">
        <v>105</v>
      </c>
      <c r="C17" t="s">
        <v>106</v>
      </c>
      <c r="D17" t="s">
        <v>107</v>
      </c>
      <c r="E17" t="s">
        <v>108</v>
      </c>
      <c r="F17" s="25">
        <v>62920</v>
      </c>
      <c r="G17" s="4">
        <v>2121</v>
      </c>
      <c r="H17">
        <v>6188932313</v>
      </c>
      <c r="I17" s="6">
        <v>7</v>
      </c>
      <c r="J17" s="6" t="s">
        <v>51</v>
      </c>
      <c r="K17" t="s">
        <v>24</v>
      </c>
      <c r="L17" s="26" t="s">
        <v>68</v>
      </c>
      <c r="M17" s="26">
        <v>626.96</v>
      </c>
      <c r="N17" s="26" t="s">
        <v>24</v>
      </c>
      <c r="O17" s="26" t="s">
        <v>24</v>
      </c>
      <c r="P17" s="35">
        <v>20.454545455</v>
      </c>
      <c r="Q17" s="37">
        <v>20.899854862119014</v>
      </c>
      <c r="R17" t="s">
        <v>51</v>
      </c>
      <c r="S17" t="s">
        <v>51</v>
      </c>
      <c r="T17" t="s">
        <v>51</v>
      </c>
      <c r="U17" t="s">
        <v>24</v>
      </c>
      <c r="V17" s="26" t="s">
        <v>51</v>
      </c>
      <c r="W17" s="36">
        <v>28066</v>
      </c>
      <c r="X17" s="36">
        <v>2254.025932794016</v>
      </c>
      <c r="Y17" s="36">
        <v>3402</v>
      </c>
      <c r="Z17" s="36">
        <v>4013</v>
      </c>
      <c r="AA17">
        <f t="shared" si="0"/>
        <v>1</v>
      </c>
      <c r="AB17">
        <f t="shared" si="1"/>
        <v>0</v>
      </c>
      <c r="AC17">
        <f t="shared" si="2"/>
        <v>0</v>
      </c>
      <c r="AD17">
        <f t="shared" si="3"/>
        <v>0</v>
      </c>
      <c r="AE17">
        <f t="shared" si="4"/>
        <v>0</v>
      </c>
      <c r="AF17">
        <f t="shared" si="5"/>
        <v>0</v>
      </c>
      <c r="AG17" s="41">
        <f t="shared" si="6"/>
        <v>0</v>
      </c>
      <c r="AH17" s="41">
        <f t="shared" si="7"/>
        <v>0</v>
      </c>
      <c r="AI17" s="41">
        <f t="shared" si="8"/>
        <v>0</v>
      </c>
      <c r="AJ17">
        <f t="shared" si="9"/>
        <v>1</v>
      </c>
      <c r="AK17">
        <f t="shared" si="10"/>
        <v>1</v>
      </c>
      <c r="AL17" t="str">
        <f t="shared" si="11"/>
        <v>Initial</v>
      </c>
      <c r="AM17">
        <f t="shared" si="12"/>
        <v>0</v>
      </c>
      <c r="AN17" t="str">
        <f t="shared" si="13"/>
        <v>RLIS</v>
      </c>
      <c r="AO17">
        <f t="shared" si="14"/>
        <v>0</v>
      </c>
      <c r="AP17">
        <f t="shared" si="15"/>
        <v>0</v>
      </c>
    </row>
    <row r="18" spans="1:42" ht="12.75">
      <c r="A18">
        <v>1713590</v>
      </c>
      <c r="B18" t="s">
        <v>0</v>
      </c>
      <c r="C18" t="s">
        <v>1</v>
      </c>
      <c r="D18" t="s">
        <v>2</v>
      </c>
      <c r="E18" t="s">
        <v>55</v>
      </c>
      <c r="F18" s="25">
        <v>62988</v>
      </c>
      <c r="G18" s="4">
        <v>9801</v>
      </c>
      <c r="H18">
        <v>6187765306</v>
      </c>
      <c r="I18" s="6">
        <v>7</v>
      </c>
      <c r="J18" s="6" t="s">
        <v>51</v>
      </c>
      <c r="K18" t="s">
        <v>24</v>
      </c>
      <c r="L18" s="26" t="s">
        <v>68</v>
      </c>
      <c r="M18" s="26">
        <v>662.44</v>
      </c>
      <c r="N18" s="26" t="s">
        <v>24</v>
      </c>
      <c r="O18" s="26" t="s">
        <v>24</v>
      </c>
      <c r="P18" s="35">
        <v>31.586021505</v>
      </c>
      <c r="Q18" s="37">
        <v>32.06002728512961</v>
      </c>
      <c r="R18" t="s">
        <v>51</v>
      </c>
      <c r="S18" t="s">
        <v>24</v>
      </c>
      <c r="T18" t="s">
        <v>51</v>
      </c>
      <c r="U18" t="s">
        <v>24</v>
      </c>
      <c r="V18" s="26" t="s">
        <v>51</v>
      </c>
      <c r="W18" s="36">
        <v>72489</v>
      </c>
      <c r="X18" s="36">
        <v>9474.410211197612</v>
      </c>
      <c r="Y18" s="36">
        <v>8349</v>
      </c>
      <c r="Z18" s="36">
        <v>6435</v>
      </c>
      <c r="AA18">
        <f t="shared" si="0"/>
        <v>1</v>
      </c>
      <c r="AB18">
        <f t="shared" si="1"/>
        <v>0</v>
      </c>
      <c r="AC18">
        <f t="shared" si="2"/>
        <v>0</v>
      </c>
      <c r="AD18">
        <f t="shared" si="3"/>
        <v>0</v>
      </c>
      <c r="AE18">
        <f t="shared" si="4"/>
        <v>0</v>
      </c>
      <c r="AF18">
        <f t="shared" si="5"/>
        <v>0</v>
      </c>
      <c r="AG18" s="41">
        <f t="shared" si="6"/>
        <v>0</v>
      </c>
      <c r="AH18" s="41">
        <f t="shared" si="7"/>
        <v>0</v>
      </c>
      <c r="AI18" s="41">
        <f t="shared" si="8"/>
        <v>0</v>
      </c>
      <c r="AJ18">
        <f t="shared" si="9"/>
        <v>1</v>
      </c>
      <c r="AK18">
        <f t="shared" si="10"/>
        <v>1</v>
      </c>
      <c r="AL18" t="str">
        <f t="shared" si="11"/>
        <v>Initial</v>
      </c>
      <c r="AM18">
        <f t="shared" si="12"/>
        <v>0</v>
      </c>
      <c r="AN18" t="str">
        <f t="shared" si="13"/>
        <v>RLIS</v>
      </c>
      <c r="AO18">
        <f t="shared" si="14"/>
        <v>0</v>
      </c>
      <c r="AP18">
        <f t="shared" si="15"/>
        <v>0</v>
      </c>
    </row>
    <row r="19" spans="1:42" ht="12.75">
      <c r="A19">
        <v>1713660</v>
      </c>
      <c r="B19" t="s">
        <v>3</v>
      </c>
      <c r="C19" t="s">
        <v>4</v>
      </c>
      <c r="D19" t="s">
        <v>5</v>
      </c>
      <c r="E19" t="s">
        <v>6</v>
      </c>
      <c r="F19" s="25">
        <v>62930</v>
      </c>
      <c r="G19" s="4">
        <v>1765</v>
      </c>
      <c r="H19">
        <v>6182736394</v>
      </c>
      <c r="I19" s="6">
        <v>6</v>
      </c>
      <c r="J19" s="6" t="s">
        <v>24</v>
      </c>
      <c r="K19" t="s">
        <v>24</v>
      </c>
      <c r="L19" s="26" t="s">
        <v>68</v>
      </c>
      <c r="M19" s="26">
        <v>1109.73</v>
      </c>
      <c r="N19" s="26" t="s">
        <v>24</v>
      </c>
      <c r="O19" s="26" t="s">
        <v>24</v>
      </c>
      <c r="P19" s="35">
        <v>28.071481757</v>
      </c>
      <c r="Q19" s="37">
        <v>28.866768759571208</v>
      </c>
      <c r="R19" t="s">
        <v>51</v>
      </c>
      <c r="S19" t="s">
        <v>24</v>
      </c>
      <c r="T19" t="s">
        <v>51</v>
      </c>
      <c r="U19" t="s">
        <v>24</v>
      </c>
      <c r="V19" s="26" t="s">
        <v>51</v>
      </c>
      <c r="W19" s="36">
        <v>107329</v>
      </c>
      <c r="X19" s="36">
        <v>13180.612153921586</v>
      </c>
      <c r="Y19" s="36">
        <v>12572</v>
      </c>
      <c r="Z19" s="36">
        <v>10197</v>
      </c>
      <c r="AA19">
        <f t="shared" si="0"/>
        <v>0</v>
      </c>
      <c r="AB19">
        <f t="shared" si="1"/>
        <v>0</v>
      </c>
      <c r="AC19">
        <f t="shared" si="2"/>
        <v>0</v>
      </c>
      <c r="AD19">
        <f t="shared" si="3"/>
        <v>0</v>
      </c>
      <c r="AE19">
        <f t="shared" si="4"/>
        <v>0</v>
      </c>
      <c r="AF19">
        <f t="shared" si="5"/>
        <v>0</v>
      </c>
      <c r="AG19" s="41">
        <f t="shared" si="6"/>
        <v>0</v>
      </c>
      <c r="AH19" s="41">
        <f t="shared" si="7"/>
        <v>0</v>
      </c>
      <c r="AI19" s="41">
        <f t="shared" si="8"/>
        <v>0</v>
      </c>
      <c r="AJ19">
        <f t="shared" si="9"/>
        <v>1</v>
      </c>
      <c r="AK19">
        <f t="shared" si="10"/>
        <v>1</v>
      </c>
      <c r="AL19" t="str">
        <f t="shared" si="11"/>
        <v>Initial</v>
      </c>
      <c r="AM19">
        <f t="shared" si="12"/>
        <v>0</v>
      </c>
      <c r="AN19" t="str">
        <f t="shared" si="13"/>
        <v>RLIS</v>
      </c>
      <c r="AO19">
        <f t="shared" si="14"/>
        <v>0</v>
      </c>
      <c r="AP19">
        <f t="shared" si="15"/>
        <v>0</v>
      </c>
    </row>
    <row r="20" spans="1:42" ht="12.75">
      <c r="A20">
        <v>1741580</v>
      </c>
      <c r="B20" t="s">
        <v>100</v>
      </c>
      <c r="C20" t="s">
        <v>101</v>
      </c>
      <c r="D20" t="s">
        <v>102</v>
      </c>
      <c r="E20" t="s">
        <v>103</v>
      </c>
      <c r="F20" s="25">
        <v>62896</v>
      </c>
      <c r="G20" s="4">
        <v>2326</v>
      </c>
      <c r="H20">
        <v>6189372421</v>
      </c>
      <c r="I20" s="6">
        <v>6</v>
      </c>
      <c r="J20" s="6" t="s">
        <v>24</v>
      </c>
      <c r="K20" t="s">
        <v>24</v>
      </c>
      <c r="L20" s="26" t="s">
        <v>68</v>
      </c>
      <c r="M20" s="26">
        <v>1682.3</v>
      </c>
      <c r="N20" s="26" t="s">
        <v>24</v>
      </c>
      <c r="O20" s="26" t="s">
        <v>24</v>
      </c>
      <c r="P20" s="35">
        <v>21.976919217</v>
      </c>
      <c r="Q20" s="37">
        <v>22.68254790264112</v>
      </c>
      <c r="R20" t="s">
        <v>51</v>
      </c>
      <c r="S20" t="s">
        <v>24</v>
      </c>
      <c r="T20" t="s">
        <v>51</v>
      </c>
      <c r="U20" t="s">
        <v>24</v>
      </c>
      <c r="V20" s="26" t="s">
        <v>51</v>
      </c>
      <c r="W20" s="36">
        <v>148450</v>
      </c>
      <c r="X20" s="36">
        <v>17454.22336360737</v>
      </c>
      <c r="Y20" s="36">
        <v>17700</v>
      </c>
      <c r="Z20" s="36">
        <v>15118</v>
      </c>
      <c r="AA20">
        <f t="shared" si="0"/>
        <v>0</v>
      </c>
      <c r="AB20">
        <f t="shared" si="1"/>
        <v>0</v>
      </c>
      <c r="AC20">
        <f t="shared" si="2"/>
        <v>0</v>
      </c>
      <c r="AD20">
        <f t="shared" si="3"/>
        <v>0</v>
      </c>
      <c r="AE20">
        <f t="shared" si="4"/>
        <v>0</v>
      </c>
      <c r="AF20">
        <f t="shared" si="5"/>
        <v>0</v>
      </c>
      <c r="AG20" s="41">
        <f t="shared" si="6"/>
        <v>0</v>
      </c>
      <c r="AH20" s="41">
        <f t="shared" si="7"/>
        <v>0</v>
      </c>
      <c r="AI20" s="41">
        <f t="shared" si="8"/>
        <v>0</v>
      </c>
      <c r="AJ20">
        <f t="shared" si="9"/>
        <v>1</v>
      </c>
      <c r="AK20">
        <f t="shared" si="10"/>
        <v>1</v>
      </c>
      <c r="AL20" t="str">
        <f t="shared" si="11"/>
        <v>Initial</v>
      </c>
      <c r="AM20">
        <f t="shared" si="12"/>
        <v>0</v>
      </c>
      <c r="AN20" t="str">
        <f t="shared" si="13"/>
        <v>RLIS</v>
      </c>
      <c r="AO20">
        <f t="shared" si="14"/>
        <v>0</v>
      </c>
      <c r="AP20">
        <f t="shared" si="15"/>
        <v>0</v>
      </c>
    </row>
    <row r="21" spans="1:42" ht="12.75">
      <c r="A21">
        <v>1700045</v>
      </c>
      <c r="B21" t="s">
        <v>56</v>
      </c>
      <c r="C21" t="s">
        <v>57</v>
      </c>
      <c r="D21" t="s">
        <v>58</v>
      </c>
      <c r="E21" t="s">
        <v>59</v>
      </c>
      <c r="F21" s="25">
        <v>62954</v>
      </c>
      <c r="G21" s="4">
        <v>2101</v>
      </c>
      <c r="H21">
        <v>6182723821</v>
      </c>
      <c r="I21" s="6">
        <v>7</v>
      </c>
      <c r="J21" s="6" t="s">
        <v>51</v>
      </c>
      <c r="K21" t="s">
        <v>24</v>
      </c>
      <c r="L21" s="26" t="s">
        <v>68</v>
      </c>
      <c r="M21" s="26">
        <v>924.27</v>
      </c>
      <c r="N21" s="26" t="s">
        <v>24</v>
      </c>
      <c r="O21" s="26" t="s">
        <v>24</v>
      </c>
      <c r="P21" s="35">
        <v>27.384324835</v>
      </c>
      <c r="Q21" s="37">
        <v>27.645376549094376</v>
      </c>
      <c r="R21" t="s">
        <v>51</v>
      </c>
      <c r="S21" t="s">
        <v>24</v>
      </c>
      <c r="T21" t="s">
        <v>51</v>
      </c>
      <c r="U21" t="s">
        <v>24</v>
      </c>
      <c r="V21" s="26" t="s">
        <v>51</v>
      </c>
      <c r="W21" s="36">
        <v>84128</v>
      </c>
      <c r="X21" s="36">
        <v>10175.15427169339</v>
      </c>
      <c r="Y21" s="36">
        <v>9913</v>
      </c>
      <c r="Z21" s="36">
        <v>8238</v>
      </c>
      <c r="AA21">
        <f t="shared" si="0"/>
        <v>1</v>
      </c>
      <c r="AB21">
        <f t="shared" si="1"/>
        <v>0</v>
      </c>
      <c r="AC21">
        <f t="shared" si="2"/>
        <v>0</v>
      </c>
      <c r="AD21">
        <f t="shared" si="3"/>
        <v>0</v>
      </c>
      <c r="AE21">
        <f t="shared" si="4"/>
        <v>0</v>
      </c>
      <c r="AF21">
        <f t="shared" si="5"/>
        <v>0</v>
      </c>
      <c r="AG21" s="41">
        <f t="shared" si="6"/>
        <v>0</v>
      </c>
      <c r="AH21" s="41">
        <f t="shared" si="7"/>
        <v>0</v>
      </c>
      <c r="AI21" s="41">
        <f t="shared" si="8"/>
        <v>0</v>
      </c>
      <c r="AJ21">
        <f t="shared" si="9"/>
        <v>1</v>
      </c>
      <c r="AK21">
        <f t="shared" si="10"/>
        <v>1</v>
      </c>
      <c r="AL21" t="str">
        <f t="shared" si="11"/>
        <v>Initial</v>
      </c>
      <c r="AM21">
        <f t="shared" si="12"/>
        <v>0</v>
      </c>
      <c r="AN21" t="str">
        <f t="shared" si="13"/>
        <v>RLIS</v>
      </c>
      <c r="AO21">
        <f t="shared" si="14"/>
        <v>0</v>
      </c>
      <c r="AP21">
        <f t="shared" si="15"/>
        <v>0</v>
      </c>
    </row>
    <row r="22" spans="1:42" ht="12.75">
      <c r="A22">
        <v>1718200</v>
      </c>
      <c r="B22" t="s">
        <v>121</v>
      </c>
      <c r="C22" t="s">
        <v>122</v>
      </c>
      <c r="D22" t="s">
        <v>123</v>
      </c>
      <c r="E22" t="s">
        <v>124</v>
      </c>
      <c r="F22" s="25">
        <v>62931</v>
      </c>
      <c r="G22" s="4">
        <v>218</v>
      </c>
      <c r="H22">
        <v>6182872411</v>
      </c>
      <c r="I22" s="6">
        <v>7</v>
      </c>
      <c r="J22" s="6" t="s">
        <v>51</v>
      </c>
      <c r="K22" t="s">
        <v>24</v>
      </c>
      <c r="L22" s="26" t="s">
        <v>68</v>
      </c>
      <c r="M22" s="26">
        <v>607.19</v>
      </c>
      <c r="N22" s="26" t="s">
        <v>24</v>
      </c>
      <c r="O22" s="26" t="s">
        <v>24</v>
      </c>
      <c r="P22" s="35">
        <v>24.722222222</v>
      </c>
      <c r="Q22" s="37">
        <v>25.392296718972894</v>
      </c>
      <c r="R22" t="s">
        <v>51</v>
      </c>
      <c r="S22" t="s">
        <v>24</v>
      </c>
      <c r="T22" t="s">
        <v>51</v>
      </c>
      <c r="U22" t="s">
        <v>24</v>
      </c>
      <c r="V22" s="26" t="s">
        <v>51</v>
      </c>
      <c r="W22" s="36">
        <v>68007</v>
      </c>
      <c r="X22" s="36">
        <v>8517.599902456086</v>
      </c>
      <c r="Y22" s="36">
        <v>8227</v>
      </c>
      <c r="Z22" s="36">
        <v>5912</v>
      </c>
      <c r="AA22">
        <f t="shared" si="0"/>
        <v>1</v>
      </c>
      <c r="AB22">
        <f t="shared" si="1"/>
        <v>0</v>
      </c>
      <c r="AC22">
        <f t="shared" si="2"/>
        <v>0</v>
      </c>
      <c r="AD22">
        <f t="shared" si="3"/>
        <v>0</v>
      </c>
      <c r="AE22">
        <f t="shared" si="4"/>
        <v>0</v>
      </c>
      <c r="AF22">
        <f t="shared" si="5"/>
        <v>0</v>
      </c>
      <c r="AG22" s="41">
        <f t="shared" si="6"/>
        <v>0</v>
      </c>
      <c r="AH22" s="41">
        <f t="shared" si="7"/>
        <v>0</v>
      </c>
      <c r="AI22" s="41">
        <f t="shared" si="8"/>
        <v>0</v>
      </c>
      <c r="AJ22">
        <f t="shared" si="9"/>
        <v>1</v>
      </c>
      <c r="AK22">
        <f t="shared" si="10"/>
        <v>1</v>
      </c>
      <c r="AL22" t="str">
        <f t="shared" si="11"/>
        <v>Initial</v>
      </c>
      <c r="AM22">
        <f t="shared" si="12"/>
        <v>0</v>
      </c>
      <c r="AN22" t="str">
        <f t="shared" si="13"/>
        <v>RLIS</v>
      </c>
      <c r="AO22">
        <f t="shared" si="14"/>
        <v>0</v>
      </c>
      <c r="AP22">
        <f t="shared" si="15"/>
        <v>0</v>
      </c>
    </row>
    <row r="23" spans="1:42" ht="12.75">
      <c r="A23">
        <v>1718510</v>
      </c>
      <c r="B23" t="s">
        <v>125</v>
      </c>
      <c r="C23" t="s">
        <v>126</v>
      </c>
      <c r="D23" t="s">
        <v>127</v>
      </c>
      <c r="E23" t="s">
        <v>128</v>
      </c>
      <c r="F23" s="25">
        <v>62644</v>
      </c>
      <c r="G23" s="4">
        <v>1868</v>
      </c>
      <c r="H23">
        <v>3095433384</v>
      </c>
      <c r="I23" s="6">
        <v>6</v>
      </c>
      <c r="J23" s="6" t="s">
        <v>24</v>
      </c>
      <c r="K23" t="s">
        <v>24</v>
      </c>
      <c r="L23" s="26" t="s">
        <v>68</v>
      </c>
      <c r="M23" s="26">
        <v>1118.4</v>
      </c>
      <c r="N23" s="26" t="s">
        <v>24</v>
      </c>
      <c r="O23" s="26" t="s">
        <v>24</v>
      </c>
      <c r="P23" s="35">
        <v>19.626168224</v>
      </c>
      <c r="Q23" s="37">
        <v>20.240963855421686</v>
      </c>
      <c r="R23" t="s">
        <v>24</v>
      </c>
      <c r="S23" t="s">
        <v>51</v>
      </c>
      <c r="T23" t="s">
        <v>51</v>
      </c>
      <c r="U23" t="s">
        <v>24</v>
      </c>
      <c r="V23" s="26" t="s">
        <v>51</v>
      </c>
      <c r="W23" s="36">
        <v>87628</v>
      </c>
      <c r="X23" s="36">
        <v>10161.67158885831</v>
      </c>
      <c r="Y23" s="36">
        <v>11487</v>
      </c>
      <c r="Z23" s="36">
        <v>8914</v>
      </c>
      <c r="AA23">
        <f t="shared" si="0"/>
        <v>0</v>
      </c>
      <c r="AB23">
        <f t="shared" si="1"/>
        <v>0</v>
      </c>
      <c r="AC23">
        <f t="shared" si="2"/>
        <v>0</v>
      </c>
      <c r="AD23">
        <f t="shared" si="3"/>
        <v>0</v>
      </c>
      <c r="AE23">
        <f t="shared" si="4"/>
        <v>0</v>
      </c>
      <c r="AF23">
        <f t="shared" si="5"/>
        <v>0</v>
      </c>
      <c r="AG23" s="41">
        <f t="shared" si="6"/>
        <v>0</v>
      </c>
      <c r="AH23" s="41">
        <f t="shared" si="7"/>
        <v>0</v>
      </c>
      <c r="AI23" s="41">
        <f t="shared" si="8"/>
        <v>0</v>
      </c>
      <c r="AJ23">
        <f t="shared" si="9"/>
        <v>1</v>
      </c>
      <c r="AK23">
        <f t="shared" si="10"/>
        <v>1</v>
      </c>
      <c r="AL23" t="str">
        <f t="shared" si="11"/>
        <v>Initial</v>
      </c>
      <c r="AM23">
        <f t="shared" si="12"/>
        <v>0</v>
      </c>
      <c r="AN23" t="str">
        <f t="shared" si="13"/>
        <v>RLIS</v>
      </c>
      <c r="AO23">
        <f t="shared" si="14"/>
        <v>0</v>
      </c>
      <c r="AP23">
        <f t="shared" si="15"/>
        <v>0</v>
      </c>
    </row>
    <row r="24" spans="1:42" ht="12.75">
      <c r="A24">
        <v>1718810</v>
      </c>
      <c r="B24" t="s">
        <v>129</v>
      </c>
      <c r="C24" t="s">
        <v>130</v>
      </c>
      <c r="D24" t="s">
        <v>131</v>
      </c>
      <c r="E24" t="s">
        <v>132</v>
      </c>
      <c r="F24" s="25">
        <v>62948</v>
      </c>
      <c r="G24" s="4">
        <v>3399</v>
      </c>
      <c r="H24">
        <v>6189888024</v>
      </c>
      <c r="I24" s="6" t="s">
        <v>104</v>
      </c>
      <c r="J24" s="6" t="s">
        <v>24</v>
      </c>
      <c r="K24" t="s">
        <v>24</v>
      </c>
      <c r="L24" s="26" t="s">
        <v>68</v>
      </c>
      <c r="M24" s="26">
        <v>2016.43</v>
      </c>
      <c r="N24" s="26" t="s">
        <v>24</v>
      </c>
      <c r="O24" s="26" t="s">
        <v>24</v>
      </c>
      <c r="P24" s="35">
        <v>21.896072987</v>
      </c>
      <c r="Q24" s="37">
        <v>22.52141982864137</v>
      </c>
      <c r="R24" t="s">
        <v>51</v>
      </c>
      <c r="S24" t="s">
        <v>24</v>
      </c>
      <c r="T24" t="s">
        <v>51</v>
      </c>
      <c r="U24" t="s">
        <v>24</v>
      </c>
      <c r="V24" s="26" t="s">
        <v>51</v>
      </c>
      <c r="W24" s="36">
        <v>192383</v>
      </c>
      <c r="X24" s="36">
        <v>23083.244632450154</v>
      </c>
      <c r="Y24" s="36">
        <v>23362</v>
      </c>
      <c r="Z24" s="36">
        <v>19896</v>
      </c>
      <c r="AA24">
        <f t="shared" si="0"/>
        <v>0</v>
      </c>
      <c r="AB24">
        <f t="shared" si="1"/>
        <v>0</v>
      </c>
      <c r="AC24">
        <f t="shared" si="2"/>
        <v>0</v>
      </c>
      <c r="AD24">
        <f t="shared" si="3"/>
        <v>0</v>
      </c>
      <c r="AE24">
        <f t="shared" si="4"/>
        <v>0</v>
      </c>
      <c r="AF24">
        <f t="shared" si="5"/>
        <v>0</v>
      </c>
      <c r="AG24" s="41">
        <f t="shared" si="6"/>
        <v>0</v>
      </c>
      <c r="AH24" s="41">
        <f t="shared" si="7"/>
        <v>0</v>
      </c>
      <c r="AI24" s="41">
        <f t="shared" si="8"/>
        <v>0</v>
      </c>
      <c r="AJ24">
        <f t="shared" si="9"/>
        <v>1</v>
      </c>
      <c r="AK24">
        <f t="shared" si="10"/>
        <v>1</v>
      </c>
      <c r="AL24" t="str">
        <f t="shared" si="11"/>
        <v>Initial</v>
      </c>
      <c r="AM24">
        <f t="shared" si="12"/>
        <v>0</v>
      </c>
      <c r="AN24" t="str">
        <f t="shared" si="13"/>
        <v>RLIS</v>
      </c>
      <c r="AO24">
        <f t="shared" si="14"/>
        <v>0</v>
      </c>
      <c r="AP24">
        <f t="shared" si="15"/>
        <v>0</v>
      </c>
    </row>
    <row r="25" spans="1:42" ht="12.75">
      <c r="A25">
        <v>1720170</v>
      </c>
      <c r="B25" t="s">
        <v>133</v>
      </c>
      <c r="C25" t="s">
        <v>134</v>
      </c>
      <c r="D25" t="s">
        <v>135</v>
      </c>
      <c r="E25" t="s">
        <v>136</v>
      </c>
      <c r="F25" s="25">
        <v>60970</v>
      </c>
      <c r="G25" s="4">
        <v>1599</v>
      </c>
      <c r="H25">
        <v>8154324931</v>
      </c>
      <c r="I25" s="6" t="s">
        <v>53</v>
      </c>
      <c r="J25" s="6" t="s">
        <v>24</v>
      </c>
      <c r="K25" t="s">
        <v>24</v>
      </c>
      <c r="L25" s="26" t="s">
        <v>68</v>
      </c>
      <c r="M25" s="26">
        <v>1055.2</v>
      </c>
      <c r="N25" s="26" t="s">
        <v>24</v>
      </c>
      <c r="O25" s="26" t="s">
        <v>24</v>
      </c>
      <c r="P25" s="35">
        <v>21.886792453</v>
      </c>
      <c r="Q25" s="37">
        <v>22.498060512024825</v>
      </c>
      <c r="R25" t="s">
        <v>51</v>
      </c>
      <c r="S25" t="s">
        <v>51</v>
      </c>
      <c r="T25" t="s">
        <v>51</v>
      </c>
      <c r="U25" t="s">
        <v>24</v>
      </c>
      <c r="V25" s="26" t="s">
        <v>51</v>
      </c>
      <c r="W25" s="36">
        <v>65751</v>
      </c>
      <c r="X25" s="36">
        <v>7224.6905231185565</v>
      </c>
      <c r="Y25" s="36">
        <v>8464</v>
      </c>
      <c r="Z25" s="36">
        <v>7916</v>
      </c>
      <c r="AA25">
        <f t="shared" si="0"/>
        <v>0</v>
      </c>
      <c r="AB25">
        <f t="shared" si="1"/>
        <v>0</v>
      </c>
      <c r="AC25">
        <f t="shared" si="2"/>
        <v>0</v>
      </c>
      <c r="AD25">
        <f t="shared" si="3"/>
        <v>0</v>
      </c>
      <c r="AE25">
        <f t="shared" si="4"/>
        <v>0</v>
      </c>
      <c r="AF25">
        <f t="shared" si="5"/>
        <v>0</v>
      </c>
      <c r="AG25" s="41">
        <f t="shared" si="6"/>
        <v>0</v>
      </c>
      <c r="AH25" s="41">
        <f t="shared" si="7"/>
        <v>0</v>
      </c>
      <c r="AI25" s="41">
        <f t="shared" si="8"/>
        <v>0</v>
      </c>
      <c r="AJ25">
        <f t="shared" si="9"/>
        <v>1</v>
      </c>
      <c r="AK25">
        <f t="shared" si="10"/>
        <v>1</v>
      </c>
      <c r="AL25" t="str">
        <f t="shared" si="11"/>
        <v>Initial</v>
      </c>
      <c r="AM25">
        <f t="shared" si="12"/>
        <v>0</v>
      </c>
      <c r="AN25" t="str">
        <f t="shared" si="13"/>
        <v>RLIS</v>
      </c>
      <c r="AO25">
        <f t="shared" si="14"/>
        <v>0</v>
      </c>
      <c r="AP25">
        <f t="shared" si="15"/>
        <v>0</v>
      </c>
    </row>
    <row r="26" spans="1:42" ht="12.75">
      <c r="A26">
        <v>1722080</v>
      </c>
      <c r="B26" t="s">
        <v>137</v>
      </c>
      <c r="C26" t="s">
        <v>138</v>
      </c>
      <c r="D26" t="s">
        <v>139</v>
      </c>
      <c r="E26" t="s">
        <v>109</v>
      </c>
      <c r="F26" s="25">
        <v>61301</v>
      </c>
      <c r="G26" s="4">
        <v>1628</v>
      </c>
      <c r="H26">
        <v>8152230786</v>
      </c>
      <c r="I26" s="6">
        <v>6</v>
      </c>
      <c r="J26" s="6" t="s">
        <v>24</v>
      </c>
      <c r="K26" t="s">
        <v>24</v>
      </c>
      <c r="L26" s="26" t="s">
        <v>68</v>
      </c>
      <c r="M26" s="26">
        <v>729.07</v>
      </c>
      <c r="N26" s="26" t="s">
        <v>24</v>
      </c>
      <c r="O26" s="26" t="s">
        <v>24</v>
      </c>
      <c r="P26" s="35">
        <v>25.711743772</v>
      </c>
      <c r="Q26" s="37">
        <v>26.75925925925926</v>
      </c>
      <c r="R26" t="s">
        <v>51</v>
      </c>
      <c r="S26" t="s">
        <v>24</v>
      </c>
      <c r="T26" t="s">
        <v>51</v>
      </c>
      <c r="U26" t="s">
        <v>24</v>
      </c>
      <c r="V26" s="26" t="s">
        <v>51</v>
      </c>
      <c r="W26" s="36">
        <v>82044</v>
      </c>
      <c r="X26" s="36">
        <v>10066.030056807242</v>
      </c>
      <c r="Y26" s="36">
        <v>10344</v>
      </c>
      <c r="Z26" s="36">
        <v>8419</v>
      </c>
      <c r="AA26">
        <f t="shared" si="0"/>
        <v>0</v>
      </c>
      <c r="AB26">
        <f t="shared" si="1"/>
        <v>0</v>
      </c>
      <c r="AC26">
        <f t="shared" si="2"/>
        <v>0</v>
      </c>
      <c r="AD26">
        <f t="shared" si="3"/>
        <v>0</v>
      </c>
      <c r="AE26">
        <f t="shared" si="4"/>
        <v>0</v>
      </c>
      <c r="AF26">
        <f t="shared" si="5"/>
        <v>0</v>
      </c>
      <c r="AG26" s="41">
        <f t="shared" si="6"/>
        <v>0</v>
      </c>
      <c r="AH26" s="41">
        <f t="shared" si="7"/>
        <v>0</v>
      </c>
      <c r="AI26" s="41">
        <f t="shared" si="8"/>
        <v>0</v>
      </c>
      <c r="AJ26">
        <f t="shared" si="9"/>
        <v>1</v>
      </c>
      <c r="AK26">
        <f t="shared" si="10"/>
        <v>1</v>
      </c>
      <c r="AL26" t="str">
        <f t="shared" si="11"/>
        <v>Initial</v>
      </c>
      <c r="AM26">
        <f t="shared" si="12"/>
        <v>0</v>
      </c>
      <c r="AN26" t="str">
        <f t="shared" si="13"/>
        <v>RLIS</v>
      </c>
      <c r="AO26">
        <f t="shared" si="14"/>
        <v>0</v>
      </c>
      <c r="AP26">
        <f t="shared" si="15"/>
        <v>0</v>
      </c>
    </row>
    <row r="27" spans="1:42" ht="12.75">
      <c r="A27">
        <v>1722150</v>
      </c>
      <c r="B27" t="s">
        <v>144</v>
      </c>
      <c r="C27" t="s">
        <v>145</v>
      </c>
      <c r="D27" t="s">
        <v>146</v>
      </c>
      <c r="E27" t="s">
        <v>147</v>
      </c>
      <c r="F27" s="25">
        <v>62439</v>
      </c>
      <c r="G27" s="4">
        <v>2198</v>
      </c>
      <c r="H27">
        <v>6189432326</v>
      </c>
      <c r="I27" s="6">
        <v>6</v>
      </c>
      <c r="J27" s="6" t="s">
        <v>24</v>
      </c>
      <c r="K27" t="s">
        <v>24</v>
      </c>
      <c r="L27" s="26" t="s">
        <v>68</v>
      </c>
      <c r="M27" s="26">
        <v>1170.66</v>
      </c>
      <c r="N27" s="26" t="s">
        <v>24</v>
      </c>
      <c r="O27" s="26" t="s">
        <v>24</v>
      </c>
      <c r="P27" s="35">
        <v>21.781489214</v>
      </c>
      <c r="Q27" s="37">
        <v>22.48563218390805</v>
      </c>
      <c r="R27" t="s">
        <v>51</v>
      </c>
      <c r="S27" t="s">
        <v>24</v>
      </c>
      <c r="T27" t="s">
        <v>51</v>
      </c>
      <c r="U27" t="s">
        <v>24</v>
      </c>
      <c r="V27" s="26" t="s">
        <v>51</v>
      </c>
      <c r="W27" s="36">
        <v>90570</v>
      </c>
      <c r="X27" s="36">
        <v>11148.34711032803</v>
      </c>
      <c r="Y27" s="36">
        <v>12642</v>
      </c>
      <c r="Z27" s="36">
        <v>9240</v>
      </c>
      <c r="AA27">
        <f t="shared" si="0"/>
        <v>0</v>
      </c>
      <c r="AB27">
        <f t="shared" si="1"/>
        <v>0</v>
      </c>
      <c r="AC27">
        <f t="shared" si="2"/>
        <v>0</v>
      </c>
      <c r="AD27">
        <f t="shared" si="3"/>
        <v>0</v>
      </c>
      <c r="AE27">
        <f t="shared" si="4"/>
        <v>0</v>
      </c>
      <c r="AF27">
        <f t="shared" si="5"/>
        <v>0</v>
      </c>
      <c r="AG27" s="41">
        <f t="shared" si="6"/>
        <v>0</v>
      </c>
      <c r="AH27" s="41">
        <f t="shared" si="7"/>
        <v>0</v>
      </c>
      <c r="AI27" s="41">
        <f t="shared" si="8"/>
        <v>0</v>
      </c>
      <c r="AJ27">
        <f t="shared" si="9"/>
        <v>1</v>
      </c>
      <c r="AK27">
        <f t="shared" si="10"/>
        <v>1</v>
      </c>
      <c r="AL27" t="str">
        <f t="shared" si="11"/>
        <v>Initial</v>
      </c>
      <c r="AM27">
        <f t="shared" si="12"/>
        <v>0</v>
      </c>
      <c r="AN27" t="str">
        <f t="shared" si="13"/>
        <v>RLIS</v>
      </c>
      <c r="AO27">
        <f t="shared" si="14"/>
        <v>0</v>
      </c>
      <c r="AP27">
        <f t="shared" si="15"/>
        <v>0</v>
      </c>
    </row>
    <row r="28" spans="1:42" ht="12.75">
      <c r="A28">
        <v>1723920</v>
      </c>
      <c r="B28" t="s">
        <v>148</v>
      </c>
      <c r="C28" t="s">
        <v>149</v>
      </c>
      <c r="D28" t="s">
        <v>150</v>
      </c>
      <c r="E28" t="s">
        <v>62</v>
      </c>
      <c r="F28" s="25">
        <v>61455</v>
      </c>
      <c r="G28" s="4">
        <v>2197</v>
      </c>
      <c r="H28">
        <v>3098334161</v>
      </c>
      <c r="I28" s="6" t="s">
        <v>52</v>
      </c>
      <c r="J28" s="6" t="s">
        <v>24</v>
      </c>
      <c r="K28" t="s">
        <v>24</v>
      </c>
      <c r="L28" s="26" t="s">
        <v>68</v>
      </c>
      <c r="M28" s="26">
        <v>1854.79</v>
      </c>
      <c r="N28" s="26" t="s">
        <v>24</v>
      </c>
      <c r="O28" s="26" t="s">
        <v>24</v>
      </c>
      <c r="P28" s="35">
        <v>19.664162616</v>
      </c>
      <c r="Q28" s="37">
        <v>20.42221202386416</v>
      </c>
      <c r="R28" t="s">
        <v>24</v>
      </c>
      <c r="S28" t="s">
        <v>51</v>
      </c>
      <c r="T28" t="s">
        <v>51</v>
      </c>
      <c r="U28" t="s">
        <v>24</v>
      </c>
      <c r="V28" s="26" t="s">
        <v>51</v>
      </c>
      <c r="W28" s="36">
        <v>140759</v>
      </c>
      <c r="X28" s="36">
        <v>16127.225964489171</v>
      </c>
      <c r="Y28" s="36">
        <v>17488</v>
      </c>
      <c r="Z28" s="36">
        <v>15358</v>
      </c>
      <c r="AA28">
        <f t="shared" si="0"/>
        <v>0</v>
      </c>
      <c r="AB28">
        <f t="shared" si="1"/>
        <v>0</v>
      </c>
      <c r="AC28">
        <f t="shared" si="2"/>
        <v>0</v>
      </c>
      <c r="AD28">
        <f t="shared" si="3"/>
        <v>0</v>
      </c>
      <c r="AE28">
        <f t="shared" si="4"/>
        <v>0</v>
      </c>
      <c r="AF28">
        <f t="shared" si="5"/>
        <v>0</v>
      </c>
      <c r="AG28" s="41">
        <f t="shared" si="6"/>
        <v>0</v>
      </c>
      <c r="AH28" s="41">
        <f t="shared" si="7"/>
        <v>0</v>
      </c>
      <c r="AI28" s="41">
        <f t="shared" si="8"/>
        <v>0</v>
      </c>
      <c r="AJ28">
        <f t="shared" si="9"/>
        <v>1</v>
      </c>
      <c r="AK28">
        <f t="shared" si="10"/>
        <v>1</v>
      </c>
      <c r="AL28" t="str">
        <f t="shared" si="11"/>
        <v>Initial</v>
      </c>
      <c r="AM28">
        <f t="shared" si="12"/>
        <v>0</v>
      </c>
      <c r="AN28" t="str">
        <f t="shared" si="13"/>
        <v>RLIS</v>
      </c>
      <c r="AO28">
        <f t="shared" si="14"/>
        <v>0</v>
      </c>
      <c r="AP28">
        <f t="shared" si="15"/>
        <v>0</v>
      </c>
    </row>
    <row r="29" spans="1:42" ht="12.75">
      <c r="A29">
        <v>1726970</v>
      </c>
      <c r="B29" t="s">
        <v>14</v>
      </c>
      <c r="C29" t="s">
        <v>15</v>
      </c>
      <c r="D29" t="s">
        <v>16</v>
      </c>
      <c r="E29" t="s">
        <v>17</v>
      </c>
      <c r="F29" s="25">
        <v>62964</v>
      </c>
      <c r="G29" s="4">
        <v>9798</v>
      </c>
      <c r="H29">
        <v>6183426776</v>
      </c>
      <c r="I29" s="6">
        <v>7</v>
      </c>
      <c r="J29" s="6" t="s">
        <v>51</v>
      </c>
      <c r="K29" t="s">
        <v>24</v>
      </c>
      <c r="L29" s="26" t="s">
        <v>68</v>
      </c>
      <c r="M29" s="26">
        <v>755.16</v>
      </c>
      <c r="N29" s="26" t="s">
        <v>24</v>
      </c>
      <c r="O29" s="26" t="s">
        <v>24</v>
      </c>
      <c r="P29" s="35">
        <v>36.670071502</v>
      </c>
      <c r="Q29" s="37">
        <v>37.98941798941799</v>
      </c>
      <c r="R29" t="s">
        <v>51</v>
      </c>
      <c r="S29" t="s">
        <v>24</v>
      </c>
      <c r="T29" t="s">
        <v>51</v>
      </c>
      <c r="U29" t="s">
        <v>24</v>
      </c>
      <c r="V29" s="26" t="s">
        <v>51</v>
      </c>
      <c r="W29" s="36">
        <v>121214</v>
      </c>
      <c r="X29" s="36">
        <v>16795.316312738294</v>
      </c>
      <c r="Y29" s="36">
        <v>13386</v>
      </c>
      <c r="Z29" s="36">
        <v>9207</v>
      </c>
      <c r="AA29">
        <f t="shared" si="0"/>
        <v>1</v>
      </c>
      <c r="AB29">
        <f t="shared" si="1"/>
        <v>0</v>
      </c>
      <c r="AC29">
        <f t="shared" si="2"/>
        <v>0</v>
      </c>
      <c r="AD29">
        <f t="shared" si="3"/>
        <v>0</v>
      </c>
      <c r="AE29">
        <f t="shared" si="4"/>
        <v>0</v>
      </c>
      <c r="AF29">
        <f t="shared" si="5"/>
        <v>0</v>
      </c>
      <c r="AG29" s="41">
        <f t="shared" si="6"/>
        <v>0</v>
      </c>
      <c r="AH29" s="41">
        <f t="shared" si="7"/>
        <v>0</v>
      </c>
      <c r="AI29" s="41">
        <f t="shared" si="8"/>
        <v>0</v>
      </c>
      <c r="AJ29">
        <f t="shared" si="9"/>
        <v>1</v>
      </c>
      <c r="AK29">
        <f t="shared" si="10"/>
        <v>1</v>
      </c>
      <c r="AL29" t="str">
        <f t="shared" si="11"/>
        <v>Initial</v>
      </c>
      <c r="AM29">
        <f t="shared" si="12"/>
        <v>0</v>
      </c>
      <c r="AN29" t="str">
        <f t="shared" si="13"/>
        <v>RLIS</v>
      </c>
      <c r="AO29">
        <f t="shared" si="14"/>
        <v>0</v>
      </c>
      <c r="AP29">
        <f t="shared" si="15"/>
        <v>0</v>
      </c>
    </row>
    <row r="30" spans="1:42" ht="12.75">
      <c r="A30">
        <v>1727340</v>
      </c>
      <c r="B30" t="s">
        <v>18</v>
      </c>
      <c r="C30" t="s">
        <v>19</v>
      </c>
      <c r="D30" t="s">
        <v>20</v>
      </c>
      <c r="E30" t="s">
        <v>60</v>
      </c>
      <c r="F30" s="25">
        <v>62864</v>
      </c>
      <c r="G30" s="4">
        <v>6304</v>
      </c>
      <c r="H30">
        <v>6182448080</v>
      </c>
      <c r="I30" s="6" t="s">
        <v>104</v>
      </c>
      <c r="J30" s="6" t="s">
        <v>24</v>
      </c>
      <c r="K30" t="s">
        <v>24</v>
      </c>
      <c r="L30" s="26" t="s">
        <v>68</v>
      </c>
      <c r="M30" s="26">
        <v>1769.44</v>
      </c>
      <c r="N30" s="26" t="s">
        <v>24</v>
      </c>
      <c r="O30" s="26" t="s">
        <v>24</v>
      </c>
      <c r="P30" s="35">
        <v>24.081632653</v>
      </c>
      <c r="Q30" s="37">
        <v>25.07970244420829</v>
      </c>
      <c r="R30" t="s">
        <v>51</v>
      </c>
      <c r="S30" t="s">
        <v>24</v>
      </c>
      <c r="T30" t="s">
        <v>51</v>
      </c>
      <c r="U30" t="s">
        <v>24</v>
      </c>
      <c r="V30" s="26" t="s">
        <v>51</v>
      </c>
      <c r="W30" s="36">
        <v>223277</v>
      </c>
      <c r="X30" s="36">
        <v>30128.469134347666</v>
      </c>
      <c r="Y30" s="36">
        <v>25164</v>
      </c>
      <c r="Z30" s="36">
        <v>18362</v>
      </c>
      <c r="AA30">
        <f t="shared" si="0"/>
        <v>0</v>
      </c>
      <c r="AB30">
        <f t="shared" si="1"/>
        <v>0</v>
      </c>
      <c r="AC30">
        <f t="shared" si="2"/>
        <v>0</v>
      </c>
      <c r="AD30">
        <f t="shared" si="3"/>
        <v>0</v>
      </c>
      <c r="AE30">
        <f t="shared" si="4"/>
        <v>0</v>
      </c>
      <c r="AF30">
        <f t="shared" si="5"/>
        <v>0</v>
      </c>
      <c r="AG30" s="41">
        <f t="shared" si="6"/>
        <v>0</v>
      </c>
      <c r="AH30" s="41">
        <f t="shared" si="7"/>
        <v>0</v>
      </c>
      <c r="AI30" s="41">
        <f t="shared" si="8"/>
        <v>0</v>
      </c>
      <c r="AJ30">
        <f t="shared" si="9"/>
        <v>1</v>
      </c>
      <c r="AK30">
        <f t="shared" si="10"/>
        <v>1</v>
      </c>
      <c r="AL30" t="str">
        <f t="shared" si="11"/>
        <v>Initial</v>
      </c>
      <c r="AM30">
        <f t="shared" si="12"/>
        <v>0</v>
      </c>
      <c r="AN30" t="str">
        <f t="shared" si="13"/>
        <v>RLIS</v>
      </c>
      <c r="AO30">
        <f t="shared" si="14"/>
        <v>0</v>
      </c>
      <c r="AP30">
        <f t="shared" si="15"/>
        <v>0</v>
      </c>
    </row>
    <row r="31" spans="1:42" ht="12.75">
      <c r="A31">
        <v>1727610</v>
      </c>
      <c r="B31" t="s">
        <v>21</v>
      </c>
      <c r="C31" t="s">
        <v>22</v>
      </c>
      <c r="D31" t="s">
        <v>23</v>
      </c>
      <c r="E31" t="s">
        <v>63</v>
      </c>
      <c r="F31" s="25">
        <v>62966</v>
      </c>
      <c r="G31" s="4">
        <v>2196</v>
      </c>
      <c r="H31">
        <v>6186843781</v>
      </c>
      <c r="I31" s="6" t="s">
        <v>53</v>
      </c>
      <c r="J31" s="6" t="s">
        <v>24</v>
      </c>
      <c r="K31" t="s">
        <v>24</v>
      </c>
      <c r="L31" s="26" t="s">
        <v>68</v>
      </c>
      <c r="M31" s="26">
        <v>2047.43</v>
      </c>
      <c r="N31" s="26" t="s">
        <v>24</v>
      </c>
      <c r="O31" s="26" t="s">
        <v>24</v>
      </c>
      <c r="P31" s="35">
        <v>20.725574713</v>
      </c>
      <c r="Q31" s="37">
        <v>21.3229859571323</v>
      </c>
      <c r="R31" t="s">
        <v>51</v>
      </c>
      <c r="S31" t="s">
        <v>24</v>
      </c>
      <c r="T31" t="s">
        <v>51</v>
      </c>
      <c r="U31" t="s">
        <v>24</v>
      </c>
      <c r="V31" s="26" t="s">
        <v>51</v>
      </c>
      <c r="W31" s="36">
        <v>234663</v>
      </c>
      <c r="X31" s="36">
        <v>29292.64073406693</v>
      </c>
      <c r="Y31" s="36">
        <v>27699</v>
      </c>
      <c r="Z31" s="36">
        <v>22254</v>
      </c>
      <c r="AA31">
        <f t="shared" si="0"/>
        <v>0</v>
      </c>
      <c r="AB31">
        <f t="shared" si="1"/>
        <v>0</v>
      </c>
      <c r="AC31">
        <f t="shared" si="2"/>
        <v>0</v>
      </c>
      <c r="AD31">
        <f t="shared" si="3"/>
        <v>0</v>
      </c>
      <c r="AE31">
        <f t="shared" si="4"/>
        <v>0</v>
      </c>
      <c r="AF31">
        <f t="shared" si="5"/>
        <v>0</v>
      </c>
      <c r="AG31" s="41">
        <f t="shared" si="6"/>
        <v>0</v>
      </c>
      <c r="AH31" s="41">
        <f t="shared" si="7"/>
        <v>0</v>
      </c>
      <c r="AI31" s="41">
        <f t="shared" si="8"/>
        <v>0</v>
      </c>
      <c r="AJ31">
        <f t="shared" si="9"/>
        <v>1</v>
      </c>
      <c r="AK31">
        <f t="shared" si="10"/>
        <v>1</v>
      </c>
      <c r="AL31" t="str">
        <f t="shared" si="11"/>
        <v>Initial</v>
      </c>
      <c r="AM31">
        <f t="shared" si="12"/>
        <v>0</v>
      </c>
      <c r="AN31" t="str">
        <f t="shared" si="13"/>
        <v>RLIS</v>
      </c>
      <c r="AO31">
        <f t="shared" si="14"/>
        <v>0</v>
      </c>
      <c r="AP31">
        <f t="shared" si="15"/>
        <v>0</v>
      </c>
    </row>
    <row r="32" spans="1:42" ht="12.75">
      <c r="A32">
        <v>1730630</v>
      </c>
      <c r="B32" t="s">
        <v>7</v>
      </c>
      <c r="C32" t="s">
        <v>8</v>
      </c>
      <c r="D32" t="s">
        <v>9</v>
      </c>
      <c r="E32" t="s">
        <v>10</v>
      </c>
      <c r="F32" s="25">
        <v>62557</v>
      </c>
      <c r="G32" s="4">
        <v>377</v>
      </c>
      <c r="H32">
        <v>2175623976</v>
      </c>
      <c r="I32" s="6">
        <v>6</v>
      </c>
      <c r="J32" s="6" t="s">
        <v>24</v>
      </c>
      <c r="K32" t="s">
        <v>24</v>
      </c>
      <c r="L32" s="26" t="s">
        <v>68</v>
      </c>
      <c r="M32" s="26">
        <v>1216.88</v>
      </c>
      <c r="N32" s="26" t="s">
        <v>24</v>
      </c>
      <c r="O32" s="26" t="s">
        <v>24</v>
      </c>
      <c r="P32" s="35">
        <v>24.590163934</v>
      </c>
      <c r="Q32" s="37">
        <v>25.390625</v>
      </c>
      <c r="R32" t="s">
        <v>51</v>
      </c>
      <c r="S32" t="s">
        <v>24</v>
      </c>
      <c r="T32" t="s">
        <v>51</v>
      </c>
      <c r="U32" t="s">
        <v>24</v>
      </c>
      <c r="V32" s="26" t="s">
        <v>51</v>
      </c>
      <c r="W32" s="36">
        <v>102384</v>
      </c>
      <c r="X32" s="36">
        <v>11867.017661547368</v>
      </c>
      <c r="Y32" s="36">
        <v>12738</v>
      </c>
      <c r="Z32" s="36">
        <v>11195</v>
      </c>
      <c r="AA32">
        <f t="shared" si="0"/>
        <v>0</v>
      </c>
      <c r="AB32">
        <f t="shared" si="1"/>
        <v>0</v>
      </c>
      <c r="AC32">
        <f t="shared" si="2"/>
        <v>0</v>
      </c>
      <c r="AD32">
        <f t="shared" si="3"/>
        <v>0</v>
      </c>
      <c r="AE32">
        <f t="shared" si="4"/>
        <v>0</v>
      </c>
      <c r="AF32">
        <f t="shared" si="5"/>
        <v>0</v>
      </c>
      <c r="AG32" s="41">
        <f t="shared" si="6"/>
        <v>0</v>
      </c>
      <c r="AH32" s="41">
        <f t="shared" si="7"/>
        <v>0</v>
      </c>
      <c r="AI32" s="41">
        <f t="shared" si="8"/>
        <v>0</v>
      </c>
      <c r="AJ32">
        <f t="shared" si="9"/>
        <v>1</v>
      </c>
      <c r="AK32">
        <f t="shared" si="10"/>
        <v>1</v>
      </c>
      <c r="AL32" t="str">
        <f t="shared" si="11"/>
        <v>Initial</v>
      </c>
      <c r="AM32">
        <f t="shared" si="12"/>
        <v>0</v>
      </c>
      <c r="AN32" t="str">
        <f t="shared" si="13"/>
        <v>RLIS</v>
      </c>
      <c r="AO32">
        <f t="shared" si="14"/>
        <v>0</v>
      </c>
      <c r="AP32">
        <f t="shared" si="15"/>
        <v>0</v>
      </c>
    </row>
    <row r="33" spans="1:42" ht="12.75">
      <c r="A33">
        <v>1730750</v>
      </c>
      <c r="B33" t="s">
        <v>11</v>
      </c>
      <c r="C33" t="s">
        <v>12</v>
      </c>
      <c r="D33" t="s">
        <v>13</v>
      </c>
      <c r="E33" t="s">
        <v>50</v>
      </c>
      <c r="F33" s="25">
        <v>61944</v>
      </c>
      <c r="G33" s="4">
        <v>2399</v>
      </c>
      <c r="H33">
        <v>2174658448</v>
      </c>
      <c r="I33" s="6" t="s">
        <v>104</v>
      </c>
      <c r="J33" s="6" t="s">
        <v>24</v>
      </c>
      <c r="K33" t="s">
        <v>24</v>
      </c>
      <c r="L33" s="26" t="s">
        <v>68</v>
      </c>
      <c r="M33" s="26">
        <v>1515.98</v>
      </c>
      <c r="N33" s="26" t="s">
        <v>24</v>
      </c>
      <c r="O33" s="26" t="s">
        <v>24</v>
      </c>
      <c r="P33" s="35">
        <v>20.806241873</v>
      </c>
      <c r="Q33" s="37">
        <v>21.650879566982407</v>
      </c>
      <c r="R33" t="s">
        <v>51</v>
      </c>
      <c r="S33" t="s">
        <v>24</v>
      </c>
      <c r="T33" t="s">
        <v>51</v>
      </c>
      <c r="U33" t="s">
        <v>24</v>
      </c>
      <c r="V33" s="26" t="s">
        <v>51</v>
      </c>
      <c r="W33" s="36">
        <v>107331</v>
      </c>
      <c r="X33" s="36">
        <v>12445.877230080388</v>
      </c>
      <c r="Y33" s="36">
        <v>13129</v>
      </c>
      <c r="Z33" s="36">
        <v>11103</v>
      </c>
      <c r="AA33">
        <f t="shared" si="0"/>
        <v>0</v>
      </c>
      <c r="AB33">
        <f t="shared" si="1"/>
        <v>0</v>
      </c>
      <c r="AC33">
        <f t="shared" si="2"/>
        <v>0</v>
      </c>
      <c r="AD33">
        <f t="shared" si="3"/>
        <v>0</v>
      </c>
      <c r="AE33">
        <f t="shared" si="4"/>
        <v>0</v>
      </c>
      <c r="AF33">
        <f t="shared" si="5"/>
        <v>0</v>
      </c>
      <c r="AG33" s="41">
        <f t="shared" si="6"/>
        <v>0</v>
      </c>
      <c r="AH33" s="41">
        <f t="shared" si="7"/>
        <v>0</v>
      </c>
      <c r="AI33" s="41">
        <f t="shared" si="8"/>
        <v>0</v>
      </c>
      <c r="AJ33">
        <f t="shared" si="9"/>
        <v>1</v>
      </c>
      <c r="AK33">
        <f t="shared" si="10"/>
        <v>1</v>
      </c>
      <c r="AL33" t="str">
        <f t="shared" si="11"/>
        <v>Initial</v>
      </c>
      <c r="AM33">
        <f t="shared" si="12"/>
        <v>0</v>
      </c>
      <c r="AN33" t="str">
        <f t="shared" si="13"/>
        <v>RLIS</v>
      </c>
      <c r="AO33">
        <f t="shared" si="14"/>
        <v>0</v>
      </c>
      <c r="AP33">
        <f t="shared" si="15"/>
        <v>0</v>
      </c>
    </row>
    <row r="34" spans="1:42" ht="12.75">
      <c r="A34">
        <v>1722130</v>
      </c>
      <c r="B34" t="s">
        <v>140</v>
      </c>
      <c r="C34" t="s">
        <v>141</v>
      </c>
      <c r="D34" t="s">
        <v>142</v>
      </c>
      <c r="E34" t="s">
        <v>143</v>
      </c>
      <c r="F34" s="25">
        <v>62417</v>
      </c>
      <c r="G34" s="4">
        <v>1321</v>
      </c>
      <c r="H34">
        <v>6189452061</v>
      </c>
      <c r="I34" s="6">
        <v>7</v>
      </c>
      <c r="J34" s="6" t="s">
        <v>51</v>
      </c>
      <c r="K34" t="s">
        <v>24</v>
      </c>
      <c r="L34" s="26" t="s">
        <v>68</v>
      </c>
      <c r="M34" s="26">
        <v>1050.4</v>
      </c>
      <c r="N34" s="26" t="s">
        <v>24</v>
      </c>
      <c r="O34" s="26" t="s">
        <v>24</v>
      </c>
      <c r="P34" s="35">
        <v>19.870235199</v>
      </c>
      <c r="Q34" s="37">
        <v>20.264681555004135</v>
      </c>
      <c r="R34" t="s">
        <v>24</v>
      </c>
      <c r="S34" t="s">
        <v>51</v>
      </c>
      <c r="T34" t="s">
        <v>51</v>
      </c>
      <c r="U34" t="s">
        <v>24</v>
      </c>
      <c r="V34" s="26" t="s">
        <v>51</v>
      </c>
      <c r="W34" s="36">
        <v>81031</v>
      </c>
      <c r="X34" s="36">
        <v>10355.87951313834</v>
      </c>
      <c r="Y34" s="36">
        <v>11652</v>
      </c>
      <c r="Z34" s="36">
        <v>8370</v>
      </c>
      <c r="AA34">
        <f t="shared" si="0"/>
        <v>1</v>
      </c>
      <c r="AB34">
        <f t="shared" si="1"/>
        <v>0</v>
      </c>
      <c r="AC34">
        <f t="shared" si="2"/>
        <v>0</v>
      </c>
      <c r="AD34">
        <f t="shared" si="3"/>
        <v>0</v>
      </c>
      <c r="AE34">
        <f t="shared" si="4"/>
        <v>0</v>
      </c>
      <c r="AF34">
        <f t="shared" si="5"/>
        <v>0</v>
      </c>
      <c r="AG34" s="41">
        <f t="shared" si="6"/>
        <v>0</v>
      </c>
      <c r="AH34" s="41">
        <f t="shared" si="7"/>
        <v>0</v>
      </c>
      <c r="AI34" s="41">
        <f t="shared" si="8"/>
        <v>0</v>
      </c>
      <c r="AJ34">
        <f t="shared" si="9"/>
        <v>1</v>
      </c>
      <c r="AK34">
        <f t="shared" si="10"/>
        <v>1</v>
      </c>
      <c r="AL34" t="str">
        <f t="shared" si="11"/>
        <v>Initial</v>
      </c>
      <c r="AM34">
        <f t="shared" si="12"/>
        <v>0</v>
      </c>
      <c r="AN34" t="str">
        <f t="shared" si="13"/>
        <v>RLIS</v>
      </c>
      <c r="AO34">
        <f t="shared" si="14"/>
        <v>0</v>
      </c>
      <c r="AP34">
        <f t="shared" si="15"/>
        <v>0</v>
      </c>
    </row>
    <row r="35" spans="1:42" ht="12.75">
      <c r="A35">
        <v>1735510</v>
      </c>
      <c r="B35" t="s">
        <v>155</v>
      </c>
      <c r="C35" t="s">
        <v>156</v>
      </c>
      <c r="D35" t="s">
        <v>157</v>
      </c>
      <c r="E35" t="s">
        <v>158</v>
      </c>
      <c r="F35" s="25">
        <v>61074</v>
      </c>
      <c r="G35" s="4">
        <v>1599</v>
      </c>
      <c r="H35">
        <v>8152733450</v>
      </c>
      <c r="I35" s="6" t="s">
        <v>104</v>
      </c>
      <c r="J35" s="6" t="s">
        <v>24</v>
      </c>
      <c r="K35" t="s">
        <v>24</v>
      </c>
      <c r="L35" s="26" t="s">
        <v>68</v>
      </c>
      <c r="M35" s="26">
        <v>732.68</v>
      </c>
      <c r="N35" s="26" t="s">
        <v>24</v>
      </c>
      <c r="O35" s="26" t="s">
        <v>24</v>
      </c>
      <c r="P35" s="35">
        <v>23.212192263</v>
      </c>
      <c r="Q35" s="37">
        <v>24.05832320777643</v>
      </c>
      <c r="R35" t="s">
        <v>51</v>
      </c>
      <c r="S35" t="s">
        <v>24</v>
      </c>
      <c r="T35" t="s">
        <v>51</v>
      </c>
      <c r="U35" t="s">
        <v>24</v>
      </c>
      <c r="V35" s="26" t="s">
        <v>51</v>
      </c>
      <c r="W35" s="36">
        <v>48970</v>
      </c>
      <c r="X35" s="36">
        <v>5516.801602977844</v>
      </c>
      <c r="Y35" s="36">
        <v>6088</v>
      </c>
      <c r="Z35" s="36">
        <v>5415</v>
      </c>
      <c r="AA35">
        <f t="shared" si="0"/>
        <v>0</v>
      </c>
      <c r="AB35">
        <f t="shared" si="1"/>
        <v>0</v>
      </c>
      <c r="AC35">
        <f t="shared" si="2"/>
        <v>0</v>
      </c>
      <c r="AD35">
        <f t="shared" si="3"/>
        <v>0</v>
      </c>
      <c r="AE35">
        <f t="shared" si="4"/>
        <v>0</v>
      </c>
      <c r="AF35">
        <f t="shared" si="5"/>
        <v>0</v>
      </c>
      <c r="AG35" s="41">
        <f t="shared" si="6"/>
        <v>0</v>
      </c>
      <c r="AH35" s="41">
        <f t="shared" si="7"/>
        <v>0</v>
      </c>
      <c r="AI35" s="41">
        <f t="shared" si="8"/>
        <v>0</v>
      </c>
      <c r="AJ35">
        <f t="shared" si="9"/>
        <v>1</v>
      </c>
      <c r="AK35">
        <f t="shared" si="10"/>
        <v>1</v>
      </c>
      <c r="AL35" t="str">
        <f t="shared" si="11"/>
        <v>Initial</v>
      </c>
      <c r="AM35">
        <f t="shared" si="12"/>
        <v>0</v>
      </c>
      <c r="AN35" t="str">
        <f t="shared" si="13"/>
        <v>RLIS</v>
      </c>
      <c r="AO35">
        <f t="shared" si="14"/>
        <v>0</v>
      </c>
      <c r="AP35">
        <f t="shared" si="15"/>
        <v>0</v>
      </c>
    </row>
    <row r="36" spans="1:42" ht="12.75">
      <c r="A36">
        <v>1735940</v>
      </c>
      <c r="B36" t="s">
        <v>159</v>
      </c>
      <c r="C36" t="s">
        <v>160</v>
      </c>
      <c r="D36" t="s">
        <v>161</v>
      </c>
      <c r="E36" t="s">
        <v>162</v>
      </c>
      <c r="F36" s="25">
        <v>62884</v>
      </c>
      <c r="G36" s="4">
        <v>465</v>
      </c>
      <c r="H36">
        <v>6186255105</v>
      </c>
      <c r="I36" s="6">
        <v>7</v>
      </c>
      <c r="J36" s="6" t="s">
        <v>51</v>
      </c>
      <c r="K36" t="s">
        <v>24</v>
      </c>
      <c r="L36" s="26" t="s">
        <v>68</v>
      </c>
      <c r="M36" s="26">
        <v>688.48</v>
      </c>
      <c r="N36" s="26" t="s">
        <v>24</v>
      </c>
      <c r="O36" s="26" t="s">
        <v>24</v>
      </c>
      <c r="P36" s="35">
        <v>20.529801325</v>
      </c>
      <c r="Q36" s="37">
        <v>21.43845089903181</v>
      </c>
      <c r="R36" t="s">
        <v>51</v>
      </c>
      <c r="S36" t="s">
        <v>51</v>
      </c>
      <c r="T36" t="s">
        <v>51</v>
      </c>
      <c r="U36" t="s">
        <v>24</v>
      </c>
      <c r="V36" s="26" t="s">
        <v>51</v>
      </c>
      <c r="W36" s="36">
        <v>43065</v>
      </c>
      <c r="X36" s="36">
        <v>4681.299205595475</v>
      </c>
      <c r="Y36" s="36">
        <v>5470</v>
      </c>
      <c r="Z36" s="36">
        <v>4868</v>
      </c>
      <c r="AA36">
        <f t="shared" si="0"/>
        <v>1</v>
      </c>
      <c r="AB36">
        <f t="shared" si="1"/>
        <v>0</v>
      </c>
      <c r="AC36">
        <f t="shared" si="2"/>
        <v>0</v>
      </c>
      <c r="AD36">
        <f t="shared" si="3"/>
        <v>0</v>
      </c>
      <c r="AE36">
        <f t="shared" si="4"/>
        <v>0</v>
      </c>
      <c r="AF36">
        <f t="shared" si="5"/>
        <v>0</v>
      </c>
      <c r="AG36" s="41">
        <f t="shared" si="6"/>
        <v>0</v>
      </c>
      <c r="AH36" s="41">
        <f t="shared" si="7"/>
        <v>0</v>
      </c>
      <c r="AI36" s="41">
        <f t="shared" si="8"/>
        <v>0</v>
      </c>
      <c r="AJ36">
        <f t="shared" si="9"/>
        <v>1</v>
      </c>
      <c r="AK36">
        <f t="shared" si="10"/>
        <v>1</v>
      </c>
      <c r="AL36" t="str">
        <f t="shared" si="11"/>
        <v>Initial</v>
      </c>
      <c r="AM36">
        <f t="shared" si="12"/>
        <v>0</v>
      </c>
      <c r="AN36" t="str">
        <f t="shared" si="13"/>
        <v>RLIS</v>
      </c>
      <c r="AO36">
        <f t="shared" si="14"/>
        <v>0</v>
      </c>
      <c r="AP36">
        <f t="shared" si="15"/>
        <v>0</v>
      </c>
    </row>
    <row r="37" spans="1:42" ht="12.75">
      <c r="A37">
        <v>1739930</v>
      </c>
      <c r="B37" t="s">
        <v>64</v>
      </c>
      <c r="C37" t="s">
        <v>65</v>
      </c>
      <c r="D37" t="s">
        <v>66</v>
      </c>
      <c r="E37" t="s">
        <v>91</v>
      </c>
      <c r="F37" s="25">
        <v>62901</v>
      </c>
      <c r="G37" s="4">
        <v>9710</v>
      </c>
      <c r="H37">
        <v>6185294151</v>
      </c>
      <c r="I37" s="6">
        <v>7</v>
      </c>
      <c r="J37" s="6" t="s">
        <v>51</v>
      </c>
      <c r="K37" t="s">
        <v>24</v>
      </c>
      <c r="L37" s="26" t="s">
        <v>68</v>
      </c>
      <c r="M37" s="26">
        <v>680.03</v>
      </c>
      <c r="N37" s="26" t="s">
        <v>24</v>
      </c>
      <c r="O37" s="26" t="s">
        <v>24</v>
      </c>
      <c r="P37" s="35">
        <v>21.318373072</v>
      </c>
      <c r="Q37" s="37">
        <v>21.529745042492916</v>
      </c>
      <c r="R37" t="s">
        <v>51</v>
      </c>
      <c r="S37" t="s">
        <v>24</v>
      </c>
      <c r="T37" t="s">
        <v>51</v>
      </c>
      <c r="U37" t="s">
        <v>24</v>
      </c>
      <c r="V37" s="26" t="s">
        <v>51</v>
      </c>
      <c r="W37" s="36">
        <v>60267</v>
      </c>
      <c r="X37" s="36">
        <v>7435.687609049262</v>
      </c>
      <c r="Y37" s="36">
        <v>7259</v>
      </c>
      <c r="Z37" s="36">
        <v>5998</v>
      </c>
      <c r="AA37">
        <f t="shared" si="0"/>
        <v>1</v>
      </c>
      <c r="AB37">
        <f t="shared" si="1"/>
        <v>0</v>
      </c>
      <c r="AC37">
        <f t="shared" si="2"/>
        <v>0</v>
      </c>
      <c r="AD37">
        <f t="shared" si="3"/>
        <v>0</v>
      </c>
      <c r="AE37">
        <f t="shared" si="4"/>
        <v>0</v>
      </c>
      <c r="AF37">
        <f t="shared" si="5"/>
        <v>0</v>
      </c>
      <c r="AG37" s="41">
        <f t="shared" si="6"/>
        <v>0</v>
      </c>
      <c r="AH37" s="41">
        <f t="shared" si="7"/>
        <v>0</v>
      </c>
      <c r="AI37" s="41">
        <f t="shared" si="8"/>
        <v>0</v>
      </c>
      <c r="AJ37">
        <f t="shared" si="9"/>
        <v>1</v>
      </c>
      <c r="AK37">
        <f t="shared" si="10"/>
        <v>1</v>
      </c>
      <c r="AL37" t="str">
        <f t="shared" si="11"/>
        <v>Initial</v>
      </c>
      <c r="AM37">
        <f t="shared" si="12"/>
        <v>0</v>
      </c>
      <c r="AN37" t="str">
        <f t="shared" si="13"/>
        <v>RLIS</v>
      </c>
      <c r="AO37">
        <f t="shared" si="14"/>
        <v>0</v>
      </c>
      <c r="AP37">
        <f t="shared" si="15"/>
        <v>0</v>
      </c>
    </row>
    <row r="38" spans="1:42" ht="12.75">
      <c r="A38">
        <v>1741360</v>
      </c>
      <c r="B38" t="s">
        <v>69</v>
      </c>
      <c r="C38" t="s">
        <v>97</v>
      </c>
      <c r="D38" t="s">
        <v>98</v>
      </c>
      <c r="E38" t="s">
        <v>99</v>
      </c>
      <c r="F38" s="25">
        <v>62895</v>
      </c>
      <c r="G38" s="4">
        <v>457</v>
      </c>
      <c r="H38">
        <v>6188953103</v>
      </c>
      <c r="I38" s="6">
        <v>7</v>
      </c>
      <c r="J38" s="6" t="s">
        <v>51</v>
      </c>
      <c r="K38" t="s">
        <v>24</v>
      </c>
      <c r="L38" s="26" t="s">
        <v>68</v>
      </c>
      <c r="M38" s="26">
        <v>629.31</v>
      </c>
      <c r="N38" s="26" t="s">
        <v>24</v>
      </c>
      <c r="O38" s="26" t="s">
        <v>24</v>
      </c>
      <c r="P38" s="35">
        <v>24.302788845</v>
      </c>
      <c r="Q38" s="37">
        <v>24.796747967479675</v>
      </c>
      <c r="R38" t="s">
        <v>51</v>
      </c>
      <c r="S38" t="s">
        <v>24</v>
      </c>
      <c r="T38" t="s">
        <v>51</v>
      </c>
      <c r="U38" t="s">
        <v>24</v>
      </c>
      <c r="V38" s="26" t="s">
        <v>51</v>
      </c>
      <c r="W38" s="36">
        <v>41429</v>
      </c>
      <c r="X38" s="36">
        <v>4606.1521562504795</v>
      </c>
      <c r="Y38" s="36">
        <v>5165</v>
      </c>
      <c r="Z38" s="36">
        <v>4770</v>
      </c>
      <c r="AA38">
        <f t="shared" si="0"/>
        <v>1</v>
      </c>
      <c r="AB38">
        <f t="shared" si="1"/>
        <v>0</v>
      </c>
      <c r="AC38">
        <f t="shared" si="2"/>
        <v>0</v>
      </c>
      <c r="AD38">
        <f t="shared" si="3"/>
        <v>0</v>
      </c>
      <c r="AE38">
        <f t="shared" si="4"/>
        <v>0</v>
      </c>
      <c r="AF38">
        <f t="shared" si="5"/>
        <v>0</v>
      </c>
      <c r="AG38" s="41">
        <f t="shared" si="6"/>
        <v>0</v>
      </c>
      <c r="AH38" s="41">
        <f t="shared" si="7"/>
        <v>0</v>
      </c>
      <c r="AI38" s="41">
        <f t="shared" si="8"/>
        <v>0</v>
      </c>
      <c r="AJ38">
        <f t="shared" si="9"/>
        <v>1</v>
      </c>
      <c r="AK38">
        <f t="shared" si="10"/>
        <v>1</v>
      </c>
      <c r="AL38" t="str">
        <f t="shared" si="11"/>
        <v>Initial</v>
      </c>
      <c r="AM38">
        <f t="shared" si="12"/>
        <v>0</v>
      </c>
      <c r="AN38" t="str">
        <f t="shared" si="13"/>
        <v>RLIS</v>
      </c>
      <c r="AO38">
        <f t="shared" si="14"/>
        <v>0</v>
      </c>
      <c r="AP38">
        <f t="shared" si="15"/>
        <v>0</v>
      </c>
    </row>
  </sheetData>
  <mergeCells count="1">
    <mergeCell ref="A4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 Rural Low Income (xls)</dc:title>
  <dc:subject/>
  <dc:creator/>
  <cp:keywords/>
  <dc:description/>
  <cp:lastModifiedBy>Nelly Gruhlke</cp:lastModifiedBy>
  <cp:lastPrinted>2003-04-23T19:23:25Z</cp:lastPrinted>
  <dcterms:created xsi:type="dcterms:W3CDTF">2001-10-04T13:38:59Z</dcterms:created>
  <dcterms:modified xsi:type="dcterms:W3CDTF">2003-07-09T14:10:04Z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770706836</vt:i4>
  </property>
  <property fmtid="{D5CDD505-2E9C-101B-9397-08002B2CF9AE}" pid="3" name="_EmailSubject">
    <vt:lpwstr>Illinois' REAP Eligibility Spreadsheet</vt:lpwstr>
  </property>
  <property fmtid="{D5CDD505-2E9C-101B-9397-08002B2CF9AE}" pid="4" name="_AuthorEmail">
    <vt:lpwstr>BROBINSO@isbe.net</vt:lpwstr>
  </property>
  <property fmtid="{D5CDD505-2E9C-101B-9397-08002B2CF9AE}" pid="5" name="_AuthorEmailDisplayName">
    <vt:lpwstr>ROBINSON BONITA ANNE</vt:lpwstr>
  </property>
</Properties>
</file>