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L RLIS" sheetId="1" r:id="rId1"/>
  </sheets>
  <definedNames/>
  <calcPr fullCalcOnLoad="1"/>
</workbook>
</file>

<file path=xl/sharedStrings.xml><?xml version="1.0" encoding="utf-8"?>
<sst xmlns="http://schemas.openxmlformats.org/spreadsheetml/2006/main" count="360" uniqueCount="119">
  <si>
    <t>FISCAL YEAR 2003 SPREADSHEET FOR SMALL, RURAL SCHOOL ACHIEVEMENT PROGRAM AND RURAL LOW-INCOME SCHOOL PROGRAM</t>
  </si>
  <si>
    <t>Florida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</si>
  <si>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</si>
  <si>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</si>
  <si>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</si>
  <si>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</si>
  <si>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</si>
  <si>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</si>
  <si>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</si>
  <si>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</si>
  <si>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</si>
  <si>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</si>
  <si>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</si>
  <si>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</si>
  <si>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</si>
  <si>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</si>
  <si>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</si>
  <si>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</si>
  <si>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</si>
  <si>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</si>
  <si>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</si>
  <si>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</si>
  <si>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</si>
  <si>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</si>
  <si>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</si>
  <si>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</si>
  <si>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</si>
  <si>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</si>
  <si>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</si>
  <si>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</si>
  <si>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</si>
  <si>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</si>
  <si>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</si>
  <si>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</si>
  <si>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</si>
  <si>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</si>
  <si>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</si>
  <si>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</si>
  <si>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</si>
  <si>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</si>
  <si>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</si>
  <si>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</si>
  <si>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</si>
  <si>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>NA</t>
  </si>
  <si>
    <t>BAKER COUNTY SCHOOL DISTRICT</t>
  </si>
  <si>
    <t>392 SOUTH BOULEVARD EAST</t>
  </si>
  <si>
    <t>MACCLENNY</t>
  </si>
  <si>
    <t>6,7</t>
  </si>
  <si>
    <t>BRADFORD COUNTY SCHOOL DISTRICT</t>
  </si>
  <si>
    <t>501 W. WASHINGTON STREET</t>
  </si>
  <si>
    <t>STARKE</t>
  </si>
  <si>
    <t>CALHOUN COUNTY SCHOOL DISTRICT</t>
  </si>
  <si>
    <t>20859 E CENTRAL AVE, G-20</t>
  </si>
  <si>
    <t>BLOUNTSTOWN</t>
  </si>
  <si>
    <t>DESOTO COUNTY SCHOOL DISTRICT</t>
  </si>
  <si>
    <t>530 LASALONA AVENUE</t>
  </si>
  <si>
    <t>ARCADIA</t>
  </si>
  <si>
    <t>6,7,N</t>
  </si>
  <si>
    <t>DIXIE COUNTY SCHOOL DISTRICT</t>
  </si>
  <si>
    <t>P.O. BOX 890</t>
  </si>
  <si>
    <t>CROSS CITY</t>
  </si>
  <si>
    <t>FRANKLIN COUNTY SCHOOL DISTRICT</t>
  </si>
  <si>
    <t>155 AVENUE E</t>
  </si>
  <si>
    <t>APALACHICOLA</t>
  </si>
  <si>
    <t>GILCHRIST COUNTY SCHOOL DISTRICT</t>
  </si>
  <si>
    <t>310 NW 11TH AVENUE</t>
  </si>
  <si>
    <t>TRENTON</t>
  </si>
  <si>
    <t>GLADES COUNTY SCHOOL DISTRICT</t>
  </si>
  <si>
    <t>PO BOX 459</t>
  </si>
  <si>
    <t>MOORE HAVEN</t>
  </si>
  <si>
    <t>GULF COUNTY SCHOOL DISTRICT</t>
  </si>
  <si>
    <t>150 MIDDLE SCHOOL ROAD</t>
  </si>
  <si>
    <t>PORT ST. JOE</t>
  </si>
  <si>
    <t>HAMILTON COUNTY SCHOOL DISTRICT</t>
  </si>
  <si>
    <t>4280 SW COUNTY ROAD #152</t>
  </si>
  <si>
    <t>JASPER</t>
  </si>
  <si>
    <t>7,N</t>
  </si>
  <si>
    <t>HARDEE COUNTY SCHOOL DISTRICT</t>
  </si>
  <si>
    <t>P.O. DRAWER 1678</t>
  </si>
  <si>
    <t>WAUCHULA</t>
  </si>
  <si>
    <t>HIGHLANDS COUNTY SCHOOL DISTRICT</t>
  </si>
  <si>
    <t>426 SCHOOL ST</t>
  </si>
  <si>
    <t>SEBRING</t>
  </si>
  <si>
    <t>HOLMES COUNTY SCHOOL DISTRICT</t>
  </si>
  <si>
    <t>701 E. PENNSYLVANIA AVE.</t>
  </si>
  <si>
    <t>BONIFAY</t>
  </si>
  <si>
    <t>JACKSON COUNTY SCHOOL DISTRICT</t>
  </si>
  <si>
    <t>P.O. BOX 5958</t>
  </si>
  <si>
    <t>MARIANNA</t>
  </si>
  <si>
    <t>JEFFERSON COUNTY SCHOOL DISTRICT</t>
  </si>
  <si>
    <t>1490  W. WASHINGTON ST.</t>
  </si>
  <si>
    <t>MONTICELLO</t>
  </si>
  <si>
    <t>6,N</t>
  </si>
  <si>
    <t>LAFAYETTE COUNTY SCHOOL DISTRICT</t>
  </si>
  <si>
    <t>ROUTE 2, BOX 5</t>
  </si>
  <si>
    <t>MAYO</t>
  </si>
  <si>
    <t>LEVY COUNTY SCHOOL DISTRICT</t>
  </si>
  <si>
    <t>PO DRAWER 129</t>
  </si>
  <si>
    <t>BRONSON</t>
  </si>
  <si>
    <t>MADISON COUNTY SCHOOL DISTRICT</t>
  </si>
  <si>
    <t>312 N. E. DUVAL STREET</t>
  </si>
  <si>
    <t>MADISON</t>
  </si>
  <si>
    <t>PUTNAM COUNTY SCHOOL DISTRICT</t>
  </si>
  <si>
    <t>200 SOUTH 7TH STREET</t>
  </si>
  <si>
    <t>PALATKA</t>
  </si>
  <si>
    <t>6,7,8</t>
  </si>
  <si>
    <t>SUWANNEE COUNTY SCHOOL DISTRICT</t>
  </si>
  <si>
    <t>702 SECOND STREET, N.W.</t>
  </si>
  <si>
    <t>LIVE OAK</t>
  </si>
  <si>
    <t>TAYLOR COUNTY SCHOOL DISTRICT</t>
  </si>
  <si>
    <t>318 NORTH CLARK STREET</t>
  </si>
  <si>
    <t>PERRY</t>
  </si>
  <si>
    <t>WALTON COUNTY SCHOOL DISTRICT</t>
  </si>
  <si>
    <t>145 PARK STREET, SUITE #3</t>
  </si>
  <si>
    <t>DEFUNIAK SPRINGS</t>
  </si>
  <si>
    <t>WASHINGTON COUNTY SCHOOL DISTRICT</t>
  </si>
  <si>
    <t>652 THIRD STREET</t>
  </si>
  <si>
    <t>CHIPLEY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</si>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</sst>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#,##0.00;[Red]#,##0.00"/>
    <numFmt numFmtId="173" formatCode="&quot;$&quot;#,##0;[Red]&quot;$&quot;#,##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14" fontId="3" fillId="0" borderId="1" xfId="0" applyNumberFormat="1" applyFont="1" applyFill="1" applyBorder="1" applyAlignment="1" applyProtection="1">
      <alignment horizontal="left" textRotation="75" wrapText="1"/>
      <protection locked="0"/>
    </xf>
    <xf numFmtId="0" fontId="3" fillId="0" borderId="1" xfId="0" applyFont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5" xfId="0" applyFont="1" applyFill="1" applyBorder="1" applyAlignment="1" applyProtection="1">
      <alignment horizontal="center"/>
      <protection locked="0"/>
    </xf>
    <xf numFmtId="171" fontId="0" fillId="0" borderId="0" xfId="0" applyNumberFormat="1" applyAlignment="1">
      <alignment horizontal="left"/>
    </xf>
    <xf numFmtId="172" fontId="0" fillId="0" borderId="6" xfId="0" applyNumberFormat="1" applyBorder="1" applyAlignment="1" applyProtection="1">
      <alignment horizontal="right"/>
      <protection locked="0"/>
    </xf>
    <xf numFmtId="172" fontId="0" fillId="0" borderId="6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8.140625" style="0" bestFit="1" customWidth="1"/>
    <col min="3" max="3" width="39.57421875" style="0" bestFit="1" customWidth="1"/>
    <col min="4" max="4" width="0" style="0" hidden="1" customWidth="1"/>
    <col min="5" max="5" width="19.421875" style="0" bestFit="1" customWidth="1"/>
    <col min="6" max="8" width="0" style="0" hidden="1" customWidth="1"/>
    <col min="10" max="12" width="0" style="0" hidden="1" customWidth="1"/>
    <col min="14" max="15" width="0" style="0" hidden="1" customWidth="1"/>
    <col min="22" max="41" width="0" style="0" hidden="1" customWidth="1"/>
  </cols>
  <sheetData>
    <row r="1" spans="1:26" ht="12.75">
      <c r="A1" s="1" t="s">
        <v>0</v>
      </c>
      <c r="B1" s="5"/>
      <c r="C1" s="6"/>
      <c r="D1" s="6"/>
      <c r="E1" s="6"/>
      <c r="F1" s="6"/>
      <c r="G1" s="7"/>
      <c r="H1" s="6"/>
      <c r="I1" s="8"/>
      <c r="J1" s="6"/>
      <c r="K1" s="6"/>
      <c r="L1" s="9"/>
      <c r="M1" s="9"/>
      <c r="N1" s="10"/>
      <c r="O1" s="10"/>
      <c r="P1" s="6"/>
      <c r="Q1" s="6"/>
      <c r="R1" s="11"/>
      <c r="S1" s="6"/>
      <c r="T1" s="11"/>
      <c r="U1" s="10"/>
      <c r="V1" s="9"/>
      <c r="W1" s="9"/>
      <c r="X1" s="9"/>
      <c r="Y1" s="9"/>
      <c r="Z1" s="6"/>
    </row>
    <row r="2" spans="1:26" ht="12.75">
      <c r="A2" s="1" t="s">
        <v>1</v>
      </c>
      <c r="B2" s="5"/>
      <c r="C2" s="6"/>
      <c r="D2" s="6"/>
      <c r="E2" s="6"/>
      <c r="F2" s="6"/>
      <c r="G2" s="7"/>
      <c r="H2" s="6"/>
      <c r="I2" s="8"/>
      <c r="J2" s="6"/>
      <c r="K2" s="6"/>
      <c r="L2" s="9"/>
      <c r="M2" s="9"/>
      <c r="N2" s="10"/>
      <c r="O2" s="10"/>
      <c r="P2" s="6"/>
      <c r="Q2" s="6"/>
      <c r="R2" s="11"/>
      <c r="S2" s="6"/>
      <c r="T2" s="11"/>
      <c r="U2" s="10"/>
      <c r="V2" s="9"/>
      <c r="W2" s="9"/>
      <c r="X2" s="9"/>
      <c r="Y2" s="9"/>
      <c r="Z2" s="6"/>
    </row>
    <row r="3" spans="1:26" ht="12.75">
      <c r="A3" s="45" t="s">
        <v>118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10"/>
      <c r="P3" s="6"/>
      <c r="Q3" s="6"/>
      <c r="R3" s="11"/>
      <c r="S3" s="6"/>
      <c r="T3" s="11"/>
      <c r="U3" s="10"/>
      <c r="V3" s="9"/>
      <c r="W3" s="9"/>
      <c r="X3" s="9"/>
      <c r="Y3" s="9"/>
      <c r="Z3" s="6"/>
    </row>
    <row r="4" spans="1:26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  <c r="O4" s="10"/>
      <c r="P4" s="6"/>
      <c r="Q4" s="6"/>
      <c r="R4" s="11"/>
      <c r="S4" s="6"/>
      <c r="T4" s="11"/>
      <c r="U4" s="10"/>
      <c r="V4" s="9"/>
      <c r="W4" s="9"/>
      <c r="X4" s="9"/>
      <c r="Y4" s="9"/>
      <c r="Z4" s="6"/>
    </row>
    <row r="5" spans="1:26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0"/>
      <c r="O5" s="10"/>
      <c r="P5" s="6"/>
      <c r="Q5" s="6"/>
      <c r="R5" s="11"/>
      <c r="S5" s="6"/>
      <c r="T5" s="11"/>
      <c r="U5" s="10"/>
      <c r="V5" s="9"/>
      <c r="W5" s="9"/>
      <c r="X5" s="9"/>
      <c r="Y5" s="9"/>
      <c r="Z5" s="6"/>
    </row>
    <row r="6" spans="1:26" ht="32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10"/>
      <c r="O6" s="10"/>
      <c r="P6" s="6"/>
      <c r="Q6" s="6"/>
      <c r="R6" s="11"/>
      <c r="S6" s="6"/>
      <c r="T6" s="11"/>
      <c r="U6" s="10"/>
      <c r="V6" s="9"/>
      <c r="W6" s="9"/>
      <c r="X6" s="9"/>
      <c r="Y6" s="9"/>
      <c r="Z6" s="6"/>
    </row>
    <row r="7" spans="1:26" ht="12.75">
      <c r="A7" s="1"/>
      <c r="B7" s="5"/>
      <c r="C7" s="6"/>
      <c r="D7" s="6"/>
      <c r="E7" s="6"/>
      <c r="F7" s="6"/>
      <c r="G7" s="7"/>
      <c r="H7" s="6"/>
      <c r="I7" s="8"/>
      <c r="J7" s="6"/>
      <c r="K7" s="6"/>
      <c r="L7" s="9"/>
      <c r="M7" s="9"/>
      <c r="N7" s="10"/>
      <c r="O7" s="10"/>
      <c r="P7" s="6"/>
      <c r="Q7" s="6"/>
      <c r="R7" s="11"/>
      <c r="S7" s="6"/>
      <c r="T7" s="11"/>
      <c r="U7" s="10"/>
      <c r="V7" s="9"/>
      <c r="W7" s="9"/>
      <c r="X7" s="9"/>
      <c r="Y7" s="9"/>
      <c r="Z7" s="6"/>
    </row>
    <row r="8" spans="1:41" ht="196.5">
      <c r="A8" s="42" t="s">
        <v>2</v>
      </c>
      <c r="B8" s="43" t="s">
        <v>3</v>
      </c>
      <c r="C8" s="44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14" t="s">
        <v>10</v>
      </c>
      <c r="J8" s="14" t="s">
        <v>11</v>
      </c>
      <c r="K8" s="15" t="s">
        <v>12</v>
      </c>
      <c r="L8" s="16" t="s">
        <v>13</v>
      </c>
      <c r="M8" s="17" t="s">
        <v>14</v>
      </c>
      <c r="N8" s="16" t="s">
        <v>15</v>
      </c>
      <c r="O8" s="16" t="s">
        <v>16</v>
      </c>
      <c r="P8" s="14" t="s">
        <v>17</v>
      </c>
      <c r="Q8" s="14" t="s">
        <v>18</v>
      </c>
      <c r="R8" s="15" t="s">
        <v>12</v>
      </c>
      <c r="S8" s="14" t="s">
        <v>19</v>
      </c>
      <c r="T8" s="15" t="s">
        <v>12</v>
      </c>
      <c r="U8" s="16" t="s">
        <v>20</v>
      </c>
      <c r="V8" s="18" t="s">
        <v>21</v>
      </c>
      <c r="W8" s="18" t="s">
        <v>22</v>
      </c>
      <c r="X8" s="18" t="s">
        <v>23</v>
      </c>
      <c r="Y8" s="18" t="s">
        <v>24</v>
      </c>
      <c r="Z8" s="19" t="s">
        <v>25</v>
      </c>
      <c r="AA8" s="19" t="s">
        <v>26</v>
      </c>
      <c r="AB8" s="19" t="s">
        <v>27</v>
      </c>
      <c r="AC8" s="19" t="s">
        <v>28</v>
      </c>
      <c r="AD8" s="19" t="s">
        <v>29</v>
      </c>
      <c r="AE8" s="19" t="s">
        <v>30</v>
      </c>
      <c r="AF8" s="20" t="s">
        <v>31</v>
      </c>
      <c r="AG8" s="20" t="s">
        <v>32</v>
      </c>
      <c r="AH8" s="20" t="s">
        <v>33</v>
      </c>
      <c r="AI8" s="19" t="s">
        <v>34</v>
      </c>
      <c r="AJ8" s="19" t="s">
        <v>35</v>
      </c>
      <c r="AK8" s="19" t="s">
        <v>36</v>
      </c>
      <c r="AL8" s="19" t="s">
        <v>37</v>
      </c>
      <c r="AM8" s="19" t="s">
        <v>38</v>
      </c>
      <c r="AN8" s="19" t="s">
        <v>39</v>
      </c>
      <c r="AO8" s="19" t="s">
        <v>40</v>
      </c>
    </row>
    <row r="9" spans="1:34" s="30" customFormat="1" ht="13.5" thickBot="1">
      <c r="A9" s="21">
        <v>1</v>
      </c>
      <c r="B9" s="22">
        <v>2</v>
      </c>
      <c r="C9" s="23">
        <v>3</v>
      </c>
      <c r="D9" s="23"/>
      <c r="E9" s="23"/>
      <c r="F9" s="23"/>
      <c r="G9" s="24"/>
      <c r="H9" s="23"/>
      <c r="I9" s="25">
        <v>4</v>
      </c>
      <c r="J9" s="26">
        <v>5</v>
      </c>
      <c r="K9" s="26">
        <v>6</v>
      </c>
      <c r="L9" s="27">
        <v>7</v>
      </c>
      <c r="M9" s="27">
        <v>8</v>
      </c>
      <c r="N9" s="28">
        <v>9</v>
      </c>
      <c r="O9" s="28">
        <v>10</v>
      </c>
      <c r="P9" s="26">
        <v>11</v>
      </c>
      <c r="Q9" s="26">
        <v>12</v>
      </c>
      <c r="R9" s="29">
        <v>13</v>
      </c>
      <c r="S9" s="26">
        <v>14</v>
      </c>
      <c r="T9" s="29">
        <v>15</v>
      </c>
      <c r="U9" s="28">
        <v>16</v>
      </c>
      <c r="V9" s="27">
        <v>17</v>
      </c>
      <c r="W9" s="27">
        <v>18</v>
      </c>
      <c r="X9" s="27">
        <v>19</v>
      </c>
      <c r="Y9" s="27">
        <v>20</v>
      </c>
      <c r="Z9" s="23"/>
      <c r="AF9" s="31"/>
      <c r="AG9" s="31"/>
      <c r="AH9" s="31"/>
    </row>
    <row r="10" spans="1:41" ht="12.75">
      <c r="A10">
        <v>1200060</v>
      </c>
      <c r="B10">
        <v>2</v>
      </c>
      <c r="C10" t="s">
        <v>44</v>
      </c>
      <c r="D10" t="s">
        <v>45</v>
      </c>
      <c r="E10" t="s">
        <v>46</v>
      </c>
      <c r="F10" s="32">
        <v>32063</v>
      </c>
      <c r="G10" s="2">
        <v>2799</v>
      </c>
      <c r="H10" s="33">
        <v>9042590401</v>
      </c>
      <c r="I10" s="3" t="s">
        <v>47</v>
      </c>
      <c r="J10" s="3" t="s">
        <v>42</v>
      </c>
      <c r="K10" t="s">
        <v>42</v>
      </c>
      <c r="L10" s="4" t="s">
        <v>43</v>
      </c>
      <c r="M10" s="4">
        <v>4200</v>
      </c>
      <c r="N10" s="34" t="s">
        <v>42</v>
      </c>
      <c r="O10" s="4" t="s">
        <v>42</v>
      </c>
      <c r="P10" s="35">
        <v>21.242045205</v>
      </c>
      <c r="Q10" t="s">
        <v>41</v>
      </c>
      <c r="R10" t="s">
        <v>42</v>
      </c>
      <c r="S10" t="s">
        <v>41</v>
      </c>
      <c r="T10" t="s">
        <v>42</v>
      </c>
      <c r="U10" s="4" t="s">
        <v>41</v>
      </c>
      <c r="V10" s="36">
        <v>223696</v>
      </c>
      <c r="W10" s="36">
        <v>24891.81</v>
      </c>
      <c r="X10" s="37">
        <v>32910</v>
      </c>
      <c r="Y10" s="36">
        <v>26207</v>
      </c>
      <c r="Z10">
        <f aca="true" t="shared" si="0" ref="Z10:Z32">IF(OR(J10="YES",L10="YES"),1,0)</f>
        <v>0</v>
      </c>
      <c r="AA10">
        <f aca="true" t="shared" si="1" ref="AA10:AA32">IF(OR(M10&lt;600,N10="YES"),1,0)</f>
        <v>0</v>
      </c>
      <c r="AB10">
        <f aca="true" t="shared" si="2" ref="AB10:AB32">IF(AND(OR(J10="YES",L10="YES"),(Z10=0)),"Trouble",0)</f>
        <v>0</v>
      </c>
      <c r="AC10">
        <f aca="true" t="shared" si="3" ref="AC10:AC32">IF(AND(OR(M10&lt;600,N10="YES"),(AA10=0)),"Trouble",0)</f>
        <v>0</v>
      </c>
      <c r="AD10">
        <f aca="true" t="shared" si="4" ref="AD10:AD32">IF(AND(AND(J10="NO",L10="NO"),(O10="YES")),"Trouble",0)</f>
        <v>0</v>
      </c>
      <c r="AE10">
        <f aca="true" t="shared" si="5" ref="AE10:AE32">IF(AND(AND(M10&gt;=600,N10="NO"),(O10="YES")),"Trouble",0)</f>
        <v>0</v>
      </c>
      <c r="AF10" s="38">
        <f aca="true" t="shared" si="6" ref="AF10:AF32">IF(AND(Z10=1,AA10=1),"SRSA",0)</f>
        <v>0</v>
      </c>
      <c r="AG10" s="38">
        <f aca="true" t="shared" si="7" ref="AG10:AG32">IF(AND(AF10=0,O10="YES"),"Trouble",0)</f>
        <v>0</v>
      </c>
      <c r="AH10" s="38">
        <f aca="true" t="shared" si="8" ref="AH10:AH32">IF(AND(AF10=1,O10="NO"),"Trouble",0)</f>
        <v>0</v>
      </c>
      <c r="AI10">
        <f aca="true" t="shared" si="9" ref="AI10:AI32">IF(S10="YES",1,0)</f>
        <v>1</v>
      </c>
      <c r="AJ10">
        <f aca="true" t="shared" si="10" ref="AJ10:AJ32">IF(P10&gt;=20,1,0)</f>
        <v>1</v>
      </c>
      <c r="AK10" t="str">
        <f aca="true" t="shared" si="11" ref="AK10:AK32">IF(AND(AI10=1,AJ10=1),"Initial",0)</f>
        <v>Initial</v>
      </c>
      <c r="AL10">
        <f aca="true" t="shared" si="12" ref="AL10:AL32">IF(AND(AF10="SRSA",AK10="Initial"),"SRSA",0)</f>
        <v>0</v>
      </c>
      <c r="AM10" t="str">
        <f aca="true" t="shared" si="13" ref="AM10:AM32">IF(AND(AK10="Initial",AL10=0),"RLIS",0)</f>
        <v>RLIS</v>
      </c>
      <c r="AN10">
        <f aca="true" t="shared" si="14" ref="AN10:AN32">IF(AND(AM10=0,U10="YES"),"Trouble",0)</f>
        <v>0</v>
      </c>
      <c r="AO10">
        <f aca="true" t="shared" si="15" ref="AO10:AO32">IF(AND(U10="NO",AM10="RLIS"),"Trouble",0)</f>
        <v>0</v>
      </c>
    </row>
    <row r="11" spans="1:41" ht="12.75">
      <c r="A11">
        <v>1200120</v>
      </c>
      <c r="B11">
        <v>4</v>
      </c>
      <c r="C11" t="s">
        <v>48</v>
      </c>
      <c r="D11" t="s">
        <v>49</v>
      </c>
      <c r="E11" t="s">
        <v>50</v>
      </c>
      <c r="F11" s="32">
        <v>32091</v>
      </c>
      <c r="G11" s="2">
        <v>2525</v>
      </c>
      <c r="H11" s="33">
        <v>9049666018</v>
      </c>
      <c r="I11" s="3" t="s">
        <v>47</v>
      </c>
      <c r="J11" s="3" t="s">
        <v>42</v>
      </c>
      <c r="K11" t="s">
        <v>42</v>
      </c>
      <c r="L11" s="4" t="s">
        <v>43</v>
      </c>
      <c r="M11" s="4">
        <v>3793</v>
      </c>
      <c r="N11" s="34" t="s">
        <v>42</v>
      </c>
      <c r="O11" s="4" t="s">
        <v>42</v>
      </c>
      <c r="P11" s="35">
        <v>21.466946975</v>
      </c>
      <c r="Q11" t="s">
        <v>41</v>
      </c>
      <c r="R11" t="s">
        <v>42</v>
      </c>
      <c r="S11" t="s">
        <v>41</v>
      </c>
      <c r="T11" t="s">
        <v>42</v>
      </c>
      <c r="U11" s="4" t="s">
        <v>41</v>
      </c>
      <c r="V11" s="36">
        <v>255585</v>
      </c>
      <c r="W11" s="36">
        <v>31518.25</v>
      </c>
      <c r="X11" s="37">
        <v>36429</v>
      </c>
      <c r="Y11" s="36">
        <v>24364</v>
      </c>
      <c r="Z11">
        <f t="shared" si="0"/>
        <v>0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 s="38">
        <f t="shared" si="6"/>
        <v>0</v>
      </c>
      <c r="AG11" s="38">
        <f t="shared" si="7"/>
        <v>0</v>
      </c>
      <c r="AH11" s="38">
        <f t="shared" si="8"/>
        <v>0</v>
      </c>
      <c r="AI11">
        <f t="shared" si="9"/>
        <v>1</v>
      </c>
      <c r="AJ11">
        <f t="shared" si="10"/>
        <v>1</v>
      </c>
      <c r="AK11" t="str">
        <f t="shared" si="11"/>
        <v>Initial</v>
      </c>
      <c r="AL11">
        <f t="shared" si="12"/>
        <v>0</v>
      </c>
      <c r="AM11" t="str">
        <f t="shared" si="13"/>
        <v>RLIS</v>
      </c>
      <c r="AN11">
        <f t="shared" si="14"/>
        <v>0</v>
      </c>
      <c r="AO11">
        <f t="shared" si="15"/>
        <v>0</v>
      </c>
    </row>
    <row r="12" spans="1:41" ht="12.75">
      <c r="A12">
        <v>1200210</v>
      </c>
      <c r="B12">
        <v>7</v>
      </c>
      <c r="C12" t="s">
        <v>51</v>
      </c>
      <c r="D12" t="s">
        <v>52</v>
      </c>
      <c r="E12" t="s">
        <v>53</v>
      </c>
      <c r="F12" s="32">
        <v>32424</v>
      </c>
      <c r="G12" s="2">
        <v>2264</v>
      </c>
      <c r="H12" s="33">
        <v>8506745927</v>
      </c>
      <c r="I12" s="3">
        <v>7</v>
      </c>
      <c r="J12" s="3" t="s">
        <v>41</v>
      </c>
      <c r="K12" t="s">
        <v>42</v>
      </c>
      <c r="L12" s="4" t="s">
        <v>43</v>
      </c>
      <c r="M12" s="4">
        <v>2033</v>
      </c>
      <c r="N12" s="34" t="s">
        <v>42</v>
      </c>
      <c r="O12" s="4" t="s">
        <v>42</v>
      </c>
      <c r="P12" s="35">
        <v>24.622892635</v>
      </c>
      <c r="Q12" t="s">
        <v>41</v>
      </c>
      <c r="R12" t="s">
        <v>42</v>
      </c>
      <c r="S12" t="s">
        <v>41</v>
      </c>
      <c r="T12" t="s">
        <v>42</v>
      </c>
      <c r="U12" s="4" t="s">
        <v>41</v>
      </c>
      <c r="V12" s="36">
        <v>138294</v>
      </c>
      <c r="W12" s="36">
        <v>17711.57</v>
      </c>
      <c r="X12" s="37">
        <v>20303</v>
      </c>
      <c r="Y12" s="36">
        <v>13071</v>
      </c>
      <c r="Z12">
        <f t="shared" si="0"/>
        <v>1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 s="38">
        <f t="shared" si="6"/>
        <v>0</v>
      </c>
      <c r="AG12" s="38">
        <f t="shared" si="7"/>
        <v>0</v>
      </c>
      <c r="AH12" s="38">
        <f t="shared" si="8"/>
        <v>0</v>
      </c>
      <c r="AI12">
        <f t="shared" si="9"/>
        <v>1</v>
      </c>
      <c r="AJ12">
        <f t="shared" si="10"/>
        <v>1</v>
      </c>
      <c r="AK12" t="str">
        <f t="shared" si="11"/>
        <v>Initial</v>
      </c>
      <c r="AL12">
        <f t="shared" si="12"/>
        <v>0</v>
      </c>
      <c r="AM12" t="str">
        <f t="shared" si="13"/>
        <v>RLIS</v>
      </c>
      <c r="AN12">
        <f t="shared" si="14"/>
        <v>0</v>
      </c>
      <c r="AO12">
        <f t="shared" si="15"/>
        <v>0</v>
      </c>
    </row>
    <row r="13" spans="1:41" ht="12.75">
      <c r="A13">
        <v>1200420</v>
      </c>
      <c r="B13">
        <v>14</v>
      </c>
      <c r="C13" t="s">
        <v>54</v>
      </c>
      <c r="D13" t="s">
        <v>55</v>
      </c>
      <c r="E13" t="s">
        <v>56</v>
      </c>
      <c r="F13" s="32">
        <v>34266</v>
      </c>
      <c r="G13" s="2">
        <v>4960</v>
      </c>
      <c r="H13" s="33">
        <v>8634944222</v>
      </c>
      <c r="I13" s="3" t="s">
        <v>57</v>
      </c>
      <c r="J13" s="3" t="s">
        <v>42</v>
      </c>
      <c r="K13" t="s">
        <v>42</v>
      </c>
      <c r="L13" s="4" t="s">
        <v>43</v>
      </c>
      <c r="M13" s="4">
        <v>4572</v>
      </c>
      <c r="N13" s="34" t="s">
        <v>42</v>
      </c>
      <c r="O13" s="4" t="s">
        <v>42</v>
      </c>
      <c r="P13" s="35">
        <v>26.963398933</v>
      </c>
      <c r="Q13" t="s">
        <v>41</v>
      </c>
      <c r="R13" t="s">
        <v>42</v>
      </c>
      <c r="S13" t="s">
        <v>41</v>
      </c>
      <c r="T13" t="s">
        <v>42</v>
      </c>
      <c r="U13" s="4" t="s">
        <v>41</v>
      </c>
      <c r="V13" s="36">
        <v>309974</v>
      </c>
      <c r="W13" s="36">
        <v>37978.24</v>
      </c>
      <c r="X13" s="37">
        <v>43157</v>
      </c>
      <c r="Y13" s="36">
        <v>28641</v>
      </c>
      <c r="Z13">
        <f t="shared" si="0"/>
        <v>0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8">
        <f t="shared" si="6"/>
        <v>0</v>
      </c>
      <c r="AG13" s="38">
        <f t="shared" si="7"/>
        <v>0</v>
      </c>
      <c r="AH13" s="38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1200450</v>
      </c>
      <c r="B14">
        <v>15</v>
      </c>
      <c r="C14" t="s">
        <v>58</v>
      </c>
      <c r="D14" t="s">
        <v>59</v>
      </c>
      <c r="E14" t="s">
        <v>60</v>
      </c>
      <c r="F14" s="32">
        <v>32628</v>
      </c>
      <c r="G14" s="2">
        <v>890</v>
      </c>
      <c r="H14" s="33">
        <v>3524986131</v>
      </c>
      <c r="I14" s="3">
        <v>7</v>
      </c>
      <c r="J14" s="3" t="s">
        <v>41</v>
      </c>
      <c r="K14" t="s">
        <v>42</v>
      </c>
      <c r="L14" s="4" t="s">
        <v>43</v>
      </c>
      <c r="M14" s="4">
        <v>2026</v>
      </c>
      <c r="N14" s="34" t="s">
        <v>42</v>
      </c>
      <c r="O14" s="4" t="s">
        <v>42</v>
      </c>
      <c r="P14" s="35">
        <v>28.18380744</v>
      </c>
      <c r="Q14" t="s">
        <v>41</v>
      </c>
      <c r="R14" t="s">
        <v>42</v>
      </c>
      <c r="S14" t="s">
        <v>41</v>
      </c>
      <c r="T14" t="s">
        <v>42</v>
      </c>
      <c r="U14" s="4" t="s">
        <v>41</v>
      </c>
      <c r="V14" s="36">
        <v>161718</v>
      </c>
      <c r="W14" s="36">
        <v>20504.15</v>
      </c>
      <c r="X14" s="37">
        <v>22523</v>
      </c>
      <c r="Y14" s="36">
        <v>13802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8">
        <f t="shared" si="6"/>
        <v>0</v>
      </c>
      <c r="AG14" s="38">
        <f t="shared" si="7"/>
        <v>0</v>
      </c>
      <c r="AH14" s="38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1200570</v>
      </c>
      <c r="B15">
        <v>19</v>
      </c>
      <c r="C15" t="s">
        <v>61</v>
      </c>
      <c r="D15" t="s">
        <v>62</v>
      </c>
      <c r="E15" t="s">
        <v>63</v>
      </c>
      <c r="F15" s="32">
        <v>32320</v>
      </c>
      <c r="G15" s="2">
        <v>2099</v>
      </c>
      <c r="H15" s="33">
        <v>8506538831</v>
      </c>
      <c r="I15" s="3" t="s">
        <v>47</v>
      </c>
      <c r="J15" s="3" t="s">
        <v>42</v>
      </c>
      <c r="K15" t="s">
        <v>42</v>
      </c>
      <c r="L15" s="4" t="s">
        <v>43</v>
      </c>
      <c r="M15" s="4">
        <v>1274</v>
      </c>
      <c r="N15" s="34" t="s">
        <v>42</v>
      </c>
      <c r="O15" s="4" t="s">
        <v>42</v>
      </c>
      <c r="P15" s="35">
        <v>23.851351351</v>
      </c>
      <c r="Q15" t="s">
        <v>41</v>
      </c>
      <c r="R15" t="s">
        <v>42</v>
      </c>
      <c r="S15" t="s">
        <v>41</v>
      </c>
      <c r="T15" t="s">
        <v>42</v>
      </c>
      <c r="U15" s="4" t="s">
        <v>41</v>
      </c>
      <c r="V15" s="36">
        <v>101756</v>
      </c>
      <c r="W15" s="36">
        <v>12448.11</v>
      </c>
      <c r="X15" s="37">
        <v>14051</v>
      </c>
      <c r="Y15" s="36">
        <v>8953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38">
        <f t="shared" si="6"/>
        <v>0</v>
      </c>
      <c r="AG15" s="38">
        <f t="shared" si="7"/>
        <v>0</v>
      </c>
      <c r="AH15" s="38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1200630</v>
      </c>
      <c r="B16">
        <v>21</v>
      </c>
      <c r="C16" t="s">
        <v>64</v>
      </c>
      <c r="D16" t="s">
        <v>65</v>
      </c>
      <c r="E16" t="s">
        <v>66</v>
      </c>
      <c r="F16" s="32">
        <v>32693</v>
      </c>
      <c r="G16" s="2">
        <v>3804</v>
      </c>
      <c r="H16" s="33">
        <v>3524633200</v>
      </c>
      <c r="I16" s="3">
        <v>7</v>
      </c>
      <c r="J16" s="3" t="s">
        <v>41</v>
      </c>
      <c r="K16" t="s">
        <v>42</v>
      </c>
      <c r="L16" s="4" t="s">
        <v>43</v>
      </c>
      <c r="M16" s="4">
        <v>2491</v>
      </c>
      <c r="N16" s="34" t="s">
        <v>42</v>
      </c>
      <c r="O16" s="4" t="s">
        <v>42</v>
      </c>
      <c r="P16" s="35">
        <v>20.577350111</v>
      </c>
      <c r="Q16" t="s">
        <v>41</v>
      </c>
      <c r="R16" t="s">
        <v>42</v>
      </c>
      <c r="S16" t="s">
        <v>41</v>
      </c>
      <c r="T16" t="s">
        <v>42</v>
      </c>
      <c r="U16" s="4" t="s">
        <v>41</v>
      </c>
      <c r="V16" s="36">
        <v>151623</v>
      </c>
      <c r="W16" s="36">
        <v>17439.26</v>
      </c>
      <c r="X16" s="37">
        <v>21739</v>
      </c>
      <c r="Y16" s="36">
        <v>16885</v>
      </c>
      <c r="Z16">
        <f t="shared" si="0"/>
        <v>1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38">
        <f t="shared" si="6"/>
        <v>0</v>
      </c>
      <c r="AG16" s="38">
        <f t="shared" si="7"/>
        <v>0</v>
      </c>
      <c r="AH16" s="38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1200660</v>
      </c>
      <c r="B17">
        <v>22</v>
      </c>
      <c r="C17" t="s">
        <v>67</v>
      </c>
      <c r="D17" t="s">
        <v>68</v>
      </c>
      <c r="E17" t="s">
        <v>69</v>
      </c>
      <c r="F17" s="32">
        <v>33471</v>
      </c>
      <c r="G17" s="2">
        <v>459</v>
      </c>
      <c r="H17" s="33">
        <v>8639462083</v>
      </c>
      <c r="I17" s="3">
        <v>7</v>
      </c>
      <c r="J17" s="3" t="s">
        <v>41</v>
      </c>
      <c r="K17" t="s">
        <v>42</v>
      </c>
      <c r="L17" s="4" t="s">
        <v>43</v>
      </c>
      <c r="M17" s="4">
        <v>1012</v>
      </c>
      <c r="N17" s="34" t="s">
        <v>42</v>
      </c>
      <c r="O17" s="4" t="s">
        <v>42</v>
      </c>
      <c r="P17" s="35">
        <v>21.175101803</v>
      </c>
      <c r="Q17" t="s">
        <v>41</v>
      </c>
      <c r="R17" t="s">
        <v>42</v>
      </c>
      <c r="S17" t="s">
        <v>41</v>
      </c>
      <c r="T17" t="s">
        <v>42</v>
      </c>
      <c r="U17" s="4" t="s">
        <v>41</v>
      </c>
      <c r="V17" s="36">
        <v>77966</v>
      </c>
      <c r="W17" s="36">
        <v>9654.09</v>
      </c>
      <c r="X17" s="37">
        <v>10988</v>
      </c>
      <c r="Y17" s="36">
        <v>6794</v>
      </c>
      <c r="Z17">
        <f t="shared" si="0"/>
        <v>1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38">
        <f t="shared" si="6"/>
        <v>0</v>
      </c>
      <c r="AG17" s="38">
        <f t="shared" si="7"/>
        <v>0</v>
      </c>
      <c r="AH17" s="38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1200690</v>
      </c>
      <c r="B18">
        <v>23</v>
      </c>
      <c r="C18" t="s">
        <v>70</v>
      </c>
      <c r="D18" t="s">
        <v>71</v>
      </c>
      <c r="E18" t="s">
        <v>72</v>
      </c>
      <c r="F18" s="32">
        <v>32456</v>
      </c>
      <c r="G18" s="2">
        <v>2261</v>
      </c>
      <c r="H18" s="33">
        <v>8502298256</v>
      </c>
      <c r="I18" s="3" t="s">
        <v>47</v>
      </c>
      <c r="J18" s="3" t="s">
        <v>42</v>
      </c>
      <c r="K18" t="s">
        <v>42</v>
      </c>
      <c r="L18" s="4" t="s">
        <v>43</v>
      </c>
      <c r="M18" s="4">
        <v>2051</v>
      </c>
      <c r="N18" s="34" t="s">
        <v>42</v>
      </c>
      <c r="O18" s="4" t="s">
        <v>42</v>
      </c>
      <c r="P18" s="35">
        <v>23.142728501</v>
      </c>
      <c r="Q18" t="s">
        <v>41</v>
      </c>
      <c r="R18" t="s">
        <v>42</v>
      </c>
      <c r="S18" t="s">
        <v>41</v>
      </c>
      <c r="T18" t="s">
        <v>42</v>
      </c>
      <c r="U18" s="4" t="s">
        <v>41</v>
      </c>
      <c r="V18" s="36">
        <v>133157</v>
      </c>
      <c r="W18" s="36">
        <v>15846.72</v>
      </c>
      <c r="X18" s="37">
        <v>18865</v>
      </c>
      <c r="Y18" s="36">
        <v>13416</v>
      </c>
      <c r="Z18">
        <f t="shared" si="0"/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38">
        <f t="shared" si="6"/>
        <v>0</v>
      </c>
      <c r="AG18" s="38">
        <f t="shared" si="7"/>
        <v>0</v>
      </c>
      <c r="AH18" s="38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1200720</v>
      </c>
      <c r="B19">
        <v>24</v>
      </c>
      <c r="C19" t="s">
        <v>73</v>
      </c>
      <c r="D19" t="s">
        <v>74</v>
      </c>
      <c r="E19" t="s">
        <v>75</v>
      </c>
      <c r="F19" s="32">
        <v>32052</v>
      </c>
      <c r="G19" s="2">
        <v>3774</v>
      </c>
      <c r="H19" s="33">
        <v>3867926501</v>
      </c>
      <c r="I19" s="3" t="s">
        <v>76</v>
      </c>
      <c r="J19" s="3" t="s">
        <v>41</v>
      </c>
      <c r="K19" t="s">
        <v>42</v>
      </c>
      <c r="L19" s="4" t="s">
        <v>43</v>
      </c>
      <c r="M19" s="4">
        <v>1954</v>
      </c>
      <c r="N19" s="34" t="s">
        <v>42</v>
      </c>
      <c r="O19" s="4" t="s">
        <v>42</v>
      </c>
      <c r="P19" s="35">
        <v>30.996952547</v>
      </c>
      <c r="Q19" t="s">
        <v>41</v>
      </c>
      <c r="R19" t="s">
        <v>42</v>
      </c>
      <c r="S19" t="s">
        <v>41</v>
      </c>
      <c r="T19" t="s">
        <v>42</v>
      </c>
      <c r="U19" s="4" t="s">
        <v>41</v>
      </c>
      <c r="V19" s="36">
        <v>172336</v>
      </c>
      <c r="W19" s="36">
        <v>22653.36</v>
      </c>
      <c r="X19" s="37">
        <v>24130</v>
      </c>
      <c r="Y19" s="36">
        <v>13662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38">
        <f t="shared" si="6"/>
        <v>0</v>
      </c>
      <c r="AG19" s="38">
        <f t="shared" si="7"/>
        <v>0</v>
      </c>
      <c r="AH19" s="38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1200750</v>
      </c>
      <c r="B20">
        <v>25</v>
      </c>
      <c r="C20" t="s">
        <v>77</v>
      </c>
      <c r="D20" t="s">
        <v>78</v>
      </c>
      <c r="E20" t="s">
        <v>79</v>
      </c>
      <c r="F20" s="32">
        <v>33873</v>
      </c>
      <c r="G20" s="2">
        <v>1678</v>
      </c>
      <c r="H20" s="33">
        <v>8637739058</v>
      </c>
      <c r="I20" s="3" t="s">
        <v>47</v>
      </c>
      <c r="J20" s="3" t="s">
        <v>42</v>
      </c>
      <c r="K20" t="s">
        <v>42</v>
      </c>
      <c r="L20" s="4" t="s">
        <v>43</v>
      </c>
      <c r="M20" s="4">
        <v>4813</v>
      </c>
      <c r="N20" s="34" t="s">
        <v>42</v>
      </c>
      <c r="O20" s="4" t="s">
        <v>42</v>
      </c>
      <c r="P20" s="35">
        <v>28.584729981</v>
      </c>
      <c r="Q20" t="s">
        <v>41</v>
      </c>
      <c r="R20" t="s">
        <v>42</v>
      </c>
      <c r="S20" t="s">
        <v>41</v>
      </c>
      <c r="T20" t="s">
        <v>42</v>
      </c>
      <c r="U20" s="4" t="s">
        <v>41</v>
      </c>
      <c r="V20" s="36">
        <v>342183</v>
      </c>
      <c r="W20" s="36">
        <v>40293.63</v>
      </c>
      <c r="X20" s="37">
        <v>44663</v>
      </c>
      <c r="Y20" s="36">
        <v>31507</v>
      </c>
      <c r="Z20">
        <f t="shared" si="0"/>
        <v>0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38">
        <f t="shared" si="6"/>
        <v>0</v>
      </c>
      <c r="AG20" s="38">
        <f t="shared" si="7"/>
        <v>0</v>
      </c>
      <c r="AH20" s="38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1200840</v>
      </c>
      <c r="B21">
        <v>28</v>
      </c>
      <c r="C21" t="s">
        <v>80</v>
      </c>
      <c r="D21" t="s">
        <v>81</v>
      </c>
      <c r="E21" t="s">
        <v>82</v>
      </c>
      <c r="F21" s="32">
        <v>33870</v>
      </c>
      <c r="G21" s="2">
        <v>4048</v>
      </c>
      <c r="H21" s="33">
        <v>8634715564</v>
      </c>
      <c r="I21" s="3" t="s">
        <v>47</v>
      </c>
      <c r="J21" s="3" t="s">
        <v>42</v>
      </c>
      <c r="K21" t="s">
        <v>42</v>
      </c>
      <c r="L21" s="4" t="s">
        <v>43</v>
      </c>
      <c r="M21" s="4">
        <v>10748</v>
      </c>
      <c r="N21" s="34" t="s">
        <v>42</v>
      </c>
      <c r="O21" s="4" t="s">
        <v>42</v>
      </c>
      <c r="P21" s="35">
        <v>23.512047232</v>
      </c>
      <c r="Q21" t="s">
        <v>41</v>
      </c>
      <c r="R21" t="s">
        <v>42</v>
      </c>
      <c r="S21" t="s">
        <v>41</v>
      </c>
      <c r="T21" t="s">
        <v>42</v>
      </c>
      <c r="U21" s="4" t="s">
        <v>41</v>
      </c>
      <c r="V21" s="36">
        <v>647155</v>
      </c>
      <c r="W21" s="36">
        <v>70248.62</v>
      </c>
      <c r="X21" s="37">
        <v>88918</v>
      </c>
      <c r="Y21" s="36">
        <v>70208</v>
      </c>
      <c r="Z21">
        <f t="shared" si="0"/>
        <v>0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38">
        <f t="shared" si="6"/>
        <v>0</v>
      </c>
      <c r="AG21" s="38">
        <f t="shared" si="7"/>
        <v>0</v>
      </c>
      <c r="AH21" s="38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1200900</v>
      </c>
      <c r="B22">
        <v>30</v>
      </c>
      <c r="C22" t="s">
        <v>83</v>
      </c>
      <c r="D22" t="s">
        <v>84</v>
      </c>
      <c r="E22" t="s">
        <v>85</v>
      </c>
      <c r="F22" s="32">
        <v>32425</v>
      </c>
      <c r="G22" s="2">
        <v>2349</v>
      </c>
      <c r="H22" s="33">
        <v>8505479341</v>
      </c>
      <c r="I22" s="3" t="s">
        <v>47</v>
      </c>
      <c r="J22" s="3" t="s">
        <v>42</v>
      </c>
      <c r="K22" t="s">
        <v>42</v>
      </c>
      <c r="L22" s="4" t="s">
        <v>43</v>
      </c>
      <c r="M22" s="4">
        <v>3277</v>
      </c>
      <c r="N22" s="34" t="s">
        <v>42</v>
      </c>
      <c r="O22" s="4" t="s">
        <v>42</v>
      </c>
      <c r="P22" s="35">
        <v>27.87841572</v>
      </c>
      <c r="Q22" t="s">
        <v>41</v>
      </c>
      <c r="R22" t="s">
        <v>42</v>
      </c>
      <c r="S22" t="s">
        <v>41</v>
      </c>
      <c r="T22" t="s">
        <v>42</v>
      </c>
      <c r="U22" s="4" t="s">
        <v>41</v>
      </c>
      <c r="V22" s="36">
        <v>235463</v>
      </c>
      <c r="W22" s="36">
        <v>29855.34</v>
      </c>
      <c r="X22" s="37">
        <v>33486</v>
      </c>
      <c r="Y22" s="36">
        <v>21560</v>
      </c>
      <c r="Z22">
        <f t="shared" si="0"/>
        <v>0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38">
        <f t="shared" si="6"/>
        <v>0</v>
      </c>
      <c r="AG22" s="38">
        <f t="shared" si="7"/>
        <v>0</v>
      </c>
      <c r="AH22" s="38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1200960</v>
      </c>
      <c r="B23">
        <v>32</v>
      </c>
      <c r="C23" t="s">
        <v>86</v>
      </c>
      <c r="D23" t="s">
        <v>87</v>
      </c>
      <c r="E23" t="s">
        <v>88</v>
      </c>
      <c r="F23" s="32">
        <v>32447</v>
      </c>
      <c r="G23" s="2">
        <v>5958</v>
      </c>
      <c r="H23" s="33">
        <v>8504821200</v>
      </c>
      <c r="I23" s="3" t="s">
        <v>47</v>
      </c>
      <c r="J23" s="3" t="s">
        <v>42</v>
      </c>
      <c r="K23" t="s">
        <v>42</v>
      </c>
      <c r="L23" s="4" t="s">
        <v>43</v>
      </c>
      <c r="M23" s="4">
        <v>6768</v>
      </c>
      <c r="N23" s="34" t="s">
        <v>42</v>
      </c>
      <c r="O23" s="4" t="s">
        <v>42</v>
      </c>
      <c r="P23" s="35">
        <v>22.063109872</v>
      </c>
      <c r="Q23" t="s">
        <v>41</v>
      </c>
      <c r="R23" t="s">
        <v>42</v>
      </c>
      <c r="S23" t="s">
        <v>41</v>
      </c>
      <c r="T23" t="s">
        <v>42</v>
      </c>
      <c r="U23" s="4" t="s">
        <v>41</v>
      </c>
      <c r="V23" s="36">
        <v>452774</v>
      </c>
      <c r="W23" s="36">
        <v>54573.59</v>
      </c>
      <c r="X23" s="37">
        <v>64654</v>
      </c>
      <c r="Y23" s="36">
        <v>44933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38">
        <f t="shared" si="6"/>
        <v>0</v>
      </c>
      <c r="AG23" s="38">
        <f t="shared" si="7"/>
        <v>0</v>
      </c>
      <c r="AH23" s="38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1200990</v>
      </c>
      <c r="B24">
        <v>33</v>
      </c>
      <c r="C24" t="s">
        <v>89</v>
      </c>
      <c r="D24" t="s">
        <v>90</v>
      </c>
      <c r="E24" t="s">
        <v>91</v>
      </c>
      <c r="F24" s="32">
        <v>32344</v>
      </c>
      <c r="G24" s="2">
        <v>1100</v>
      </c>
      <c r="H24" s="33">
        <v>8503420100</v>
      </c>
      <c r="I24" s="3" t="s">
        <v>92</v>
      </c>
      <c r="J24" s="3" t="s">
        <v>42</v>
      </c>
      <c r="K24" t="s">
        <v>42</v>
      </c>
      <c r="L24" s="4" t="s">
        <v>43</v>
      </c>
      <c r="M24" s="4">
        <v>1552</v>
      </c>
      <c r="N24" s="34" t="s">
        <v>42</v>
      </c>
      <c r="O24" s="4" t="s">
        <v>42</v>
      </c>
      <c r="P24" s="35">
        <v>24.288256228</v>
      </c>
      <c r="Q24" t="s">
        <v>41</v>
      </c>
      <c r="R24" t="s">
        <v>42</v>
      </c>
      <c r="S24" t="s">
        <v>41</v>
      </c>
      <c r="T24" t="s">
        <v>42</v>
      </c>
      <c r="U24" s="4" t="s">
        <v>41</v>
      </c>
      <c r="V24" s="36">
        <v>151460</v>
      </c>
      <c r="W24" s="36">
        <v>20069.44</v>
      </c>
      <c r="X24" s="37">
        <v>21702</v>
      </c>
      <c r="Y24" s="36">
        <v>12088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38">
        <f t="shared" si="6"/>
        <v>0</v>
      </c>
      <c r="AG24" s="38">
        <f t="shared" si="7"/>
        <v>0</v>
      </c>
      <c r="AH24" s="38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1201020</v>
      </c>
      <c r="B25">
        <v>34</v>
      </c>
      <c r="C25" t="s">
        <v>93</v>
      </c>
      <c r="D25" t="s">
        <v>94</v>
      </c>
      <c r="E25" t="s">
        <v>95</v>
      </c>
      <c r="F25" s="32">
        <v>32066</v>
      </c>
      <c r="G25" s="2">
        <v>9248</v>
      </c>
      <c r="H25" s="33">
        <v>3862941351</v>
      </c>
      <c r="I25" s="3">
        <v>7</v>
      </c>
      <c r="J25" s="3" t="s">
        <v>41</v>
      </c>
      <c r="K25" t="s">
        <v>42</v>
      </c>
      <c r="L25" s="4" t="s">
        <v>43</v>
      </c>
      <c r="M25" s="4">
        <v>969</v>
      </c>
      <c r="N25" s="34" t="s">
        <v>42</v>
      </c>
      <c r="O25" s="4" t="s">
        <v>42</v>
      </c>
      <c r="P25" s="35">
        <v>22.574955908</v>
      </c>
      <c r="Q25" t="s">
        <v>41</v>
      </c>
      <c r="R25" t="s">
        <v>42</v>
      </c>
      <c r="S25" t="s">
        <v>41</v>
      </c>
      <c r="T25" t="s">
        <v>42</v>
      </c>
      <c r="U25" s="4" t="s">
        <v>41</v>
      </c>
      <c r="V25" s="36">
        <v>65502</v>
      </c>
      <c r="W25" s="36">
        <v>8182.88</v>
      </c>
      <c r="X25" s="37">
        <v>9949</v>
      </c>
      <c r="Y25" s="36">
        <v>6094</v>
      </c>
      <c r="Z25">
        <f t="shared" si="0"/>
        <v>1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38">
        <f t="shared" si="6"/>
        <v>0</v>
      </c>
      <c r="AG25" s="38">
        <f t="shared" si="7"/>
        <v>0</v>
      </c>
      <c r="AH25" s="38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1201140</v>
      </c>
      <c r="B26">
        <v>38</v>
      </c>
      <c r="C26" t="s">
        <v>96</v>
      </c>
      <c r="D26" t="s">
        <v>97</v>
      </c>
      <c r="E26" t="s">
        <v>98</v>
      </c>
      <c r="F26" s="32">
        <v>32621</v>
      </c>
      <c r="G26" s="2">
        <v>129</v>
      </c>
      <c r="H26" s="33">
        <v>3524865231</v>
      </c>
      <c r="I26" s="3">
        <v>7</v>
      </c>
      <c r="J26" s="3" t="s">
        <v>41</v>
      </c>
      <c r="K26" t="s">
        <v>42</v>
      </c>
      <c r="L26" s="4" t="s">
        <v>43</v>
      </c>
      <c r="M26" s="4">
        <v>5876</v>
      </c>
      <c r="N26" s="34" t="s">
        <v>42</v>
      </c>
      <c r="O26" s="4" t="s">
        <v>42</v>
      </c>
      <c r="P26" s="35">
        <v>24.983755686</v>
      </c>
      <c r="Q26" t="s">
        <v>41</v>
      </c>
      <c r="R26" t="s">
        <v>42</v>
      </c>
      <c r="S26" t="s">
        <v>41</v>
      </c>
      <c r="T26" t="s">
        <v>42</v>
      </c>
      <c r="U26" s="4" t="s">
        <v>41</v>
      </c>
      <c r="V26" s="36">
        <v>368851</v>
      </c>
      <c r="W26" s="36">
        <v>42106.03</v>
      </c>
      <c r="X26" s="37">
        <v>50500</v>
      </c>
      <c r="Y26" s="36">
        <v>37874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38">
        <f t="shared" si="6"/>
        <v>0</v>
      </c>
      <c r="AG26" s="38">
        <f t="shared" si="7"/>
        <v>0</v>
      </c>
      <c r="AH26" s="38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1201200</v>
      </c>
      <c r="B27">
        <v>40</v>
      </c>
      <c r="C27" t="s">
        <v>99</v>
      </c>
      <c r="D27" t="s">
        <v>100</v>
      </c>
      <c r="E27" t="s">
        <v>101</v>
      </c>
      <c r="F27" s="32">
        <v>32340</v>
      </c>
      <c r="G27" s="2">
        <v>2552</v>
      </c>
      <c r="H27" s="33">
        <v>8509735022</v>
      </c>
      <c r="I27" s="3" t="s">
        <v>57</v>
      </c>
      <c r="J27" s="3" t="s">
        <v>42</v>
      </c>
      <c r="K27" t="s">
        <v>42</v>
      </c>
      <c r="L27" s="4" t="s">
        <v>43</v>
      </c>
      <c r="M27" s="4">
        <v>3124</v>
      </c>
      <c r="N27" s="34" t="s">
        <v>42</v>
      </c>
      <c r="O27" s="4" t="s">
        <v>42</v>
      </c>
      <c r="P27" s="35">
        <v>25.750955762</v>
      </c>
      <c r="Q27" t="s">
        <v>41</v>
      </c>
      <c r="R27" t="s">
        <v>42</v>
      </c>
      <c r="S27" t="s">
        <v>41</v>
      </c>
      <c r="T27" t="s">
        <v>42</v>
      </c>
      <c r="U27" s="4" t="s">
        <v>41</v>
      </c>
      <c r="V27" s="36">
        <v>233662</v>
      </c>
      <c r="W27" s="36">
        <v>27889.32</v>
      </c>
      <c r="X27" s="37">
        <v>33097</v>
      </c>
      <c r="Y27" s="36">
        <v>22728</v>
      </c>
      <c r="Z27">
        <f t="shared" si="0"/>
        <v>0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38">
        <f t="shared" si="6"/>
        <v>0</v>
      </c>
      <c r="AG27" s="38">
        <f t="shared" si="7"/>
        <v>0</v>
      </c>
      <c r="AH27" s="38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1201620</v>
      </c>
      <c r="B28">
        <v>54</v>
      </c>
      <c r="C28" t="s">
        <v>102</v>
      </c>
      <c r="D28" t="s">
        <v>103</v>
      </c>
      <c r="E28" t="s">
        <v>104</v>
      </c>
      <c r="F28" s="32">
        <v>32177</v>
      </c>
      <c r="G28" s="2">
        <v>4615</v>
      </c>
      <c r="H28" s="33">
        <v>3863290510</v>
      </c>
      <c r="I28" s="3" t="s">
        <v>105</v>
      </c>
      <c r="J28" s="3" t="s">
        <v>42</v>
      </c>
      <c r="K28" t="s">
        <v>42</v>
      </c>
      <c r="L28" s="4" t="s">
        <v>43</v>
      </c>
      <c r="M28" s="4">
        <v>11569</v>
      </c>
      <c r="N28" s="39" t="s">
        <v>42</v>
      </c>
      <c r="O28" s="4" t="s">
        <v>42</v>
      </c>
      <c r="P28" s="35">
        <v>27.669902913</v>
      </c>
      <c r="Q28" t="s">
        <v>41</v>
      </c>
      <c r="R28" t="s">
        <v>42</v>
      </c>
      <c r="S28" t="s">
        <v>41</v>
      </c>
      <c r="T28" t="s">
        <v>42</v>
      </c>
      <c r="U28" s="4" t="s">
        <v>41</v>
      </c>
      <c r="V28" s="40">
        <v>857703</v>
      </c>
      <c r="W28" s="40">
        <v>108796.25</v>
      </c>
      <c r="X28" s="41">
        <v>123963</v>
      </c>
      <c r="Y28" s="40">
        <v>79001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38">
        <f t="shared" si="6"/>
        <v>0</v>
      </c>
      <c r="AG28" s="38">
        <f t="shared" si="7"/>
        <v>0</v>
      </c>
      <c r="AH28" s="38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>
        <v>1201830</v>
      </c>
      <c r="B29">
        <v>61</v>
      </c>
      <c r="C29" t="s">
        <v>106</v>
      </c>
      <c r="D29" t="s">
        <v>107</v>
      </c>
      <c r="E29" t="s">
        <v>108</v>
      </c>
      <c r="F29" s="32">
        <v>32060</v>
      </c>
      <c r="G29" s="2">
        <v>1608</v>
      </c>
      <c r="H29" s="33">
        <v>3863642604</v>
      </c>
      <c r="I29" s="3" t="s">
        <v>47</v>
      </c>
      <c r="J29" s="3" t="s">
        <v>42</v>
      </c>
      <c r="K29" t="s">
        <v>42</v>
      </c>
      <c r="L29" s="4" t="s">
        <v>43</v>
      </c>
      <c r="M29" s="4">
        <v>5332</v>
      </c>
      <c r="N29" s="39" t="s">
        <v>42</v>
      </c>
      <c r="O29" s="4" t="s">
        <v>42</v>
      </c>
      <c r="P29" s="35">
        <v>22.503987241</v>
      </c>
      <c r="Q29" t="s">
        <v>41</v>
      </c>
      <c r="R29" t="s">
        <v>42</v>
      </c>
      <c r="S29" t="s">
        <v>41</v>
      </c>
      <c r="T29" t="s">
        <v>42</v>
      </c>
      <c r="U29" s="4" t="s">
        <v>41</v>
      </c>
      <c r="V29" s="40">
        <v>348356</v>
      </c>
      <c r="W29" s="40">
        <v>42551.23</v>
      </c>
      <c r="X29" s="41">
        <v>52268</v>
      </c>
      <c r="Y29" s="40">
        <v>35718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38">
        <f t="shared" si="6"/>
        <v>0</v>
      </c>
      <c r="AG29" s="38">
        <f t="shared" si="7"/>
        <v>0</v>
      </c>
      <c r="AH29" s="38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>
        <v>1201860</v>
      </c>
      <c r="B30">
        <v>62</v>
      </c>
      <c r="C30" t="s">
        <v>109</v>
      </c>
      <c r="D30" t="s">
        <v>110</v>
      </c>
      <c r="E30" t="s">
        <v>111</v>
      </c>
      <c r="F30" s="32">
        <v>32347</v>
      </c>
      <c r="G30" s="2">
        <v>2930</v>
      </c>
      <c r="H30" s="33">
        <v>8508382500</v>
      </c>
      <c r="I30" s="3" t="s">
        <v>47</v>
      </c>
      <c r="J30" s="3" t="s">
        <v>42</v>
      </c>
      <c r="K30" t="s">
        <v>42</v>
      </c>
      <c r="L30" s="4" t="s">
        <v>43</v>
      </c>
      <c r="M30" s="4">
        <v>3285</v>
      </c>
      <c r="N30" s="39" t="s">
        <v>42</v>
      </c>
      <c r="O30" s="4" t="s">
        <v>42</v>
      </c>
      <c r="P30" s="35">
        <v>23.496659243</v>
      </c>
      <c r="Q30" t="s">
        <v>41</v>
      </c>
      <c r="R30" t="s">
        <v>42</v>
      </c>
      <c r="S30" t="s">
        <v>41</v>
      </c>
      <c r="T30" t="s">
        <v>42</v>
      </c>
      <c r="U30" s="4" t="s">
        <v>41</v>
      </c>
      <c r="V30" s="40">
        <v>214776</v>
      </c>
      <c r="W30" s="40">
        <v>28692.83</v>
      </c>
      <c r="X30" s="41">
        <v>32669</v>
      </c>
      <c r="Y30" s="40">
        <v>20706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38">
        <f t="shared" si="6"/>
        <v>0</v>
      </c>
      <c r="AG30" s="38">
        <f t="shared" si="7"/>
        <v>0</v>
      </c>
      <c r="AH30" s="38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>
        <v>1201980</v>
      </c>
      <c r="B31">
        <v>66</v>
      </c>
      <c r="C31" t="s">
        <v>112</v>
      </c>
      <c r="D31" t="s">
        <v>113</v>
      </c>
      <c r="E31" t="s">
        <v>114</v>
      </c>
      <c r="F31" s="32">
        <v>32433</v>
      </c>
      <c r="G31" s="2">
        <v>3344</v>
      </c>
      <c r="H31" s="33">
        <v>8508928331</v>
      </c>
      <c r="I31" s="3" t="s">
        <v>47</v>
      </c>
      <c r="J31" s="3" t="s">
        <v>42</v>
      </c>
      <c r="K31" t="s">
        <v>42</v>
      </c>
      <c r="L31" s="4" t="s">
        <v>43</v>
      </c>
      <c r="M31" s="4">
        <v>5509</v>
      </c>
      <c r="N31" s="39" t="s">
        <v>42</v>
      </c>
      <c r="O31" s="4" t="s">
        <v>42</v>
      </c>
      <c r="P31" s="35">
        <v>20.777459696</v>
      </c>
      <c r="Q31" t="s">
        <v>41</v>
      </c>
      <c r="R31" t="s">
        <v>42</v>
      </c>
      <c r="S31" t="s">
        <v>41</v>
      </c>
      <c r="T31" t="s">
        <v>42</v>
      </c>
      <c r="U31" s="4" t="s">
        <v>41</v>
      </c>
      <c r="V31" s="40">
        <v>381929</v>
      </c>
      <c r="W31" s="40">
        <v>48205.53</v>
      </c>
      <c r="X31" s="41">
        <v>55544</v>
      </c>
      <c r="Y31" s="40">
        <v>35959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  <c r="AF31" s="38">
        <f t="shared" si="6"/>
        <v>0</v>
      </c>
      <c r="AG31" s="38">
        <f t="shared" si="7"/>
        <v>0</v>
      </c>
      <c r="AH31" s="38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  <row r="32" spans="1:41" ht="12.75">
      <c r="A32">
        <v>1202010</v>
      </c>
      <c r="B32">
        <v>67</v>
      </c>
      <c r="C32" t="s">
        <v>115</v>
      </c>
      <c r="D32" t="s">
        <v>116</v>
      </c>
      <c r="E32" t="s">
        <v>117</v>
      </c>
      <c r="F32" s="32">
        <v>32428</v>
      </c>
      <c r="G32" s="2">
        <v>1442</v>
      </c>
      <c r="H32" s="33">
        <v>8506386222</v>
      </c>
      <c r="I32" s="3" t="s">
        <v>47</v>
      </c>
      <c r="J32" s="3" t="s">
        <v>42</v>
      </c>
      <c r="K32" t="s">
        <v>42</v>
      </c>
      <c r="L32" s="4" t="s">
        <v>43</v>
      </c>
      <c r="M32" s="4">
        <v>3206</v>
      </c>
      <c r="N32" s="39" t="s">
        <v>42</v>
      </c>
      <c r="O32" s="4" t="s">
        <v>42</v>
      </c>
      <c r="P32" s="35">
        <v>26.003298516</v>
      </c>
      <c r="Q32" t="s">
        <v>41</v>
      </c>
      <c r="R32" t="s">
        <v>42</v>
      </c>
      <c r="S32" t="s">
        <v>41</v>
      </c>
      <c r="T32" t="s">
        <v>42</v>
      </c>
      <c r="U32" s="4" t="s">
        <v>41</v>
      </c>
      <c r="V32" s="40">
        <v>226762</v>
      </c>
      <c r="W32" s="40">
        <v>29789.63</v>
      </c>
      <c r="X32" s="41">
        <v>34297</v>
      </c>
      <c r="Y32" s="40">
        <v>20068</v>
      </c>
      <c r="Z32">
        <f t="shared" si="0"/>
        <v>0</v>
      </c>
      <c r="AA32">
        <f t="shared" si="1"/>
        <v>0</v>
      </c>
      <c r="AB32">
        <f t="shared" si="2"/>
        <v>0</v>
      </c>
      <c r="AC32">
        <f t="shared" si="3"/>
        <v>0</v>
      </c>
      <c r="AD32">
        <f t="shared" si="4"/>
        <v>0</v>
      </c>
      <c r="AE32">
        <f t="shared" si="5"/>
        <v>0</v>
      </c>
      <c r="AF32" s="38">
        <f t="shared" si="6"/>
        <v>0</v>
      </c>
      <c r="AG32" s="38">
        <f t="shared" si="7"/>
        <v>0</v>
      </c>
      <c r="AH32" s="38">
        <f t="shared" si="8"/>
        <v>0</v>
      </c>
      <c r="AI32">
        <f t="shared" si="9"/>
        <v>1</v>
      </c>
      <c r="AJ32">
        <f t="shared" si="10"/>
        <v>1</v>
      </c>
      <c r="AK32" t="str">
        <f t="shared" si="11"/>
        <v>Initial</v>
      </c>
      <c r="AL32">
        <f t="shared" si="12"/>
        <v>0</v>
      </c>
      <c r="AM32" t="str">
        <f t="shared" si="13"/>
        <v>RLIS</v>
      </c>
      <c r="AN32">
        <f t="shared" si="14"/>
        <v>0</v>
      </c>
      <c r="AO32">
        <f t="shared" si="15"/>
        <v>0</v>
      </c>
    </row>
  </sheetData>
  <mergeCells count="1">
    <mergeCell ref="A3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  Rural Low Income (xls)</dc:title>
  <dc:subject/>
  <dc:creator/>
  <cp:keywords/>
  <dc:description/>
  <cp:lastModifiedBy>Nelly Gruhlke</cp:lastModifiedBy>
  <dcterms:created xsi:type="dcterms:W3CDTF">2003-05-17T14:52:27Z</dcterms:created>
  <dcterms:modified xsi:type="dcterms:W3CDTF">2003-07-09T17:26:57Z</dcterms:modified>
  <cp:category/>
  <cp:version/>
  <cp:contentType/>
  <cp:contentStatus/>
</cp:coreProperties>
</file>